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8195" windowHeight="10935"/>
  </bookViews>
  <sheets>
    <sheet name="Summary" sheetId="4" r:id="rId1"/>
    <sheet name="JJ 2015" sheetId="7" r:id="rId2"/>
    <sheet name="AB 2015" sheetId="5" r:id="rId3"/>
    <sheet name="JJ 2014" sheetId="6" r:id="rId4"/>
    <sheet name="AB 2014" sheetId="1" r:id="rId5"/>
    <sheet name="AB 2013" sheetId="2" r:id="rId6"/>
    <sheet name="JJ 2012" sheetId="8" r:id="rId7"/>
    <sheet name="AB 2012" sheetId="3" r:id="rId8"/>
  </sheets>
  <calcPr calcId="145621"/>
</workbook>
</file>

<file path=xl/calcChain.xml><?xml version="1.0" encoding="utf-8"?>
<calcChain xmlns="http://schemas.openxmlformats.org/spreadsheetml/2006/main">
  <c r="J30" i="7" l="1"/>
  <c r="F30" i="7"/>
  <c r="G30" i="7"/>
  <c r="H30" i="7"/>
  <c r="I30" i="7"/>
  <c r="E30" i="7"/>
  <c r="E29" i="7"/>
  <c r="F29" i="7"/>
  <c r="G29" i="7"/>
  <c r="H29" i="7"/>
  <c r="I29" i="7"/>
  <c r="D29" i="7"/>
  <c r="C30" i="7"/>
  <c r="C29" i="7"/>
  <c r="J29" i="7"/>
  <c r="F11" i="4" l="1"/>
  <c r="G11" i="4" l="1"/>
  <c r="C11" i="4"/>
  <c r="D29" i="5"/>
  <c r="C29" i="5"/>
  <c r="C30" i="5"/>
  <c r="C13" i="4" l="1"/>
  <c r="C16" i="8"/>
  <c r="B13" i="4" s="1"/>
  <c r="C15" i="8"/>
  <c r="D13" i="4" s="1"/>
  <c r="D15" i="8"/>
  <c r="E13" i="4" s="1"/>
  <c r="H16" i="8"/>
  <c r="H15" i="8"/>
  <c r="G16" i="8"/>
  <c r="G15" i="8"/>
  <c r="F16" i="8"/>
  <c r="F15" i="8"/>
  <c r="E16" i="8"/>
  <c r="F13" i="4" s="1"/>
  <c r="E15" i="8"/>
  <c r="I14" i="8"/>
  <c r="I3" i="8"/>
  <c r="I2" i="8"/>
  <c r="I4" i="8"/>
  <c r="I5" i="8"/>
  <c r="I6" i="8"/>
  <c r="I7" i="8"/>
  <c r="I8" i="8"/>
  <c r="I9" i="8"/>
  <c r="I10" i="8"/>
  <c r="I11" i="8"/>
  <c r="I12" i="8"/>
  <c r="I13" i="8"/>
  <c r="C12" i="4"/>
  <c r="C15" i="6"/>
  <c r="C14" i="6"/>
  <c r="H15" i="6"/>
  <c r="H14" i="6"/>
  <c r="I13" i="6"/>
  <c r="G15" i="6"/>
  <c r="G14" i="6"/>
  <c r="F15" i="6"/>
  <c r="F14" i="6"/>
  <c r="E15" i="6"/>
  <c r="F12" i="4" s="1"/>
  <c r="E14" i="6"/>
  <c r="D14" i="6"/>
  <c r="I3" i="6"/>
  <c r="I4" i="6"/>
  <c r="I5" i="6"/>
  <c r="I6" i="6"/>
  <c r="I7" i="6"/>
  <c r="I8" i="6"/>
  <c r="I9" i="6"/>
  <c r="I10" i="6"/>
  <c r="I11" i="6"/>
  <c r="I12" i="6"/>
  <c r="I2" i="6"/>
  <c r="I15" i="6" l="1"/>
  <c r="I14" i="6"/>
  <c r="C14" i="4"/>
  <c r="I15" i="8"/>
  <c r="I16" i="8"/>
  <c r="G13" i="4" s="1"/>
  <c r="B11" i="4"/>
  <c r="E11" i="4"/>
  <c r="D11" i="4"/>
  <c r="G12" i="4"/>
  <c r="E12" i="4"/>
  <c r="D12" i="4"/>
  <c r="B12" i="4"/>
  <c r="F14" i="4" l="1"/>
  <c r="D14" i="4"/>
  <c r="E14" i="4"/>
  <c r="G14" i="4"/>
  <c r="B14" i="4"/>
  <c r="C28" i="1"/>
  <c r="C3" i="4"/>
  <c r="C16" i="3"/>
  <c r="B6" i="4" s="1"/>
  <c r="B5" i="4"/>
  <c r="F16" i="3"/>
  <c r="G16" i="3"/>
  <c r="H16" i="3"/>
  <c r="F15" i="3"/>
  <c r="G15" i="3"/>
  <c r="H15" i="3"/>
  <c r="D15" i="3"/>
  <c r="C15" i="3"/>
  <c r="C28" i="2"/>
  <c r="H29" i="2"/>
  <c r="G29" i="2"/>
  <c r="F29" i="2"/>
  <c r="C29" i="2"/>
  <c r="H28" i="2"/>
  <c r="G28" i="2"/>
  <c r="F28" i="2"/>
  <c r="D28" i="2"/>
  <c r="F28" i="1"/>
  <c r="G28" i="1"/>
  <c r="H28" i="1"/>
  <c r="C29" i="1"/>
  <c r="B4" i="4" s="1"/>
  <c r="I29" i="5"/>
  <c r="G30" i="5"/>
  <c r="G29" i="5"/>
  <c r="F29" i="5"/>
  <c r="E29" i="5"/>
  <c r="H29" i="5"/>
  <c r="H30" i="5"/>
  <c r="F30" i="5"/>
  <c r="E3" i="4"/>
  <c r="B3" i="4"/>
  <c r="D3" i="4"/>
  <c r="H29" i="1"/>
  <c r="G29" i="1"/>
  <c r="F29" i="1"/>
  <c r="D28" i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I8" i="1" s="1"/>
  <c r="E7" i="1"/>
  <c r="I7" i="1" s="1"/>
  <c r="E6" i="1"/>
  <c r="I6" i="1" s="1"/>
  <c r="E5" i="1"/>
  <c r="I5" i="1" s="1"/>
  <c r="E4" i="1"/>
  <c r="I4" i="1" s="1"/>
  <c r="E3" i="1"/>
  <c r="I3" i="1" s="1"/>
  <c r="C2" i="1"/>
  <c r="B7" i="4" l="1"/>
  <c r="E2" i="1"/>
  <c r="C4" i="4"/>
  <c r="C5" i="4"/>
  <c r="E29" i="1" l="1"/>
  <c r="F4" i="4" s="1"/>
  <c r="J3" i="4" s="1"/>
  <c r="E28" i="1"/>
  <c r="I30" i="5"/>
  <c r="G3" i="4" s="1"/>
  <c r="E30" i="5"/>
  <c r="F3" i="4" s="1"/>
  <c r="I2" i="1"/>
  <c r="E4" i="4"/>
  <c r="C6" i="4"/>
  <c r="C7" i="4" s="1"/>
  <c r="D4" i="4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" i="2"/>
  <c r="E5" i="4"/>
  <c r="D5" i="4"/>
  <c r="I2" i="2" l="1"/>
  <c r="E29" i="2"/>
  <c r="F5" i="4" s="1"/>
  <c r="J4" i="4" s="1"/>
  <c r="E28" i="2"/>
  <c r="K2" i="4"/>
  <c r="J2" i="4"/>
  <c r="I29" i="1"/>
  <c r="G4" i="4" s="1"/>
  <c r="K3" i="4" s="1"/>
  <c r="I28" i="1"/>
  <c r="E2" i="3"/>
  <c r="E3" i="3"/>
  <c r="I3" i="3" s="1"/>
  <c r="E4" i="3"/>
  <c r="I4" i="3" s="1"/>
  <c r="E5" i="3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E13" i="3"/>
  <c r="E6" i="4"/>
  <c r="E7" i="4" s="1"/>
  <c r="D6" i="4"/>
  <c r="D7" i="4" s="1"/>
  <c r="E14" i="3"/>
  <c r="I14" i="3" s="1"/>
  <c r="I5" i="3"/>
  <c r="I12" i="3"/>
  <c r="I2" i="3" l="1"/>
  <c r="E16" i="3"/>
  <c r="F6" i="4" s="1"/>
  <c r="J5" i="4" s="1"/>
  <c r="E15" i="3"/>
  <c r="F7" i="4"/>
  <c r="I28" i="2"/>
  <c r="I29" i="2"/>
  <c r="G5" i="4" s="1"/>
  <c r="K4" i="4" s="1"/>
  <c r="I13" i="3"/>
  <c r="I15" i="3" l="1"/>
  <c r="I16" i="3"/>
  <c r="G6" i="4" s="1"/>
  <c r="K5" i="4" s="1"/>
  <c r="G7" i="4"/>
</calcChain>
</file>

<file path=xl/sharedStrings.xml><?xml version="1.0" encoding="utf-8"?>
<sst xmlns="http://schemas.openxmlformats.org/spreadsheetml/2006/main" count="107" uniqueCount="26">
  <si>
    <t>Date</t>
  </si>
  <si>
    <t>Check #</t>
  </si>
  <si>
    <t>Hours worked</t>
  </si>
  <si>
    <t>Pay Rate</t>
  </si>
  <si>
    <t>Wages</t>
  </si>
  <si>
    <t>Comps</t>
  </si>
  <si>
    <t>Deducts</t>
  </si>
  <si>
    <t>Taxes</t>
  </si>
  <si>
    <t>Net Pay</t>
  </si>
  <si>
    <t>Totals:</t>
  </si>
  <si>
    <t>Gross Income</t>
  </si>
  <si>
    <t>Net Income</t>
  </si>
  <si>
    <t>Total Hours Worked</t>
  </si>
  <si>
    <t>Year</t>
  </si>
  <si>
    <t>AB Paycheck history</t>
  </si>
  <si>
    <t>Weeks Worked</t>
  </si>
  <si>
    <t>Average Pay</t>
  </si>
  <si>
    <t>Average Hours/week</t>
  </si>
  <si>
    <t>Total:</t>
  </si>
  <si>
    <t>Average:</t>
  </si>
  <si>
    <t>JJ Paychecks</t>
  </si>
  <si>
    <t>Tips</t>
  </si>
  <si>
    <t xml:space="preserve"> </t>
  </si>
  <si>
    <t>Annual Gross Income</t>
  </si>
  <si>
    <t>Annual Net Income</t>
  </si>
  <si>
    <t>DMRM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</si>
</sst>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00"/>
    <numFmt numFmtId="165" formatCode="0.0000000"/>
    <numFmt numFmtId="166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44" fontId="0" fillId="0" borderId="0" xfId="2" applyFont="1" applyBorder="1" applyAlignment="1">
      <alignment horizontal="center"/>
    </xf>
    <xf numFmtId="0" fontId="18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center" wrapText="1"/>
    </xf>
    <xf numFmtId="43" fontId="18" fillId="0" borderId="13" xfId="1" applyFont="1" applyBorder="1" applyAlignment="1">
      <alignment horizontal="center" wrapText="1"/>
    </xf>
    <xf numFmtId="0" fontId="18" fillId="0" borderId="15" xfId="0" applyFont="1" applyBorder="1" applyAlignment="1">
      <alignment horizontal="left" wrapText="1"/>
    </xf>
    <xf numFmtId="0" fontId="18" fillId="0" borderId="15" xfId="0" applyFont="1" applyBorder="1" applyAlignment="1">
      <alignment horizontal="center" wrapText="1"/>
    </xf>
    <xf numFmtId="44" fontId="18" fillId="0" borderId="15" xfId="2" applyFont="1" applyBorder="1" applyAlignment="1">
      <alignment horizontal="center" wrapText="1"/>
    </xf>
    <xf numFmtId="44" fontId="18" fillId="0" borderId="16" xfId="2" applyFont="1" applyBorder="1" applyAlignment="1">
      <alignment horizontal="center" wrapText="1"/>
    </xf>
    <xf numFmtId="43" fontId="18" fillId="0" borderId="18" xfId="1" applyFont="1" applyBorder="1" applyAlignment="1">
      <alignment horizontal="center" wrapText="1"/>
    </xf>
    <xf numFmtId="0" fontId="18" fillId="0" borderId="20" xfId="0" applyFont="1" applyBorder="1" applyAlignment="1">
      <alignment horizontal="left" wrapText="1"/>
    </xf>
    <xf numFmtId="0" fontId="18" fillId="0" borderId="20" xfId="0" applyFont="1" applyBorder="1" applyAlignment="1">
      <alignment horizontal="center" wrapText="1"/>
    </xf>
    <xf numFmtId="44" fontId="18" fillId="0" borderId="20" xfId="2" applyFont="1" applyBorder="1" applyAlignment="1">
      <alignment horizontal="center" wrapText="1"/>
    </xf>
    <xf numFmtId="44" fontId="18" fillId="0" borderId="21" xfId="2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43" fontId="18" fillId="0" borderId="0" xfId="1" applyFont="1" applyBorder="1" applyAlignment="1">
      <alignment horizontal="center" wrapText="1"/>
    </xf>
    <xf numFmtId="14" fontId="18" fillId="0" borderId="0" xfId="0" applyNumberFormat="1" applyFont="1" applyBorder="1" applyAlignment="1">
      <alignment horizontal="center" wrapText="1"/>
    </xf>
    <xf numFmtId="165" fontId="0" fillId="0" borderId="13" xfId="0" applyNumberFormat="1" applyBorder="1" applyAlignment="1">
      <alignment horizontal="center"/>
    </xf>
    <xf numFmtId="14" fontId="19" fillId="0" borderId="14" xfId="0" applyNumberFormat="1" applyFont="1" applyBorder="1" applyAlignment="1">
      <alignment horizontal="left" wrapText="1"/>
    </xf>
    <xf numFmtId="14" fontId="19" fillId="0" borderId="17" xfId="0" applyNumberFormat="1" applyFont="1" applyBorder="1" applyAlignment="1">
      <alignment horizontal="left" wrapText="1"/>
    </xf>
    <xf numFmtId="14" fontId="19" fillId="0" borderId="19" xfId="0" applyNumberFormat="1" applyFont="1" applyBorder="1" applyAlignment="1">
      <alignment horizontal="left" wrapText="1"/>
    </xf>
    <xf numFmtId="1" fontId="16" fillId="0" borderId="28" xfId="1" applyNumberFormat="1" applyFont="1" applyBorder="1" applyAlignment="1">
      <alignment horizontal="center"/>
    </xf>
    <xf numFmtId="1" fontId="16" fillId="0" borderId="29" xfId="1" applyNumberFormat="1" applyFont="1" applyBorder="1" applyAlignment="1">
      <alignment horizontal="center"/>
    </xf>
    <xf numFmtId="1" fontId="0" fillId="0" borderId="17" xfId="1" applyNumberFormat="1" applyFont="1" applyBorder="1" applyAlignment="1">
      <alignment horizontal="center"/>
    </xf>
    <xf numFmtId="44" fontId="18" fillId="0" borderId="22" xfId="2" applyFont="1" applyBorder="1" applyAlignment="1">
      <alignment horizontal="center" wrapText="1"/>
    </xf>
    <xf numFmtId="14" fontId="19" fillId="0" borderId="31" xfId="0" applyNumberFormat="1" applyFont="1" applyBorder="1" applyAlignment="1">
      <alignment horizontal="left" wrapText="1"/>
    </xf>
    <xf numFmtId="0" fontId="18" fillId="0" borderId="32" xfId="0" applyFont="1" applyBorder="1" applyAlignment="1">
      <alignment horizontal="left" wrapText="1"/>
    </xf>
    <xf numFmtId="0" fontId="18" fillId="0" borderId="32" xfId="0" applyFont="1" applyBorder="1" applyAlignment="1">
      <alignment horizontal="center" wrapText="1"/>
    </xf>
    <xf numFmtId="44" fontId="18" fillId="0" borderId="32" xfId="2" applyFont="1" applyBorder="1" applyAlignment="1">
      <alignment horizontal="center" wrapText="1"/>
    </xf>
    <xf numFmtId="44" fontId="18" fillId="0" borderId="33" xfId="2" applyFont="1" applyBorder="1" applyAlignment="1">
      <alignment horizontal="center" wrapText="1"/>
    </xf>
    <xf numFmtId="44" fontId="18" fillId="0" borderId="34" xfId="2" applyFont="1" applyBorder="1" applyAlignment="1">
      <alignment horizontal="center" wrapText="1"/>
    </xf>
    <xf numFmtId="44" fontId="0" fillId="0" borderId="15" xfId="2" applyFont="1" applyBorder="1" applyAlignment="1">
      <alignment horizontal="center"/>
    </xf>
    <xf numFmtId="44" fontId="0" fillId="0" borderId="20" xfId="2" applyFont="1" applyBorder="1" applyAlignment="1">
      <alignment horizontal="center"/>
    </xf>
    <xf numFmtId="44" fontId="0" fillId="0" borderId="21" xfId="2" applyFont="1" applyBorder="1" applyAlignment="1">
      <alignment horizontal="center"/>
    </xf>
    <xf numFmtId="0" fontId="19" fillId="0" borderId="30" xfId="0" applyFont="1" applyBorder="1" applyAlignment="1">
      <alignment horizontal="center" wrapText="1"/>
    </xf>
    <xf numFmtId="44" fontId="0" fillId="0" borderId="15" xfId="2" applyFont="1" applyBorder="1"/>
    <xf numFmtId="44" fontId="0" fillId="0" borderId="16" xfId="2" applyFont="1" applyBorder="1" applyAlignment="1">
      <alignment horizontal="center"/>
    </xf>
    <xf numFmtId="44" fontId="0" fillId="0" borderId="20" xfId="2" applyFont="1" applyBorder="1"/>
    <xf numFmtId="0" fontId="0" fillId="0" borderId="26" xfId="0" applyBorder="1" applyAlignment="1">
      <alignment horizontal="center"/>
    </xf>
    <xf numFmtId="0" fontId="16" fillId="0" borderId="35" xfId="0" applyFont="1" applyBorder="1"/>
    <xf numFmtId="0" fontId="16" fillId="0" borderId="36" xfId="0" applyFont="1" applyBorder="1"/>
    <xf numFmtId="0" fontId="16" fillId="0" borderId="30" xfId="0" applyFont="1" applyBorder="1"/>
    <xf numFmtId="0" fontId="19" fillId="0" borderId="37" xfId="0" applyFont="1" applyBorder="1" applyAlignment="1">
      <alignment horizontal="center" wrapText="1"/>
    </xf>
    <xf numFmtId="0" fontId="16" fillId="0" borderId="27" xfId="0" applyFont="1" applyBorder="1"/>
    <xf numFmtId="44" fontId="0" fillId="0" borderId="22" xfId="2" applyFont="1" applyBorder="1" applyAlignment="1">
      <alignment horizontal="center"/>
    </xf>
    <xf numFmtId="44" fontId="0" fillId="0" borderId="22" xfId="2" applyFont="1" applyBorder="1"/>
    <xf numFmtId="44" fontId="0" fillId="0" borderId="24" xfId="2" applyFont="1" applyBorder="1" applyAlignment="1">
      <alignment horizontal="center"/>
    </xf>
    <xf numFmtId="1" fontId="0" fillId="0" borderId="14" xfId="1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4" fontId="19" fillId="0" borderId="30" xfId="0" applyNumberFormat="1" applyFont="1" applyBorder="1" applyAlignment="1">
      <alignment horizontal="center" wrapText="1"/>
    </xf>
    <xf numFmtId="44" fontId="19" fillId="0" borderId="30" xfId="2" applyFont="1" applyBorder="1" applyAlignment="1">
      <alignment horizontal="center" wrapText="1"/>
    </xf>
    <xf numFmtId="43" fontId="19" fillId="0" borderId="30" xfId="1" applyFont="1" applyBorder="1" applyAlignment="1">
      <alignment horizontal="center" wrapText="1"/>
    </xf>
    <xf numFmtId="0" fontId="16" fillId="0" borderId="23" xfId="0" applyFont="1" applyBorder="1" applyAlignment="1">
      <alignment horizontal="center"/>
    </xf>
    <xf numFmtId="1" fontId="0" fillId="0" borderId="31" xfId="1" applyNumberFormat="1" applyFon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" fontId="0" fillId="0" borderId="41" xfId="1" applyNumberFormat="1" applyFont="1" applyBorder="1" applyAlignment="1">
      <alignment horizontal="center"/>
    </xf>
    <xf numFmtId="0" fontId="18" fillId="0" borderId="42" xfId="0" applyFont="1" applyBorder="1" applyAlignment="1">
      <alignment horizontal="center" wrapText="1"/>
    </xf>
    <xf numFmtId="165" fontId="0" fillId="0" borderId="42" xfId="0" applyNumberFormat="1" applyBorder="1" applyAlignment="1">
      <alignment horizontal="center"/>
    </xf>
    <xf numFmtId="44" fontId="18" fillId="0" borderId="42" xfId="2" applyFont="1" applyBorder="1" applyAlignment="1">
      <alignment horizontal="center" wrapText="1"/>
    </xf>
    <xf numFmtId="44" fontId="18" fillId="0" borderId="43" xfId="2" applyFont="1" applyBorder="1" applyAlignment="1">
      <alignment horizontal="center" wrapText="1"/>
    </xf>
    <xf numFmtId="166" fontId="0" fillId="0" borderId="25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44" fontId="18" fillId="0" borderId="13" xfId="2" applyFont="1" applyBorder="1" applyAlignment="1">
      <alignment horizontal="center" wrapText="1"/>
    </xf>
    <xf numFmtId="43" fontId="18" fillId="0" borderId="20" xfId="1" applyFont="1" applyBorder="1" applyAlignment="1">
      <alignment horizontal="center" wrapText="1"/>
    </xf>
    <xf numFmtId="43" fontId="18" fillId="0" borderId="21" xfId="1" applyFont="1" applyBorder="1" applyAlignment="1">
      <alignment horizontal="center" wrapText="1"/>
    </xf>
    <xf numFmtId="44" fontId="18" fillId="0" borderId="18" xfId="2" applyFont="1" applyBorder="1" applyAlignment="1">
      <alignment horizontal="center" wrapText="1"/>
    </xf>
    <xf numFmtId="43" fontId="18" fillId="0" borderId="33" xfId="1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43" fontId="19" fillId="0" borderId="28" xfId="1" applyFont="1" applyBorder="1" applyAlignment="1">
      <alignment horizontal="center" wrapText="1"/>
    </xf>
    <xf numFmtId="43" fontId="19" fillId="0" borderId="0" xfId="1" applyFont="1" applyBorder="1" applyAlignment="1">
      <alignment horizontal="center" wrapText="1"/>
    </xf>
    <xf numFmtId="1" fontId="16" fillId="0" borderId="17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/>
    </xf>
    <xf numFmtId="1" fontId="16" fillId="0" borderId="0" xfId="1" applyNumberFormat="1" applyFont="1" applyBorder="1" applyAlignment="1">
      <alignment horizontal="center"/>
    </xf>
    <xf numFmtId="1" fontId="16" fillId="0" borderId="45" xfId="1" applyNumberFormat="1" applyFont="1" applyBorder="1" applyAlignment="1">
      <alignment horizontal="center"/>
    </xf>
    <xf numFmtId="44" fontId="18" fillId="0" borderId="24" xfId="2" applyFont="1" applyBorder="1" applyAlignment="1">
      <alignment horizontal="center" wrapText="1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1" fontId="0" fillId="0" borderId="46" xfId="1" applyNumberFormat="1" applyFont="1" applyBorder="1" applyAlignment="1">
      <alignment horizontal="center"/>
    </xf>
    <xf numFmtId="0" fontId="18" fillId="0" borderId="33" xfId="0" applyFont="1" applyBorder="1" applyAlignment="1">
      <alignment horizontal="center" wrapText="1"/>
    </xf>
    <xf numFmtId="165" fontId="0" fillId="0" borderId="33" xfId="0" applyNumberFormat="1" applyBorder="1" applyAlignment="1">
      <alignment horizontal="center"/>
    </xf>
    <xf numFmtId="43" fontId="18" fillId="0" borderId="44" xfId="1" applyFont="1" applyBorder="1" applyAlignment="1">
      <alignment horizontal="center" wrapText="1"/>
    </xf>
    <xf numFmtId="43" fontId="0" fillId="0" borderId="0" xfId="0" applyNumberFormat="1"/>
    <xf numFmtId="0" fontId="16" fillId="0" borderId="29" xfId="0" applyFont="1" applyBorder="1"/>
    <xf numFmtId="0" fontId="16" fillId="0" borderId="23" xfId="0" applyFont="1" applyBorder="1"/>
    <xf numFmtId="44" fontId="0" fillId="0" borderId="21" xfId="2" applyFont="1" applyBorder="1"/>
    <xf numFmtId="0" fontId="18" fillId="0" borderId="22" xfId="0" applyFont="1" applyBorder="1" applyAlignment="1">
      <alignment horizontal="left" wrapText="1"/>
    </xf>
    <xf numFmtId="0" fontId="18" fillId="0" borderId="22" xfId="0" applyFont="1" applyBorder="1" applyAlignment="1">
      <alignment horizontal="center" wrapText="1"/>
    </xf>
    <xf numFmtId="44" fontId="18" fillId="0" borderId="47" xfId="2" applyFont="1" applyBorder="1" applyAlignment="1">
      <alignment horizontal="center" wrapText="1"/>
    </xf>
    <xf numFmtId="43" fontId="18" fillId="0" borderId="22" xfId="1" applyFont="1" applyBorder="1" applyAlignment="1">
      <alignment horizontal="center" wrapText="1"/>
    </xf>
    <xf numFmtId="43" fontId="18" fillId="0" borderId="24" xfId="1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J16" sqref="J16"/>
    </sheetView>
  </sheetViews>
  <sheetFormatPr defaultColWidth="24.28515625" defaultRowHeight="15" x14ac:dyDescent="0.25"/>
  <cols>
    <col min="1" max="1" width="6" style="2" bestFit="1" customWidth="1"/>
    <col min="2" max="2" width="7.28515625" style="2" bestFit="1" customWidth="1"/>
    <col min="3" max="3" width="9.85546875" style="2" bestFit="1" customWidth="1"/>
    <col min="4" max="4" width="10.7109375" style="2" bestFit="1" customWidth="1"/>
    <col min="5" max="5" width="7.42578125" style="2" bestFit="1" customWidth="1"/>
    <col min="6" max="7" width="10.7109375" style="2" bestFit="1" customWidth="1"/>
    <col min="8" max="8" width="10.7109375" style="2" customWidth="1"/>
    <col min="9" max="9" width="5" style="2" bestFit="1" customWidth="1"/>
    <col min="10" max="10" width="20" style="2" bestFit="1" customWidth="1"/>
    <col min="11" max="11" width="18.28515625" style="2" bestFit="1" customWidth="1"/>
    <col min="12" max="16384" width="24.28515625" style="2"/>
  </cols>
  <sheetData>
    <row r="1" spans="1:12" ht="15.75" thickBot="1" x14ac:dyDescent="0.3">
      <c r="A1" s="99" t="s">
        <v>14</v>
      </c>
      <c r="B1" s="100"/>
      <c r="C1" s="100"/>
      <c r="D1" s="100"/>
      <c r="E1" s="100"/>
      <c r="F1" s="100"/>
      <c r="G1" s="101"/>
      <c r="H1" s="74"/>
      <c r="I1" s="82" t="s">
        <v>13</v>
      </c>
      <c r="J1" s="83" t="s">
        <v>23</v>
      </c>
      <c r="K1" s="84" t="s">
        <v>24</v>
      </c>
    </row>
    <row r="2" spans="1:12" ht="27" thickBot="1" x14ac:dyDescent="0.3">
      <c r="A2" s="55" t="s">
        <v>13</v>
      </c>
      <c r="B2" s="55" t="s">
        <v>15</v>
      </c>
      <c r="C2" s="55" t="s">
        <v>12</v>
      </c>
      <c r="D2" s="40" t="s">
        <v>17</v>
      </c>
      <c r="E2" s="40" t="s">
        <v>16</v>
      </c>
      <c r="F2" s="56" t="s">
        <v>10</v>
      </c>
      <c r="G2" s="57" t="s">
        <v>11</v>
      </c>
      <c r="H2" s="75"/>
      <c r="I2" s="80">
        <v>2015</v>
      </c>
      <c r="J2" s="30">
        <f>F3+F11</f>
        <v>25154.44</v>
      </c>
      <c r="K2" s="81">
        <f>G3+G11</f>
        <v>22519.380000000005</v>
      </c>
      <c r="L2" s="20"/>
    </row>
    <row r="3" spans="1:12" x14ac:dyDescent="0.25">
      <c r="A3" s="27">
        <v>2015</v>
      </c>
      <c r="B3" s="53">
        <f>'AB 2015'!C30</f>
        <v>25</v>
      </c>
      <c r="C3" s="11">
        <f>SUM('AB 2015'!C2:C28)</f>
        <v>1769</v>
      </c>
      <c r="D3" s="54">
        <f>'AB 2015'!C29</f>
        <v>35.380000000000003</v>
      </c>
      <c r="E3" s="12">
        <f>'AB 2015'!D29</f>
        <v>12.465600000000006</v>
      </c>
      <c r="F3" s="12">
        <f>'AB 2015'!E30</f>
        <v>22026.03</v>
      </c>
      <c r="G3" s="13">
        <f>'AB 2015'!I30</f>
        <v>19630.300000000003</v>
      </c>
      <c r="H3" s="20"/>
      <c r="I3" s="77">
        <v>2014</v>
      </c>
      <c r="J3" s="69">
        <f>F4+F12</f>
        <v>22200.809999999998</v>
      </c>
      <c r="K3" s="72">
        <f>G4+G12</f>
        <v>20003.21</v>
      </c>
      <c r="L3" s="20"/>
    </row>
    <row r="4" spans="1:12" x14ac:dyDescent="0.25">
      <c r="A4" s="27">
        <v>2014</v>
      </c>
      <c r="B4" s="29">
        <f>'AB 2014'!C29</f>
        <v>26</v>
      </c>
      <c r="C4" s="8">
        <f>SUM('AB 2014'!C2:C27)</f>
        <v>1728.75</v>
      </c>
      <c r="D4" s="23">
        <f>'AB 2014'!C28</f>
        <v>33.245192307692307</v>
      </c>
      <c r="E4" s="9">
        <f>'AB 2014'!D28</f>
        <v>12.128402737613262</v>
      </c>
      <c r="F4" s="9">
        <f>'AB 2014'!E29</f>
        <v>20984.999999999996</v>
      </c>
      <c r="G4" s="14">
        <f>'AB 2014'!I29</f>
        <v>18695.829999999998</v>
      </c>
      <c r="H4" s="21"/>
      <c r="I4" s="77">
        <v>2013</v>
      </c>
      <c r="J4" s="9">
        <f>F5</f>
        <v>22214.350000002396</v>
      </c>
      <c r="K4" s="14">
        <f>G5</f>
        <v>19469.390000002397</v>
      </c>
      <c r="L4" s="21"/>
    </row>
    <row r="5" spans="1:12" ht="15.75" thickBot="1" x14ac:dyDescent="0.3">
      <c r="A5" s="27">
        <v>2013</v>
      </c>
      <c r="B5" s="29">
        <f>'AB 2013'!C29</f>
        <v>26</v>
      </c>
      <c r="C5" s="8">
        <f>SUM('AB 2013'!C2:C27)</f>
        <v>1920.35</v>
      </c>
      <c r="D5" s="23">
        <f>'AB 2013'!C28</f>
        <v>36.929807692307691</v>
      </c>
      <c r="E5" s="9">
        <f>'AB 2013'!D28</f>
        <v>11.554914615798131</v>
      </c>
      <c r="F5" s="9">
        <f>'AB 2013'!E29</f>
        <v>22214.350000002396</v>
      </c>
      <c r="G5" s="14">
        <f>'AB 2013'!I29</f>
        <v>19469.390000002397</v>
      </c>
      <c r="H5" s="21"/>
      <c r="I5" s="78">
        <v>2012</v>
      </c>
      <c r="J5" s="70">
        <f>F6+F13</f>
        <v>8154.5000000032014</v>
      </c>
      <c r="K5" s="71">
        <f>G6+G13</f>
        <v>7810.0500000032016</v>
      </c>
      <c r="L5" s="21"/>
    </row>
    <row r="6" spans="1:12" ht="15.75" thickBot="1" x14ac:dyDescent="0.3">
      <c r="A6" s="28">
        <v>2012</v>
      </c>
      <c r="B6" s="59">
        <f>'AB 2012'!C16</f>
        <v>13</v>
      </c>
      <c r="C6" s="33">
        <f>SUM('AB 2012'!C2:C14)</f>
        <v>729.5</v>
      </c>
      <c r="D6" s="60">
        <f>'AB 2012'!C15</f>
        <v>28.057692307692307</v>
      </c>
      <c r="E6" s="34">
        <f>'AB 2012'!D15</f>
        <v>10.158995726499146</v>
      </c>
      <c r="F6" s="34">
        <f>'AB 2012'!E16</f>
        <v>7571.8200000032011</v>
      </c>
      <c r="G6" s="36">
        <f>'AB 2012'!I16</f>
        <v>6958.7200000032017</v>
      </c>
      <c r="H6" s="20"/>
      <c r="I6" s="79"/>
      <c r="J6" s="21"/>
      <c r="K6" s="21"/>
      <c r="L6" s="21"/>
    </row>
    <row r="7" spans="1:12" ht="15.75" thickBot="1" x14ac:dyDescent="0.3">
      <c r="A7" s="58" t="s">
        <v>18</v>
      </c>
      <c r="B7" s="61">
        <f>SUM(B3:B6)</f>
        <v>90</v>
      </c>
      <c r="C7" s="62">
        <f>SUM(C3:C6)</f>
        <v>6147.6</v>
      </c>
      <c r="D7" s="63">
        <f>AVERAGE(D3:D6)</f>
        <v>33.403173076923082</v>
      </c>
      <c r="E7" s="64">
        <f>AVERAGE(E3:E6)</f>
        <v>11.576978269977637</v>
      </c>
      <c r="F7" s="64">
        <f>SUM(F3:F6)</f>
        <v>72797.2000000056</v>
      </c>
      <c r="G7" s="65">
        <f>SUM(G3:G6)</f>
        <v>64754.240000005608</v>
      </c>
      <c r="H7" s="20"/>
      <c r="I7" s="21"/>
      <c r="J7" s="21"/>
      <c r="K7" s="21"/>
      <c r="L7" s="21"/>
    </row>
    <row r="8" spans="1:12" ht="15.75" thickBot="1" x14ac:dyDescent="0.3">
      <c r="I8" s="21"/>
      <c r="J8" s="21"/>
      <c r="K8" s="21"/>
      <c r="L8" s="21"/>
    </row>
    <row r="9" spans="1:12" ht="15.75" thickBot="1" x14ac:dyDescent="0.3">
      <c r="A9" s="99" t="s">
        <v>20</v>
      </c>
      <c r="B9" s="100"/>
      <c r="C9" s="100"/>
      <c r="D9" s="100"/>
      <c r="E9" s="100"/>
      <c r="F9" s="100"/>
      <c r="G9" s="101"/>
      <c r="H9" s="74"/>
      <c r="I9" s="21"/>
      <c r="J9" s="21"/>
      <c r="K9" s="21"/>
      <c r="L9" s="21"/>
    </row>
    <row r="10" spans="1:12" ht="27" thickBot="1" x14ac:dyDescent="0.3">
      <c r="A10" s="55" t="s">
        <v>13</v>
      </c>
      <c r="B10" s="55" t="s">
        <v>15</v>
      </c>
      <c r="C10" s="55" t="s">
        <v>12</v>
      </c>
      <c r="D10" s="40" t="s">
        <v>17</v>
      </c>
      <c r="E10" s="40" t="s">
        <v>16</v>
      </c>
      <c r="F10" s="56" t="s">
        <v>10</v>
      </c>
      <c r="G10" s="57" t="s">
        <v>11</v>
      </c>
      <c r="H10" s="76"/>
      <c r="I10" s="21"/>
      <c r="J10" s="21"/>
      <c r="K10" s="21"/>
      <c r="L10" s="21"/>
    </row>
    <row r="11" spans="1:12" x14ac:dyDescent="0.25">
      <c r="A11" s="27">
        <v>2015</v>
      </c>
      <c r="B11" s="53">
        <f>'JJ 2015'!C30</f>
        <v>25</v>
      </c>
      <c r="C11" s="11">
        <f>SUM('JJ 2015'!C3:C28)</f>
        <v>315.8</v>
      </c>
      <c r="D11" s="54">
        <f>'JJ 2015'!C29</f>
        <v>6.3159999999999998</v>
      </c>
      <c r="E11" s="12">
        <f>'JJ 2015'!D29</f>
        <v>7.25</v>
      </c>
      <c r="F11" s="12">
        <f>'JJ 2015'!E30</f>
        <v>3128.41</v>
      </c>
      <c r="G11" s="13">
        <f>'JJ 2015'!J30+'JJ 2015'!F30</f>
        <v>2889.08</v>
      </c>
      <c r="H11" s="20"/>
      <c r="I11" s="21"/>
      <c r="J11" s="21"/>
      <c r="K11" s="21"/>
      <c r="L11" s="21"/>
    </row>
    <row r="12" spans="1:12" x14ac:dyDescent="0.25">
      <c r="A12" s="27">
        <v>2014</v>
      </c>
      <c r="B12" s="29">
        <f>'JJ 2014'!C15</f>
        <v>12</v>
      </c>
      <c r="C12" s="8">
        <f>SUM('JJ 2014'!C2:C13)</f>
        <v>167.69000000000003</v>
      </c>
      <c r="D12" s="23">
        <f>'JJ 2014'!C14</f>
        <v>6.9870833333333344</v>
      </c>
      <c r="E12" s="9">
        <f>'JJ 2014'!D14</f>
        <v>7.25</v>
      </c>
      <c r="F12" s="9">
        <f>'JJ 2014'!E15</f>
        <v>1215.81</v>
      </c>
      <c r="G12" s="14">
        <f>'JJ 2014'!I15+'JJ 2014'!F15</f>
        <v>1307.3799999999999</v>
      </c>
      <c r="H12" s="21"/>
      <c r="I12" s="21"/>
      <c r="J12" s="21"/>
      <c r="K12" s="21"/>
      <c r="L12" s="21"/>
    </row>
    <row r="13" spans="1:12" ht="15.75" thickBot="1" x14ac:dyDescent="0.3">
      <c r="A13" s="27">
        <v>2012</v>
      </c>
      <c r="B13" s="85">
        <f>'JJ 2012'!C16</f>
        <v>13</v>
      </c>
      <c r="C13" s="86">
        <f>SUM('JJ 2012'!C2:C14)</f>
        <v>80.36</v>
      </c>
      <c r="D13" s="87">
        <f>'JJ 2012'!C15</f>
        <v>3.0907692307692307</v>
      </c>
      <c r="E13" s="73">
        <f>'JJ 2012'!D15</f>
        <v>7.25</v>
      </c>
      <c r="F13" s="73">
        <f>'JJ 2012'!E16</f>
        <v>582.67999999999995</v>
      </c>
      <c r="G13" s="88">
        <f>'JJ 2012'!I16+'JJ 2012'!F16</f>
        <v>851.32999999999993</v>
      </c>
      <c r="H13" s="21"/>
      <c r="I13" s="21"/>
      <c r="J13" s="21"/>
      <c r="K13" s="21"/>
      <c r="L13" s="21"/>
    </row>
    <row r="14" spans="1:12" ht="15.75" thickBot="1" x14ac:dyDescent="0.3">
      <c r="A14" s="58" t="s">
        <v>18</v>
      </c>
      <c r="B14" s="61">
        <f>SUM(B11:B12)</f>
        <v>37</v>
      </c>
      <c r="C14" s="62">
        <f>SUM(C11:C13)</f>
        <v>563.85</v>
      </c>
      <c r="D14" s="63">
        <f>AVERAGE(D11:D13)</f>
        <v>5.4646175213675212</v>
      </c>
      <c r="E14" s="64">
        <f>AVERAGE(E11:E13)</f>
        <v>7.25</v>
      </c>
      <c r="F14" s="64">
        <f>SUM(F11:F13)</f>
        <v>4926.8999999999996</v>
      </c>
      <c r="G14" s="65">
        <f>SUM(G11:G13)</f>
        <v>5047.79</v>
      </c>
      <c r="H14" s="20"/>
      <c r="I14" s="21"/>
      <c r="J14" s="21"/>
      <c r="K14" s="21"/>
      <c r="L14" s="21"/>
    </row>
    <row r="15" spans="1:12" x14ac:dyDescent="0.25">
      <c r="C15" s="22"/>
      <c r="D15" s="19"/>
      <c r="E15" s="19"/>
      <c r="F15" s="21"/>
      <c r="G15" s="21"/>
      <c r="H15" s="21"/>
      <c r="I15" s="21"/>
      <c r="J15" s="21"/>
      <c r="K15" s="21"/>
      <c r="L15" s="21"/>
    </row>
    <row r="16" spans="1:12" x14ac:dyDescent="0.25">
      <c r="C16" s="22"/>
      <c r="D16" s="19"/>
      <c r="E16" s="19"/>
      <c r="F16" s="21"/>
      <c r="G16" s="21"/>
      <c r="H16" s="21"/>
      <c r="I16" s="21"/>
      <c r="J16" s="21"/>
      <c r="K16" s="21"/>
      <c r="L16" s="21"/>
    </row>
    <row r="17" spans="3:12" x14ac:dyDescent="0.25">
      <c r="C17" s="22"/>
      <c r="D17" s="19"/>
      <c r="E17" s="19"/>
      <c r="F17" s="21"/>
      <c r="G17" s="21"/>
      <c r="H17" s="21"/>
      <c r="I17" s="21"/>
      <c r="J17" s="21"/>
      <c r="K17" s="21"/>
      <c r="L17" s="21"/>
    </row>
    <row r="18" spans="3:12" x14ac:dyDescent="0.25">
      <c r="C18" s="22"/>
      <c r="D18" s="19"/>
      <c r="E18" s="19"/>
      <c r="F18" s="21"/>
      <c r="G18" s="21"/>
      <c r="H18" s="21"/>
      <c r="I18" s="21"/>
      <c r="J18" s="21"/>
      <c r="K18" s="21"/>
      <c r="L18" s="21"/>
    </row>
    <row r="19" spans="3:12" x14ac:dyDescent="0.25">
      <c r="C19" s="22"/>
      <c r="D19" s="19"/>
      <c r="E19" s="19"/>
      <c r="F19" s="21"/>
      <c r="G19" s="21"/>
      <c r="H19" s="21"/>
      <c r="I19" s="21"/>
      <c r="J19" s="21"/>
      <c r="K19" s="21"/>
      <c r="L19" s="21"/>
    </row>
    <row r="20" spans="3:12" x14ac:dyDescent="0.25">
      <c r="C20" s="22"/>
      <c r="D20" s="19"/>
      <c r="E20" s="19"/>
      <c r="F20" s="21"/>
      <c r="G20" s="21"/>
      <c r="H20" s="21"/>
      <c r="I20" s="21"/>
      <c r="J20" s="21"/>
      <c r="K20" s="21"/>
      <c r="L20" s="21"/>
    </row>
    <row r="21" spans="3:12" x14ac:dyDescent="0.25">
      <c r="C21" s="22"/>
      <c r="D21" s="19"/>
      <c r="E21" s="19"/>
      <c r="F21" s="21"/>
      <c r="G21" s="21"/>
      <c r="H21" s="21"/>
      <c r="I21" s="21"/>
      <c r="J21" s="21"/>
      <c r="K21" s="21"/>
      <c r="L21" s="21"/>
    </row>
    <row r="22" spans="3:12" x14ac:dyDescent="0.25">
      <c r="C22" s="22"/>
      <c r="D22" s="19"/>
      <c r="E22" s="19"/>
      <c r="F22" s="21"/>
      <c r="G22" s="21"/>
      <c r="H22" s="21"/>
      <c r="I22" s="21"/>
      <c r="J22" s="21"/>
      <c r="K22" s="21"/>
      <c r="L22" s="21"/>
    </row>
    <row r="23" spans="3:12" x14ac:dyDescent="0.25">
      <c r="C23" s="22"/>
      <c r="D23" s="19"/>
      <c r="E23" s="19"/>
      <c r="F23" s="21"/>
      <c r="G23" s="21"/>
      <c r="H23" s="21"/>
      <c r="I23" s="21"/>
      <c r="J23" s="21"/>
      <c r="K23" s="21"/>
      <c r="L23" s="21"/>
    </row>
    <row r="24" spans="3:12" x14ac:dyDescent="0.25">
      <c r="C24" s="22"/>
      <c r="D24" s="19"/>
      <c r="E24" s="19"/>
      <c r="F24" s="21"/>
      <c r="G24" s="21"/>
      <c r="H24" s="21"/>
      <c r="I24" s="21"/>
      <c r="J24" s="21"/>
      <c r="K24" s="21"/>
      <c r="L24" s="21"/>
    </row>
    <row r="25" spans="3:12" x14ac:dyDescent="0.25">
      <c r="C25" s="22"/>
      <c r="D25" s="19"/>
      <c r="E25" s="19"/>
      <c r="F25" s="21"/>
      <c r="G25" s="21"/>
      <c r="H25" s="21"/>
      <c r="I25" s="21"/>
      <c r="J25" s="21"/>
      <c r="K25" s="21"/>
      <c r="L25" s="21"/>
    </row>
    <row r="26" spans="3:12" x14ac:dyDescent="0.25">
      <c r="C26" s="22"/>
      <c r="D26" s="19"/>
      <c r="E26" s="19"/>
      <c r="F26" s="21"/>
      <c r="G26" s="21"/>
      <c r="H26" s="21"/>
      <c r="I26" s="21"/>
      <c r="J26" s="21"/>
      <c r="K26" s="21"/>
      <c r="L26" s="21"/>
    </row>
    <row r="27" spans="3:12" x14ac:dyDescent="0.25">
      <c r="C27" s="22"/>
      <c r="D27" s="19"/>
      <c r="E27" s="19"/>
      <c r="F27" s="20"/>
      <c r="G27" s="20"/>
      <c r="H27" s="20"/>
      <c r="I27" s="20"/>
      <c r="J27" s="20"/>
      <c r="K27" s="20"/>
      <c r="L27" s="20"/>
    </row>
    <row r="28" spans="3:12" x14ac:dyDescent="0.25">
      <c r="C28" s="98"/>
      <c r="E28" s="3"/>
      <c r="F28" s="4"/>
      <c r="G28" s="5"/>
      <c r="H28" s="5"/>
      <c r="I28" s="6"/>
      <c r="J28" s="6"/>
      <c r="K28" s="6"/>
      <c r="L28" s="6"/>
    </row>
    <row r="29" spans="3:12" x14ac:dyDescent="0.25">
      <c r="C29" s="98"/>
    </row>
    <row r="30" spans="3:12" x14ac:dyDescent="0.25">
      <c r="K30" s="6"/>
    </row>
  </sheetData>
  <mergeCells count="3">
    <mergeCell ref="C28:C29"/>
    <mergeCell ref="A1:G1"/>
    <mergeCell ref="A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5" sqref="J5"/>
    </sheetView>
  </sheetViews>
  <sheetFormatPr defaultColWidth="27.5703125" defaultRowHeight="15" x14ac:dyDescent="0.25"/>
  <cols>
    <col min="1" max="1" width="10.7109375" style="1" bestFit="1" customWidth="1"/>
    <col min="2" max="2" width="8.85546875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9" style="1" bestFit="1" customWidth="1"/>
    <col min="7" max="7" width="9" style="1" customWidth="1"/>
    <col min="8" max="8" width="7.28515625" style="1" bestFit="1" customWidth="1"/>
    <col min="9" max="9" width="9" style="1" bestFit="1" customWidth="1"/>
    <col min="10" max="10" width="10.5703125" style="1" bestFit="1" customWidth="1"/>
    <col min="11" max="16384" width="27.5703125" style="1"/>
  </cols>
  <sheetData>
    <row r="1" spans="1:11" ht="15.75" thickBo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21</v>
      </c>
      <c r="G1" s="40" t="s">
        <v>25</v>
      </c>
      <c r="H1" s="40" t="s">
        <v>6</v>
      </c>
      <c r="I1" s="40" t="s">
        <v>7</v>
      </c>
      <c r="J1" s="40" t="s">
        <v>8</v>
      </c>
    </row>
    <row r="2" spans="1:11" x14ac:dyDescent="0.25">
      <c r="A2" s="24">
        <v>42369</v>
      </c>
      <c r="B2" s="93"/>
      <c r="C2" s="94"/>
      <c r="D2" s="96"/>
      <c r="E2" s="96"/>
      <c r="F2" s="96"/>
      <c r="G2" s="96"/>
      <c r="H2" s="96"/>
      <c r="I2" s="96"/>
      <c r="J2" s="81"/>
    </row>
    <row r="3" spans="1:11" x14ac:dyDescent="0.25">
      <c r="A3" s="25">
        <v>42356</v>
      </c>
      <c r="B3" s="93"/>
      <c r="C3" s="94"/>
      <c r="D3" s="30"/>
      <c r="E3" s="30"/>
      <c r="F3" s="30"/>
      <c r="G3" s="30"/>
      <c r="H3" s="30"/>
      <c r="I3" s="30"/>
      <c r="J3" s="97"/>
    </row>
    <row r="4" spans="1:11" x14ac:dyDescent="0.25">
      <c r="A4" s="25">
        <v>42342</v>
      </c>
      <c r="B4" s="7">
        <v>120075</v>
      </c>
      <c r="C4" s="8">
        <v>4.1900000000000004</v>
      </c>
      <c r="D4" s="9">
        <v>7.25</v>
      </c>
      <c r="E4" s="9">
        <v>46.01</v>
      </c>
      <c r="F4" s="9">
        <v>15.62</v>
      </c>
      <c r="G4" s="9">
        <v>7.57</v>
      </c>
      <c r="H4" s="9">
        <v>0</v>
      </c>
      <c r="I4" s="9">
        <v>3.52</v>
      </c>
      <c r="J4" s="14">
        <v>26.87</v>
      </c>
    </row>
    <row r="5" spans="1:11" x14ac:dyDescent="0.25">
      <c r="A5" s="25">
        <v>42328</v>
      </c>
      <c r="B5" s="7">
        <v>119795</v>
      </c>
      <c r="C5" s="8">
        <v>12.48</v>
      </c>
      <c r="D5" s="9">
        <v>7.25</v>
      </c>
      <c r="E5" s="9">
        <v>145.61000000000001</v>
      </c>
      <c r="F5" s="9">
        <v>55.14</v>
      </c>
      <c r="G5" s="9">
        <v>14.8</v>
      </c>
      <c r="H5" s="9">
        <v>0</v>
      </c>
      <c r="I5" s="9">
        <v>11.14</v>
      </c>
      <c r="J5" s="14">
        <v>79.33</v>
      </c>
    </row>
    <row r="6" spans="1:11" x14ac:dyDescent="0.25">
      <c r="A6" s="25">
        <v>42314</v>
      </c>
      <c r="B6" s="7">
        <v>119510</v>
      </c>
      <c r="C6" s="8">
        <v>10.36</v>
      </c>
      <c r="D6" s="9">
        <v>7.25</v>
      </c>
      <c r="E6" s="9">
        <v>88.11</v>
      </c>
      <c r="F6" s="9">
        <v>13</v>
      </c>
      <c r="G6" s="9">
        <v>13.38</v>
      </c>
      <c r="H6" s="9">
        <v>0</v>
      </c>
      <c r="I6" s="9">
        <v>6.74</v>
      </c>
      <c r="J6" s="14">
        <v>68.37</v>
      </c>
    </row>
    <row r="7" spans="1:11" x14ac:dyDescent="0.25">
      <c r="A7" s="25">
        <v>42300</v>
      </c>
      <c r="B7" s="7">
        <v>119234</v>
      </c>
      <c r="C7" s="8">
        <v>13.33</v>
      </c>
      <c r="D7" s="9">
        <v>7.25</v>
      </c>
      <c r="E7" s="9">
        <v>137.38999999999999</v>
      </c>
      <c r="F7" s="9">
        <v>40.72</v>
      </c>
      <c r="G7" s="9">
        <v>19.75</v>
      </c>
      <c r="H7" s="9">
        <v>0</v>
      </c>
      <c r="I7" s="9">
        <v>10.51</v>
      </c>
      <c r="J7" s="14">
        <v>86.16</v>
      </c>
    </row>
    <row r="8" spans="1:11" x14ac:dyDescent="0.25">
      <c r="A8" s="25">
        <v>42286</v>
      </c>
      <c r="B8" s="7">
        <v>118962</v>
      </c>
      <c r="C8" s="8">
        <v>10.48</v>
      </c>
      <c r="D8" s="9">
        <v>7.25</v>
      </c>
      <c r="E8" s="9">
        <v>109.03</v>
      </c>
      <c r="F8" s="9">
        <v>33.020000000000003</v>
      </c>
      <c r="G8" s="9">
        <v>8.06</v>
      </c>
      <c r="H8" s="9">
        <v>0</v>
      </c>
      <c r="I8" s="9">
        <v>8.34</v>
      </c>
      <c r="J8" s="14">
        <v>67.67</v>
      </c>
    </row>
    <row r="9" spans="1:11" x14ac:dyDescent="0.25">
      <c r="A9" s="25">
        <v>42272</v>
      </c>
      <c r="B9" s="7">
        <v>118679</v>
      </c>
      <c r="C9" s="8">
        <v>13.19</v>
      </c>
      <c r="D9" s="9">
        <v>7.25</v>
      </c>
      <c r="E9" s="9">
        <v>145.59</v>
      </c>
      <c r="F9" s="9">
        <v>50</v>
      </c>
      <c r="G9" s="9">
        <v>3.89</v>
      </c>
      <c r="H9" s="9">
        <v>0</v>
      </c>
      <c r="I9" s="9">
        <v>11.14</v>
      </c>
      <c r="J9" s="14">
        <v>84.45</v>
      </c>
    </row>
    <row r="10" spans="1:11" x14ac:dyDescent="0.25">
      <c r="A10" s="25">
        <v>42258</v>
      </c>
      <c r="B10" s="7">
        <v>118400</v>
      </c>
      <c r="C10" s="8">
        <v>14.41</v>
      </c>
      <c r="D10" s="9">
        <v>7.25</v>
      </c>
      <c r="E10" s="9">
        <v>135.79</v>
      </c>
      <c r="F10" s="9">
        <v>29.5</v>
      </c>
      <c r="G10" s="9">
        <v>1.82</v>
      </c>
      <c r="H10" s="9">
        <v>0</v>
      </c>
      <c r="I10" s="9">
        <v>10.38</v>
      </c>
      <c r="J10" s="14">
        <v>95.91</v>
      </c>
    </row>
    <row r="11" spans="1:11" x14ac:dyDescent="0.25">
      <c r="A11" s="25">
        <v>42244</v>
      </c>
      <c r="B11" s="7">
        <v>118120</v>
      </c>
      <c r="C11" s="8">
        <v>14.23</v>
      </c>
      <c r="D11" s="9">
        <v>7.25</v>
      </c>
      <c r="E11" s="9">
        <v>128.16999999999999</v>
      </c>
      <c r="F11" s="9">
        <v>25</v>
      </c>
      <c r="G11" s="9">
        <v>0</v>
      </c>
      <c r="H11" s="9">
        <v>0</v>
      </c>
      <c r="I11" s="9">
        <v>9.81</v>
      </c>
      <c r="J11" s="14">
        <v>93.36</v>
      </c>
    </row>
    <row r="12" spans="1:11" x14ac:dyDescent="0.25">
      <c r="A12" s="25">
        <v>42230</v>
      </c>
      <c r="B12" s="7">
        <v>117822</v>
      </c>
      <c r="C12" s="8">
        <v>10.79</v>
      </c>
      <c r="D12" s="9">
        <v>7.25</v>
      </c>
      <c r="E12" s="9">
        <v>142.72999999999999</v>
      </c>
      <c r="F12" s="9">
        <v>64.5</v>
      </c>
      <c r="G12" s="9">
        <v>0</v>
      </c>
      <c r="H12" s="9">
        <v>0</v>
      </c>
      <c r="I12" s="9">
        <v>10.92</v>
      </c>
      <c r="J12" s="14">
        <v>67.31</v>
      </c>
    </row>
    <row r="13" spans="1:11" x14ac:dyDescent="0.25">
      <c r="A13" s="25">
        <v>42216</v>
      </c>
      <c r="B13" s="7">
        <v>117507</v>
      </c>
      <c r="C13" s="8">
        <v>13.38</v>
      </c>
      <c r="D13" s="9">
        <v>7.25</v>
      </c>
      <c r="E13" s="9">
        <v>191.51</v>
      </c>
      <c r="F13" s="9">
        <v>94.5</v>
      </c>
      <c r="G13" s="9">
        <v>0</v>
      </c>
      <c r="H13" s="9">
        <v>0</v>
      </c>
      <c r="I13" s="9">
        <v>14.65</v>
      </c>
      <c r="J13" s="14">
        <v>82.36</v>
      </c>
      <c r="K13" s="89"/>
    </row>
    <row r="14" spans="1:11" x14ac:dyDescent="0.25">
      <c r="A14" s="25">
        <v>42202</v>
      </c>
      <c r="B14" s="7">
        <v>117204</v>
      </c>
      <c r="C14" s="8">
        <v>10.25</v>
      </c>
      <c r="D14" s="9">
        <v>7.25</v>
      </c>
      <c r="E14" s="9">
        <v>98.8</v>
      </c>
      <c r="F14" s="9">
        <v>24.5</v>
      </c>
      <c r="G14" s="9">
        <v>0</v>
      </c>
      <c r="H14" s="9">
        <v>0</v>
      </c>
      <c r="I14" s="9">
        <v>7.57</v>
      </c>
      <c r="J14" s="14">
        <v>66.73</v>
      </c>
      <c r="K14" s="89"/>
    </row>
    <row r="15" spans="1:11" x14ac:dyDescent="0.25">
      <c r="A15" s="25">
        <v>42188</v>
      </c>
      <c r="B15" s="7">
        <v>116907</v>
      </c>
      <c r="C15" s="8">
        <v>10.94</v>
      </c>
      <c r="D15" s="9">
        <v>7.25</v>
      </c>
      <c r="E15" s="9">
        <v>123.3</v>
      </c>
      <c r="F15" s="9">
        <v>44</v>
      </c>
      <c r="G15" s="9">
        <v>0</v>
      </c>
      <c r="H15" s="9">
        <v>0</v>
      </c>
      <c r="I15" s="9">
        <v>9.43</v>
      </c>
      <c r="J15" s="14">
        <v>69.87</v>
      </c>
      <c r="K15" s="89"/>
    </row>
    <row r="16" spans="1:11" x14ac:dyDescent="0.25">
      <c r="A16" s="25">
        <v>42174</v>
      </c>
      <c r="B16" s="7">
        <v>116616</v>
      </c>
      <c r="C16" s="8">
        <v>15.18</v>
      </c>
      <c r="D16" s="9">
        <v>7.25</v>
      </c>
      <c r="E16" s="9">
        <v>173.87</v>
      </c>
      <c r="F16" s="9">
        <v>63.8</v>
      </c>
      <c r="G16" s="9">
        <v>0</v>
      </c>
      <c r="H16" s="9">
        <v>0</v>
      </c>
      <c r="I16" s="9">
        <v>13.29</v>
      </c>
      <c r="J16" s="14">
        <v>96.78</v>
      </c>
      <c r="K16" s="89"/>
    </row>
    <row r="17" spans="1:11" x14ac:dyDescent="0.25">
      <c r="A17" s="25">
        <v>42160</v>
      </c>
      <c r="B17" s="7">
        <v>116323</v>
      </c>
      <c r="C17" s="8">
        <v>12.5</v>
      </c>
      <c r="D17" s="9">
        <v>7.25</v>
      </c>
      <c r="E17" s="9">
        <v>118.22</v>
      </c>
      <c r="F17" s="9">
        <v>27.6</v>
      </c>
      <c r="G17" s="9">
        <v>0</v>
      </c>
      <c r="H17" s="9">
        <v>0</v>
      </c>
      <c r="I17" s="9">
        <v>9.0399999999999991</v>
      </c>
      <c r="J17" s="14">
        <v>81.58</v>
      </c>
      <c r="K17" s="89"/>
    </row>
    <row r="18" spans="1:11" x14ac:dyDescent="0.25">
      <c r="A18" s="25">
        <v>42146</v>
      </c>
      <c r="B18" s="7">
        <v>116023</v>
      </c>
      <c r="C18" s="8">
        <v>12.47</v>
      </c>
      <c r="D18" s="9">
        <v>7.25</v>
      </c>
      <c r="E18" s="9">
        <v>102.9</v>
      </c>
      <c r="F18" s="9">
        <v>12.5</v>
      </c>
      <c r="G18" s="9">
        <v>0</v>
      </c>
      <c r="H18" s="9">
        <v>0</v>
      </c>
      <c r="I18" s="9">
        <v>7.87</v>
      </c>
      <c r="J18" s="14">
        <v>82.53</v>
      </c>
      <c r="K18" s="89"/>
    </row>
    <row r="19" spans="1:11" x14ac:dyDescent="0.25">
      <c r="A19" s="25">
        <v>42132</v>
      </c>
      <c r="B19" s="7">
        <v>115725</v>
      </c>
      <c r="C19" s="8">
        <v>14.49</v>
      </c>
      <c r="D19" s="9">
        <v>7.25</v>
      </c>
      <c r="E19" s="9">
        <v>122.52</v>
      </c>
      <c r="F19" s="9">
        <v>17.5</v>
      </c>
      <c r="G19" s="9">
        <v>0</v>
      </c>
      <c r="H19" s="9">
        <v>0</v>
      </c>
      <c r="I19" s="9">
        <v>9.3800000000000008</v>
      </c>
      <c r="J19" s="14">
        <v>95.64</v>
      </c>
      <c r="K19" s="89"/>
    </row>
    <row r="20" spans="1:11" x14ac:dyDescent="0.25">
      <c r="A20" s="25">
        <v>42118</v>
      </c>
      <c r="B20" s="7">
        <v>115459</v>
      </c>
      <c r="C20" s="8">
        <v>15.31</v>
      </c>
      <c r="D20" s="9">
        <v>7.25</v>
      </c>
      <c r="E20" s="9">
        <v>134.47</v>
      </c>
      <c r="F20" s="9">
        <v>23.5</v>
      </c>
      <c r="G20" s="9">
        <v>0</v>
      </c>
      <c r="H20" s="9">
        <v>0</v>
      </c>
      <c r="I20" s="9">
        <v>10.28</v>
      </c>
      <c r="J20" s="14">
        <v>100.69</v>
      </c>
      <c r="K20" s="89"/>
    </row>
    <row r="21" spans="1:11" x14ac:dyDescent="0.25">
      <c r="A21" s="25">
        <v>42104</v>
      </c>
      <c r="B21" s="7">
        <v>115190</v>
      </c>
      <c r="C21" s="8">
        <v>14.11</v>
      </c>
      <c r="D21" s="9">
        <v>7.25</v>
      </c>
      <c r="E21" s="9">
        <v>118.32</v>
      </c>
      <c r="F21" s="9">
        <v>30.25</v>
      </c>
      <c r="G21" s="9">
        <v>0</v>
      </c>
      <c r="H21" s="9">
        <v>0</v>
      </c>
      <c r="I21" s="9">
        <v>9.06</v>
      </c>
      <c r="J21" s="14">
        <v>79.010000000000005</v>
      </c>
      <c r="K21" s="89"/>
    </row>
    <row r="22" spans="1:11" x14ac:dyDescent="0.25">
      <c r="A22" s="25">
        <v>42090</v>
      </c>
      <c r="B22" s="7">
        <v>114907</v>
      </c>
      <c r="C22" s="8">
        <v>13.79</v>
      </c>
      <c r="D22" s="9">
        <v>7.25</v>
      </c>
      <c r="E22" s="9">
        <v>145.47</v>
      </c>
      <c r="F22" s="9">
        <v>45.5</v>
      </c>
      <c r="G22" s="9">
        <v>0</v>
      </c>
      <c r="H22" s="9">
        <v>0</v>
      </c>
      <c r="I22" s="9">
        <v>11.13</v>
      </c>
      <c r="J22" s="14">
        <v>88.84</v>
      </c>
      <c r="K22" s="89"/>
    </row>
    <row r="23" spans="1:11" x14ac:dyDescent="0.25">
      <c r="A23" s="25">
        <v>42076</v>
      </c>
      <c r="B23" s="7">
        <v>114622</v>
      </c>
      <c r="C23" s="8">
        <v>22.38</v>
      </c>
      <c r="D23" s="9">
        <v>7.25</v>
      </c>
      <c r="E23" s="9">
        <v>171.73</v>
      </c>
      <c r="F23" s="9">
        <v>9.5</v>
      </c>
      <c r="G23" s="9">
        <v>0</v>
      </c>
      <c r="H23" s="9">
        <v>0</v>
      </c>
      <c r="I23" s="9">
        <v>13.14</v>
      </c>
      <c r="J23" s="14">
        <v>149.09</v>
      </c>
      <c r="K23" s="89"/>
    </row>
    <row r="24" spans="1:11" x14ac:dyDescent="0.25">
      <c r="A24" s="25">
        <v>42062</v>
      </c>
      <c r="B24" s="7">
        <v>114354</v>
      </c>
      <c r="C24" s="8">
        <v>12.31</v>
      </c>
      <c r="D24" s="9">
        <v>7.25</v>
      </c>
      <c r="E24" s="9">
        <v>144.77000000000001</v>
      </c>
      <c r="F24" s="9">
        <v>55.5</v>
      </c>
      <c r="G24" s="9">
        <v>0</v>
      </c>
      <c r="H24" s="9">
        <v>0</v>
      </c>
      <c r="I24" s="9">
        <v>11.08</v>
      </c>
      <c r="J24" s="14">
        <v>78.19</v>
      </c>
      <c r="K24" s="89"/>
    </row>
    <row r="25" spans="1:11" x14ac:dyDescent="0.25">
      <c r="A25" s="25">
        <v>42048</v>
      </c>
      <c r="B25" s="7">
        <v>114089</v>
      </c>
      <c r="C25" s="8">
        <v>10.01</v>
      </c>
      <c r="D25" s="9">
        <v>7.25</v>
      </c>
      <c r="E25" s="9">
        <v>112.94</v>
      </c>
      <c r="F25" s="9">
        <v>40.380000000000003</v>
      </c>
      <c r="G25" s="9">
        <v>0</v>
      </c>
      <c r="H25" s="9">
        <v>0</v>
      </c>
      <c r="I25" s="9">
        <v>8.64</v>
      </c>
      <c r="J25" s="14">
        <v>63.92</v>
      </c>
      <c r="K25" s="89"/>
    </row>
    <row r="26" spans="1:11" x14ac:dyDescent="0.25">
      <c r="A26" s="25">
        <v>42034</v>
      </c>
      <c r="B26" s="7">
        <v>113829</v>
      </c>
      <c r="C26" s="8">
        <v>14.28</v>
      </c>
      <c r="D26" s="9">
        <v>7.25</v>
      </c>
      <c r="E26" s="9">
        <v>113.29</v>
      </c>
      <c r="F26" s="9">
        <v>9.75</v>
      </c>
      <c r="G26" s="9">
        <v>0</v>
      </c>
      <c r="H26" s="9">
        <v>0</v>
      </c>
      <c r="I26" s="9">
        <v>8.66</v>
      </c>
      <c r="J26" s="14">
        <v>94.88</v>
      </c>
      <c r="K26" s="89"/>
    </row>
    <row r="27" spans="1:11" x14ac:dyDescent="0.25">
      <c r="A27" s="25">
        <v>42020</v>
      </c>
      <c r="B27" s="7">
        <v>113579</v>
      </c>
      <c r="C27" s="8">
        <v>9.85</v>
      </c>
      <c r="D27" s="9">
        <v>7.25</v>
      </c>
      <c r="E27" s="9">
        <v>88.43</v>
      </c>
      <c r="F27" s="9">
        <v>17</v>
      </c>
      <c r="G27" s="9">
        <v>0</v>
      </c>
      <c r="H27" s="9">
        <v>0</v>
      </c>
      <c r="I27" s="9">
        <v>6.76</v>
      </c>
      <c r="J27" s="14">
        <v>64.67</v>
      </c>
      <c r="K27" s="89"/>
    </row>
    <row r="28" spans="1:11" ht="15.75" thickBot="1" x14ac:dyDescent="0.3">
      <c r="A28" s="26">
        <v>42006</v>
      </c>
      <c r="B28" s="15">
        <v>113324</v>
      </c>
      <c r="C28" s="16">
        <v>11.09</v>
      </c>
      <c r="D28" s="17">
        <v>7.25</v>
      </c>
      <c r="E28" s="17">
        <v>89.44</v>
      </c>
      <c r="F28" s="17">
        <v>9</v>
      </c>
      <c r="G28" s="17">
        <v>0</v>
      </c>
      <c r="H28" s="17">
        <v>0</v>
      </c>
      <c r="I28" s="95">
        <v>6.85</v>
      </c>
      <c r="J28" s="18">
        <v>73.59</v>
      </c>
      <c r="K28" s="89"/>
    </row>
    <row r="29" spans="1:11" x14ac:dyDescent="0.25">
      <c r="A29" s="102" t="s">
        <v>9</v>
      </c>
      <c r="B29" s="45" t="s">
        <v>19</v>
      </c>
      <c r="C29" s="67">
        <f>(AVERAGE(C2:C28)/2)</f>
        <v>6.3159999999999998</v>
      </c>
      <c r="D29" s="37">
        <f>AVERAGE(D2:D28)</f>
        <v>7.25</v>
      </c>
      <c r="E29" s="37">
        <f t="shared" ref="E29:I29" si="0">AVERAGE(E2:E28)</f>
        <v>125.13639999999999</v>
      </c>
      <c r="F29" s="37">
        <f t="shared" si="0"/>
        <v>34.051200000000001</v>
      </c>
      <c r="G29" s="37">
        <f t="shared" si="0"/>
        <v>2.7707999999999999</v>
      </c>
      <c r="H29" s="37">
        <f t="shared" si="0"/>
        <v>0</v>
      </c>
      <c r="I29" s="37">
        <f t="shared" si="0"/>
        <v>9.5731999999999999</v>
      </c>
      <c r="J29" s="41">
        <f>AVERAGE(J2:J28)</f>
        <v>81.512</v>
      </c>
    </row>
    <row r="30" spans="1:11" ht="15.75" thickBot="1" x14ac:dyDescent="0.3">
      <c r="A30" s="103"/>
      <c r="B30" s="46" t="s">
        <v>18</v>
      </c>
      <c r="C30" s="68">
        <f>COUNTA(C2:C28)</f>
        <v>25</v>
      </c>
      <c r="D30" s="43"/>
      <c r="E30" s="38">
        <f>SUM(E2:E28)</f>
        <v>3128.41</v>
      </c>
      <c r="F30" s="38">
        <f t="shared" ref="F30:J30" si="1">SUM(F2:F28)</f>
        <v>851.28</v>
      </c>
      <c r="G30" s="38">
        <f t="shared" si="1"/>
        <v>69.27</v>
      </c>
      <c r="H30" s="38">
        <f t="shared" si="1"/>
        <v>0</v>
      </c>
      <c r="I30" s="38">
        <f t="shared" si="1"/>
        <v>239.32999999999998</v>
      </c>
      <c r="J30" s="38">
        <f t="shared" si="1"/>
        <v>2037.8</v>
      </c>
    </row>
    <row r="31" spans="1:11" x14ac:dyDescent="0.25">
      <c r="A31" s="2"/>
      <c r="I31" s="2"/>
    </row>
  </sheetData>
  <mergeCells count="1">
    <mergeCell ref="A29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16" sqref="J16"/>
    </sheetView>
  </sheetViews>
  <sheetFormatPr defaultColWidth="26.28515625" defaultRowHeight="15" x14ac:dyDescent="0.25"/>
  <cols>
    <col min="1" max="1" width="10.7109375" bestFit="1" customWidth="1"/>
    <col min="2" max="2" width="9" bestFit="1" customWidth="1"/>
    <col min="3" max="3" width="12.5703125" bestFit="1" customWidth="1"/>
    <col min="4" max="4" width="8" bestFit="1" customWidth="1"/>
    <col min="5" max="5" width="11.5703125" bestFit="1" customWidth="1"/>
    <col min="6" max="6" width="8" bestFit="1" customWidth="1"/>
    <col min="7" max="7" width="7.28515625" bestFit="1" customWidth="1"/>
    <col min="8" max="8" width="10.5703125" bestFit="1" customWidth="1"/>
    <col min="9" max="9" width="11.5703125" bestFit="1" customWidth="1"/>
  </cols>
  <sheetData>
    <row r="1" spans="1:9" ht="15.75" thickBo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</row>
    <row r="2" spans="1:9" x14ac:dyDescent="0.25">
      <c r="A2" s="24">
        <v>42369</v>
      </c>
      <c r="B2" s="10"/>
      <c r="C2" s="11"/>
      <c r="D2" s="12"/>
      <c r="E2" s="9"/>
      <c r="F2" s="9"/>
      <c r="G2" s="9"/>
      <c r="H2" s="9"/>
      <c r="I2" s="14"/>
    </row>
    <row r="3" spans="1:9" x14ac:dyDescent="0.25">
      <c r="A3" s="25">
        <v>42356</v>
      </c>
      <c r="B3" s="7"/>
      <c r="C3" s="8"/>
      <c r="D3" s="9"/>
      <c r="E3" s="9"/>
      <c r="F3" s="9"/>
      <c r="G3" s="9"/>
      <c r="H3" s="9"/>
      <c r="I3" s="14"/>
    </row>
    <row r="4" spans="1:9" s="1" customFormat="1" x14ac:dyDescent="0.25">
      <c r="A4" s="25">
        <v>42342</v>
      </c>
      <c r="B4" s="7">
        <v>19359463</v>
      </c>
      <c r="C4" s="8">
        <v>64</v>
      </c>
      <c r="D4" s="9">
        <v>13.13</v>
      </c>
      <c r="E4" s="9">
        <v>840.48</v>
      </c>
      <c r="F4" s="9">
        <v>0</v>
      </c>
      <c r="G4" s="9">
        <v>0</v>
      </c>
      <c r="H4" s="9">
        <v>90.12</v>
      </c>
      <c r="I4" s="14">
        <v>750.36</v>
      </c>
    </row>
    <row r="5" spans="1:9" x14ac:dyDescent="0.25">
      <c r="A5" s="25">
        <v>42328</v>
      </c>
      <c r="B5" s="7">
        <v>19283686</v>
      </c>
      <c r="C5" s="8">
        <v>64</v>
      </c>
      <c r="D5" s="9">
        <v>12.36</v>
      </c>
      <c r="E5" s="9">
        <v>791.04</v>
      </c>
      <c r="F5" s="9">
        <v>0</v>
      </c>
      <c r="G5" s="9">
        <v>0</v>
      </c>
      <c r="H5" s="9">
        <v>78.510000000000005</v>
      </c>
      <c r="I5" s="14">
        <v>712.53</v>
      </c>
    </row>
    <row r="6" spans="1:9" x14ac:dyDescent="0.25">
      <c r="A6" s="25">
        <v>42314</v>
      </c>
      <c r="B6" s="7">
        <v>19207954</v>
      </c>
      <c r="C6" s="8">
        <v>64</v>
      </c>
      <c r="D6" s="9">
        <v>12.36</v>
      </c>
      <c r="E6" s="9">
        <v>791.04</v>
      </c>
      <c r="F6" s="9">
        <v>0</v>
      </c>
      <c r="G6" s="9">
        <v>0</v>
      </c>
      <c r="H6" s="9">
        <v>78.510000000000005</v>
      </c>
      <c r="I6" s="14">
        <v>712.53</v>
      </c>
    </row>
    <row r="7" spans="1:9" x14ac:dyDescent="0.25">
      <c r="A7" s="25">
        <v>42300</v>
      </c>
      <c r="B7" s="7">
        <v>19133197</v>
      </c>
      <c r="C7" s="8">
        <v>72</v>
      </c>
      <c r="D7" s="9">
        <v>12.36</v>
      </c>
      <c r="E7" s="9">
        <v>889.92</v>
      </c>
      <c r="F7" s="9">
        <v>0</v>
      </c>
      <c r="G7" s="9">
        <v>0</v>
      </c>
      <c r="H7" s="9">
        <v>101.84</v>
      </c>
      <c r="I7" s="14">
        <v>788.08</v>
      </c>
    </row>
    <row r="8" spans="1:9" x14ac:dyDescent="0.25">
      <c r="A8" s="25">
        <v>42286</v>
      </c>
      <c r="B8" s="7">
        <v>19057992</v>
      </c>
      <c r="C8" s="8">
        <v>59</v>
      </c>
      <c r="D8" s="9">
        <v>12.36</v>
      </c>
      <c r="E8" s="9">
        <v>729.24</v>
      </c>
      <c r="F8" s="9">
        <v>0</v>
      </c>
      <c r="G8" s="9">
        <v>0</v>
      </c>
      <c r="H8" s="9">
        <v>69.78</v>
      </c>
      <c r="I8" s="14">
        <v>659.46</v>
      </c>
    </row>
    <row r="9" spans="1:9" x14ac:dyDescent="0.25">
      <c r="A9" s="25">
        <v>42272</v>
      </c>
      <c r="B9" s="7">
        <v>18983383</v>
      </c>
      <c r="C9" s="8">
        <v>56</v>
      </c>
      <c r="D9" s="9">
        <v>13.24</v>
      </c>
      <c r="E9" s="9">
        <v>741.6</v>
      </c>
      <c r="F9" s="9">
        <v>0</v>
      </c>
      <c r="G9" s="9">
        <v>0</v>
      </c>
      <c r="H9" s="9">
        <v>71.73</v>
      </c>
      <c r="I9" s="14">
        <v>669.87</v>
      </c>
    </row>
    <row r="10" spans="1:9" x14ac:dyDescent="0.25">
      <c r="A10" s="25">
        <v>42258</v>
      </c>
      <c r="B10" s="7">
        <v>18909398</v>
      </c>
      <c r="C10" s="8">
        <v>74</v>
      </c>
      <c r="D10" s="9">
        <v>12.36</v>
      </c>
      <c r="E10" s="9">
        <v>914.64</v>
      </c>
      <c r="F10" s="9">
        <v>0</v>
      </c>
      <c r="G10" s="9">
        <v>0</v>
      </c>
      <c r="H10" s="9">
        <v>107.2</v>
      </c>
      <c r="I10" s="14">
        <v>807.44</v>
      </c>
    </row>
    <row r="11" spans="1:9" x14ac:dyDescent="0.25">
      <c r="A11" s="25">
        <v>42244</v>
      </c>
      <c r="B11" s="7">
        <v>18835651</v>
      </c>
      <c r="C11" s="8">
        <v>80</v>
      </c>
      <c r="D11" s="9">
        <v>12.36</v>
      </c>
      <c r="E11" s="9">
        <v>988.8</v>
      </c>
      <c r="F11" s="9">
        <v>0</v>
      </c>
      <c r="G11" s="9">
        <v>0</v>
      </c>
      <c r="H11" s="9">
        <v>124.3</v>
      </c>
      <c r="I11" s="14">
        <v>864.5</v>
      </c>
    </row>
    <row r="12" spans="1:9" x14ac:dyDescent="0.25">
      <c r="A12" s="25">
        <v>42230</v>
      </c>
      <c r="B12" s="7">
        <v>18762385</v>
      </c>
      <c r="C12" s="8">
        <v>71</v>
      </c>
      <c r="D12" s="9">
        <v>12.36</v>
      </c>
      <c r="E12" s="9">
        <v>877.56</v>
      </c>
      <c r="F12" s="9">
        <v>0</v>
      </c>
      <c r="G12" s="9">
        <v>0</v>
      </c>
      <c r="H12" s="9">
        <v>90.13</v>
      </c>
      <c r="I12" s="14">
        <v>787.43</v>
      </c>
    </row>
    <row r="13" spans="1:9" x14ac:dyDescent="0.25">
      <c r="A13" s="25">
        <v>42216</v>
      </c>
      <c r="B13" s="7">
        <v>18677218</v>
      </c>
      <c r="C13" s="8">
        <v>78.5</v>
      </c>
      <c r="D13" s="9">
        <v>12.36</v>
      </c>
      <c r="E13" s="9">
        <v>970.26</v>
      </c>
      <c r="F13" s="9">
        <v>0</v>
      </c>
      <c r="G13" s="9">
        <v>0</v>
      </c>
      <c r="H13" s="9">
        <v>110.14</v>
      </c>
      <c r="I13" s="14">
        <v>860.12</v>
      </c>
    </row>
    <row r="14" spans="1:9" x14ac:dyDescent="0.25">
      <c r="A14" s="25">
        <v>42202</v>
      </c>
      <c r="B14" s="7">
        <v>18603853</v>
      </c>
      <c r="C14" s="8">
        <v>72</v>
      </c>
      <c r="D14" s="9">
        <v>12.36</v>
      </c>
      <c r="E14" s="9">
        <v>889.92</v>
      </c>
      <c r="F14" s="9">
        <v>0</v>
      </c>
      <c r="G14" s="9">
        <v>0</v>
      </c>
      <c r="H14" s="9">
        <v>101.84</v>
      </c>
      <c r="I14" s="14">
        <v>788.08</v>
      </c>
    </row>
    <row r="15" spans="1:9" x14ac:dyDescent="0.25">
      <c r="A15" s="25">
        <v>42187</v>
      </c>
      <c r="B15" s="7">
        <v>18530508</v>
      </c>
      <c r="C15" s="8">
        <v>72</v>
      </c>
      <c r="D15" s="9">
        <v>12.36</v>
      </c>
      <c r="E15" s="9">
        <v>889.92</v>
      </c>
      <c r="F15" s="9">
        <v>0</v>
      </c>
      <c r="G15" s="9">
        <v>0</v>
      </c>
      <c r="H15" s="9">
        <v>101.84</v>
      </c>
      <c r="I15" s="14">
        <v>788.08</v>
      </c>
    </row>
    <row r="16" spans="1:9" x14ac:dyDescent="0.25">
      <c r="A16" s="25">
        <v>42174</v>
      </c>
      <c r="B16" s="7">
        <v>18456998</v>
      </c>
      <c r="C16" s="8">
        <v>72</v>
      </c>
      <c r="D16" s="9">
        <v>12.36</v>
      </c>
      <c r="E16" s="9">
        <v>889.92</v>
      </c>
      <c r="F16" s="9">
        <v>0</v>
      </c>
      <c r="G16" s="9">
        <v>0</v>
      </c>
      <c r="H16" s="9">
        <v>101.84</v>
      </c>
      <c r="I16" s="14">
        <v>788.08</v>
      </c>
    </row>
    <row r="17" spans="1:9" x14ac:dyDescent="0.25">
      <c r="A17" s="25">
        <v>42160</v>
      </c>
      <c r="B17" s="7">
        <v>18382908</v>
      </c>
      <c r="C17" s="8">
        <v>70.5</v>
      </c>
      <c r="D17" s="9">
        <v>13.06</v>
      </c>
      <c r="E17" s="9">
        <v>920.82</v>
      </c>
      <c r="F17" s="9">
        <v>0</v>
      </c>
      <c r="G17" s="9">
        <v>0</v>
      </c>
      <c r="H17" s="9">
        <v>108.29</v>
      </c>
      <c r="I17" s="14">
        <v>812.53</v>
      </c>
    </row>
    <row r="18" spans="1:9" x14ac:dyDescent="0.25">
      <c r="A18" s="25">
        <v>42146</v>
      </c>
      <c r="B18" s="7">
        <v>18297225</v>
      </c>
      <c r="C18" s="8">
        <v>72</v>
      </c>
      <c r="D18" s="9">
        <v>12.36</v>
      </c>
      <c r="E18" s="9">
        <v>889.92</v>
      </c>
      <c r="F18" s="9">
        <v>0</v>
      </c>
      <c r="G18" s="9">
        <v>0</v>
      </c>
      <c r="H18" s="9">
        <v>92.08</v>
      </c>
      <c r="I18" s="14">
        <v>797.84</v>
      </c>
    </row>
    <row r="19" spans="1:9" x14ac:dyDescent="0.25">
      <c r="A19" s="25">
        <v>42132</v>
      </c>
      <c r="B19" s="7">
        <v>18235303</v>
      </c>
      <c r="C19" s="8">
        <v>64</v>
      </c>
      <c r="D19" s="9">
        <v>12.36</v>
      </c>
      <c r="E19" s="9">
        <v>791.04</v>
      </c>
      <c r="F19" s="9">
        <v>0</v>
      </c>
      <c r="G19" s="9">
        <v>0</v>
      </c>
      <c r="H19" s="9">
        <v>78.510000000000005</v>
      </c>
      <c r="I19" s="14">
        <v>712.53</v>
      </c>
    </row>
    <row r="20" spans="1:9" x14ac:dyDescent="0.25">
      <c r="A20" s="25">
        <v>42118</v>
      </c>
      <c r="B20" s="7">
        <v>18148974</v>
      </c>
      <c r="C20" s="8">
        <v>80</v>
      </c>
      <c r="D20" s="9">
        <v>12.36</v>
      </c>
      <c r="E20" s="9">
        <v>988.8</v>
      </c>
      <c r="F20" s="9">
        <v>0</v>
      </c>
      <c r="G20" s="9">
        <v>0</v>
      </c>
      <c r="H20" s="9">
        <v>124.3</v>
      </c>
      <c r="I20" s="14">
        <v>864.5</v>
      </c>
    </row>
    <row r="21" spans="1:9" x14ac:dyDescent="0.25">
      <c r="A21" s="25">
        <v>42104</v>
      </c>
      <c r="B21" s="7">
        <v>18074495</v>
      </c>
      <c r="C21" s="8">
        <v>67.75</v>
      </c>
      <c r="D21" s="9">
        <v>12.36</v>
      </c>
      <c r="E21" s="9">
        <v>837.39</v>
      </c>
      <c r="F21" s="9">
        <v>96.75</v>
      </c>
      <c r="G21" s="9">
        <v>0</v>
      </c>
      <c r="H21" s="9">
        <v>111.65</v>
      </c>
      <c r="I21" s="14">
        <v>822.49</v>
      </c>
    </row>
    <row r="22" spans="1:9" x14ac:dyDescent="0.25">
      <c r="A22" s="25">
        <v>42090</v>
      </c>
      <c r="B22" s="7">
        <v>18011979</v>
      </c>
      <c r="C22" s="8">
        <v>72</v>
      </c>
      <c r="D22" s="9">
        <v>12.36</v>
      </c>
      <c r="E22" s="9">
        <v>889.92</v>
      </c>
      <c r="F22" s="9">
        <v>0</v>
      </c>
      <c r="G22" s="9">
        <v>0</v>
      </c>
      <c r="H22" s="9">
        <v>101.84</v>
      </c>
      <c r="I22" s="14">
        <v>788.08</v>
      </c>
    </row>
    <row r="23" spans="1:9" x14ac:dyDescent="0.25">
      <c r="A23" s="25">
        <v>42076</v>
      </c>
      <c r="B23" s="7">
        <v>17939234</v>
      </c>
      <c r="C23" s="8">
        <v>80</v>
      </c>
      <c r="D23" s="9">
        <v>12.36</v>
      </c>
      <c r="E23" s="9">
        <v>988.8</v>
      </c>
      <c r="F23" s="9">
        <v>0</v>
      </c>
      <c r="G23" s="9">
        <v>0</v>
      </c>
      <c r="H23" s="9">
        <v>124.3</v>
      </c>
      <c r="I23" s="14">
        <v>864.5</v>
      </c>
    </row>
    <row r="24" spans="1:9" x14ac:dyDescent="0.25">
      <c r="A24" s="25">
        <v>42062</v>
      </c>
      <c r="B24" s="7">
        <v>17867158</v>
      </c>
      <c r="C24" s="8">
        <v>76.75</v>
      </c>
      <c r="D24" s="9">
        <v>12</v>
      </c>
      <c r="E24" s="9">
        <v>921</v>
      </c>
      <c r="F24" s="9">
        <v>0</v>
      </c>
      <c r="G24" s="9">
        <v>0</v>
      </c>
      <c r="H24" s="9">
        <v>109.32</v>
      </c>
      <c r="I24" s="14">
        <v>811.68</v>
      </c>
    </row>
    <row r="25" spans="1:9" x14ac:dyDescent="0.25">
      <c r="A25" s="25">
        <v>42048</v>
      </c>
      <c r="B25" s="7">
        <v>17794769</v>
      </c>
      <c r="C25" s="8">
        <v>80</v>
      </c>
      <c r="D25" s="9">
        <v>12</v>
      </c>
      <c r="E25" s="9">
        <v>960</v>
      </c>
      <c r="F25" s="9">
        <v>0</v>
      </c>
      <c r="G25" s="9">
        <v>0</v>
      </c>
      <c r="H25" s="9">
        <v>118.21</v>
      </c>
      <c r="I25" s="14">
        <v>841.79</v>
      </c>
    </row>
    <row r="26" spans="1:9" x14ac:dyDescent="0.25">
      <c r="A26" s="25">
        <v>42034</v>
      </c>
      <c r="B26" s="7">
        <v>17722520</v>
      </c>
      <c r="C26" s="8">
        <v>64</v>
      </c>
      <c r="D26" s="9">
        <v>12.75</v>
      </c>
      <c r="E26" s="9">
        <v>816</v>
      </c>
      <c r="F26" s="9">
        <v>0</v>
      </c>
      <c r="G26" s="9">
        <v>0</v>
      </c>
      <c r="H26" s="9">
        <v>83.79</v>
      </c>
      <c r="I26" s="14">
        <v>732.21</v>
      </c>
    </row>
    <row r="27" spans="1:9" x14ac:dyDescent="0.25">
      <c r="A27" s="25">
        <v>42020</v>
      </c>
      <c r="B27" s="7">
        <v>17649952</v>
      </c>
      <c r="C27" s="8">
        <v>72</v>
      </c>
      <c r="D27" s="9">
        <v>12.67</v>
      </c>
      <c r="E27" s="9">
        <v>912</v>
      </c>
      <c r="F27" s="9">
        <v>0</v>
      </c>
      <c r="G27" s="9">
        <v>0</v>
      </c>
      <c r="H27" s="9">
        <v>106.73</v>
      </c>
      <c r="I27" s="14">
        <v>805.27</v>
      </c>
    </row>
    <row r="28" spans="1:9" ht="15.75" thickBot="1" x14ac:dyDescent="0.3">
      <c r="A28" s="31">
        <v>42006</v>
      </c>
      <c r="B28" s="32">
        <v>17578383</v>
      </c>
      <c r="C28" s="33">
        <v>71.5</v>
      </c>
      <c r="D28" s="34">
        <v>12.67</v>
      </c>
      <c r="E28" s="34">
        <v>906</v>
      </c>
      <c r="F28" s="34">
        <v>0</v>
      </c>
      <c r="G28" s="34">
        <v>0</v>
      </c>
      <c r="H28" s="35">
        <v>105.68</v>
      </c>
      <c r="I28" s="36">
        <v>800.32</v>
      </c>
    </row>
    <row r="29" spans="1:9" x14ac:dyDescent="0.25">
      <c r="A29" s="102" t="s">
        <v>9</v>
      </c>
      <c r="B29" s="45" t="s">
        <v>19</v>
      </c>
      <c r="C29" s="67">
        <f>(AVERAGE(C2:C28)/2)</f>
        <v>35.380000000000003</v>
      </c>
      <c r="D29" s="37">
        <f>AVERAGE(D2:D28)</f>
        <v>12.465600000000006</v>
      </c>
      <c r="E29" s="41">
        <f t="shared" ref="E29:I29" si="0">AVERAGE(E2:E28)</f>
        <v>881.0412</v>
      </c>
      <c r="F29" s="37">
        <f t="shared" si="0"/>
        <v>3.87</v>
      </c>
      <c r="G29" s="37">
        <f t="shared" si="0"/>
        <v>0</v>
      </c>
      <c r="H29" s="37">
        <f t="shared" si="0"/>
        <v>99.699199999999976</v>
      </c>
      <c r="I29" s="42">
        <f t="shared" si="0"/>
        <v>785.2120000000001</v>
      </c>
    </row>
    <row r="30" spans="1:9" ht="15.75" thickBot="1" x14ac:dyDescent="0.3">
      <c r="A30" s="103"/>
      <c r="B30" s="46" t="s">
        <v>18</v>
      </c>
      <c r="C30" s="68">
        <f>COUNT(B2:B28)</f>
        <v>25</v>
      </c>
      <c r="D30" s="43"/>
      <c r="E30" s="38">
        <f>SUM(E2:E28)</f>
        <v>22026.03</v>
      </c>
      <c r="F30" s="38">
        <f>SUM(F2:F28)</f>
        <v>96.75</v>
      </c>
      <c r="G30" s="38">
        <f>SUM(G2:G28)</f>
        <v>0</v>
      </c>
      <c r="H30" s="38">
        <f>SUM(H2:H28)</f>
        <v>2492.4799999999996</v>
      </c>
      <c r="I30" s="39">
        <f>SUM(I2:I28)</f>
        <v>19630.300000000003</v>
      </c>
    </row>
    <row r="31" spans="1:9" x14ac:dyDescent="0.25">
      <c r="A31" s="2"/>
      <c r="H31" s="2"/>
    </row>
    <row r="32" spans="1:9" x14ac:dyDescent="0.25">
      <c r="A32" s="1"/>
      <c r="B32" s="1"/>
      <c r="C32" s="1"/>
      <c r="D32" s="1"/>
      <c r="F32" s="1"/>
      <c r="G32" s="1"/>
      <c r="I32" s="1"/>
    </row>
  </sheetData>
  <mergeCells count="1">
    <mergeCell ref="A29:A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6" sqref="G26"/>
    </sheetView>
  </sheetViews>
  <sheetFormatPr defaultColWidth="20" defaultRowHeight="15" x14ac:dyDescent="0.25"/>
  <cols>
    <col min="1" max="1" width="10.7109375" style="1" bestFit="1" customWidth="1"/>
    <col min="2" max="2" width="8.85546875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9" style="1" bestFit="1" customWidth="1"/>
    <col min="7" max="7" width="7.28515625" style="1" bestFit="1" customWidth="1"/>
    <col min="8" max="8" width="9" style="1" bestFit="1" customWidth="1"/>
    <col min="9" max="9" width="10.5703125" style="1" bestFit="1" customWidth="1"/>
    <col min="10" max="16384" width="20" style="1"/>
  </cols>
  <sheetData>
    <row r="1" spans="1:9" ht="15.75" thickBo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21</v>
      </c>
      <c r="G1" s="48" t="s">
        <v>6</v>
      </c>
      <c r="H1" s="48" t="s">
        <v>7</v>
      </c>
      <c r="I1" s="48" t="s">
        <v>8</v>
      </c>
    </row>
    <row r="2" spans="1:9" x14ac:dyDescent="0.25">
      <c r="A2" s="24">
        <v>41992</v>
      </c>
      <c r="B2" s="10">
        <v>113081</v>
      </c>
      <c r="C2" s="11">
        <v>17.72</v>
      </c>
      <c r="D2" s="12">
        <v>7.25</v>
      </c>
      <c r="E2" s="12">
        <v>128.49</v>
      </c>
      <c r="F2" s="12">
        <v>15.25</v>
      </c>
      <c r="G2" s="12">
        <v>0</v>
      </c>
      <c r="H2" s="12">
        <v>10.99</v>
      </c>
      <c r="I2" s="13">
        <f>E2-G2-H2</f>
        <v>117.50000000000001</v>
      </c>
    </row>
    <row r="3" spans="1:9" x14ac:dyDescent="0.25">
      <c r="A3" s="25">
        <v>41978</v>
      </c>
      <c r="B3" s="7">
        <v>112823</v>
      </c>
      <c r="C3" s="8">
        <v>10.06</v>
      </c>
      <c r="D3" s="9">
        <v>7.25</v>
      </c>
      <c r="E3" s="9">
        <v>72.900000000000006</v>
      </c>
      <c r="F3" s="9">
        <v>19</v>
      </c>
      <c r="G3" s="9">
        <v>0</v>
      </c>
      <c r="H3" s="9">
        <v>7.03</v>
      </c>
      <c r="I3" s="14">
        <f t="shared" ref="I3:I13" si="0">E3-G3-H3</f>
        <v>65.87</v>
      </c>
    </row>
    <row r="4" spans="1:9" x14ac:dyDescent="0.25">
      <c r="A4" s="25">
        <v>41964</v>
      </c>
      <c r="B4" s="7">
        <v>112577</v>
      </c>
      <c r="C4" s="8">
        <v>13.5</v>
      </c>
      <c r="D4" s="9">
        <v>7.25</v>
      </c>
      <c r="E4" s="9">
        <v>97.84</v>
      </c>
      <c r="F4" s="9">
        <v>16.5</v>
      </c>
      <c r="G4" s="9">
        <v>0</v>
      </c>
      <c r="H4" s="9">
        <v>8.75</v>
      </c>
      <c r="I4" s="14">
        <f t="shared" si="0"/>
        <v>89.09</v>
      </c>
    </row>
    <row r="5" spans="1:9" x14ac:dyDescent="0.25">
      <c r="A5" s="25">
        <v>41950</v>
      </c>
      <c r="B5" s="7">
        <v>112320</v>
      </c>
      <c r="C5" s="8">
        <v>11.22</v>
      </c>
      <c r="D5" s="9">
        <v>7.25</v>
      </c>
      <c r="E5" s="9">
        <v>81.31</v>
      </c>
      <c r="F5" s="9">
        <v>33</v>
      </c>
      <c r="G5" s="9">
        <v>0</v>
      </c>
      <c r="H5" s="9">
        <v>8.75</v>
      </c>
      <c r="I5" s="14">
        <f t="shared" si="0"/>
        <v>72.56</v>
      </c>
    </row>
    <row r="6" spans="1:9" x14ac:dyDescent="0.25">
      <c r="A6" s="25">
        <v>41936</v>
      </c>
      <c r="B6" s="7">
        <v>112047</v>
      </c>
      <c r="C6" s="8">
        <v>15.29</v>
      </c>
      <c r="D6" s="9">
        <v>7.25</v>
      </c>
      <c r="E6" s="9">
        <v>110.85</v>
      </c>
      <c r="F6" s="9">
        <v>24.06</v>
      </c>
      <c r="G6" s="9">
        <v>0</v>
      </c>
      <c r="H6" s="9">
        <v>10.32</v>
      </c>
      <c r="I6" s="14">
        <f t="shared" si="0"/>
        <v>100.53</v>
      </c>
    </row>
    <row r="7" spans="1:9" x14ac:dyDescent="0.25">
      <c r="A7" s="25">
        <v>41922</v>
      </c>
      <c r="B7" s="7">
        <v>111781</v>
      </c>
      <c r="C7" s="8">
        <v>28.97</v>
      </c>
      <c r="D7" s="9">
        <v>7.25</v>
      </c>
      <c r="E7" s="9">
        <v>210.2</v>
      </c>
      <c r="F7" s="9">
        <v>21.25</v>
      </c>
      <c r="G7" s="9">
        <v>0</v>
      </c>
      <c r="H7" s="9">
        <v>17.690000000000001</v>
      </c>
      <c r="I7" s="14">
        <f t="shared" si="0"/>
        <v>192.51</v>
      </c>
    </row>
    <row r="8" spans="1:9" x14ac:dyDescent="0.25">
      <c r="A8" s="25">
        <v>41908</v>
      </c>
      <c r="B8" s="7">
        <v>111519</v>
      </c>
      <c r="C8" s="8">
        <v>14.75</v>
      </c>
      <c r="D8" s="9">
        <v>7.25</v>
      </c>
      <c r="E8" s="9">
        <v>106.97</v>
      </c>
      <c r="F8" s="9">
        <v>23.75</v>
      </c>
      <c r="G8" s="9">
        <v>0</v>
      </c>
      <c r="H8" s="9">
        <v>10</v>
      </c>
      <c r="I8" s="14">
        <f t="shared" si="0"/>
        <v>96.97</v>
      </c>
    </row>
    <row r="9" spans="1:9" x14ac:dyDescent="0.25">
      <c r="A9" s="25">
        <v>41894</v>
      </c>
      <c r="B9" s="7">
        <v>111260</v>
      </c>
      <c r="C9" s="8">
        <v>17.87</v>
      </c>
      <c r="D9" s="9">
        <v>7.25</v>
      </c>
      <c r="E9" s="9">
        <v>129.54</v>
      </c>
      <c r="F9" s="9">
        <v>28.54</v>
      </c>
      <c r="G9" s="9">
        <v>0</v>
      </c>
      <c r="H9" s="9">
        <v>12.09</v>
      </c>
      <c r="I9" s="14">
        <f t="shared" si="0"/>
        <v>117.44999999999999</v>
      </c>
    </row>
    <row r="10" spans="1:9" x14ac:dyDescent="0.25">
      <c r="A10" s="25">
        <v>41880</v>
      </c>
      <c r="B10" s="7">
        <v>111011</v>
      </c>
      <c r="C10" s="8">
        <v>9.5</v>
      </c>
      <c r="D10" s="9">
        <v>7.25</v>
      </c>
      <c r="E10" s="9">
        <v>68.87</v>
      </c>
      <c r="F10" s="9">
        <v>10</v>
      </c>
      <c r="G10" s="9">
        <v>0</v>
      </c>
      <c r="H10" s="9">
        <v>6.03</v>
      </c>
      <c r="I10" s="14">
        <f t="shared" si="0"/>
        <v>62.84</v>
      </c>
    </row>
    <row r="11" spans="1:9" x14ac:dyDescent="0.25">
      <c r="A11" s="25">
        <v>41866</v>
      </c>
      <c r="B11" s="7">
        <v>110772</v>
      </c>
      <c r="C11" s="8">
        <v>11.96</v>
      </c>
      <c r="D11" s="9">
        <v>7.25</v>
      </c>
      <c r="E11" s="9">
        <v>86.68</v>
      </c>
      <c r="F11" s="9">
        <v>8.5</v>
      </c>
      <c r="G11" s="9">
        <v>0</v>
      </c>
      <c r="H11" s="9">
        <v>7.28</v>
      </c>
      <c r="I11" s="14">
        <f t="shared" si="0"/>
        <v>79.400000000000006</v>
      </c>
    </row>
    <row r="12" spans="1:9" x14ac:dyDescent="0.25">
      <c r="A12" s="25">
        <v>41852</v>
      </c>
      <c r="B12" s="7">
        <v>110525</v>
      </c>
      <c r="C12" s="8">
        <v>8.02</v>
      </c>
      <c r="D12" s="9">
        <v>7.25</v>
      </c>
      <c r="E12" s="9">
        <v>58.17</v>
      </c>
      <c r="F12" s="9">
        <v>0</v>
      </c>
      <c r="G12" s="9">
        <v>0</v>
      </c>
      <c r="H12" s="9">
        <v>4.45</v>
      </c>
      <c r="I12" s="14">
        <f t="shared" si="0"/>
        <v>53.72</v>
      </c>
    </row>
    <row r="13" spans="1:9" ht="15.75" thickBot="1" x14ac:dyDescent="0.3">
      <c r="A13" s="26">
        <v>41838</v>
      </c>
      <c r="B13" s="15">
        <v>110303</v>
      </c>
      <c r="C13" s="33">
        <v>8.83</v>
      </c>
      <c r="D13" s="34">
        <v>7.25</v>
      </c>
      <c r="E13" s="34">
        <v>63.99</v>
      </c>
      <c r="F13" s="34">
        <v>0</v>
      </c>
      <c r="G13" s="34">
        <v>0</v>
      </c>
      <c r="H13" s="34">
        <v>4.9000000000000004</v>
      </c>
      <c r="I13" s="36">
        <f t="shared" si="0"/>
        <v>59.09</v>
      </c>
    </row>
    <row r="14" spans="1:9" ht="15.75" thickBot="1" x14ac:dyDescent="0.3">
      <c r="A14" s="104" t="s">
        <v>9</v>
      </c>
      <c r="B14" s="90" t="s">
        <v>19</v>
      </c>
      <c r="C14" s="67">
        <f>(AVERAGE(C2:C13)/2)</f>
        <v>6.9870833333333344</v>
      </c>
      <c r="D14" s="37">
        <f t="shared" ref="D14:I14" si="1">AVERAGE(D2:D13)</f>
        <v>7.25</v>
      </c>
      <c r="E14" s="37">
        <f t="shared" si="1"/>
        <v>101.3175</v>
      </c>
      <c r="F14" s="37">
        <f t="shared" si="1"/>
        <v>16.654166666666665</v>
      </c>
      <c r="G14" s="37">
        <f t="shared" si="1"/>
        <v>0</v>
      </c>
      <c r="H14" s="37">
        <f t="shared" si="1"/>
        <v>9.0233333333333352</v>
      </c>
      <c r="I14" s="42">
        <f t="shared" si="1"/>
        <v>92.294166666666669</v>
      </c>
    </row>
    <row r="15" spans="1:9" ht="15.75" thickBot="1" x14ac:dyDescent="0.3">
      <c r="A15" s="105"/>
      <c r="B15" s="91" t="s">
        <v>18</v>
      </c>
      <c r="C15" s="68">
        <f>COUNTA(C2:C13)</f>
        <v>12</v>
      </c>
      <c r="D15" s="43"/>
      <c r="E15" s="43">
        <f>SUM(E2:E13)</f>
        <v>1215.81</v>
      </c>
      <c r="F15" s="43">
        <f>SUM(F2:F13)</f>
        <v>199.85</v>
      </c>
      <c r="G15" s="43">
        <f>SUM(G2:G13)</f>
        <v>0</v>
      </c>
      <c r="H15" s="43">
        <f>SUM(H2:H13)</f>
        <v>108.28000000000002</v>
      </c>
      <c r="I15" s="92">
        <f>SUM(I2:I13)</f>
        <v>1107.53</v>
      </c>
    </row>
    <row r="21" spans="6:6" x14ac:dyDescent="0.25">
      <c r="F21" s="1" t="s">
        <v>22</v>
      </c>
    </row>
  </sheetData>
  <mergeCells count="1">
    <mergeCell ref="A14:A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ColWidth="18.140625" defaultRowHeight="15" x14ac:dyDescent="0.25"/>
  <cols>
    <col min="1" max="1" width="10.7109375" style="1" bestFit="1" customWidth="1"/>
    <col min="2" max="2" width="9" style="1" bestFit="1" customWidth="1"/>
    <col min="3" max="3" width="12.5703125" style="1" bestFit="1" customWidth="1"/>
    <col min="4" max="4" width="8" style="1" bestFit="1" customWidth="1"/>
    <col min="5" max="5" width="11.5703125" style="1" bestFit="1" customWidth="1"/>
    <col min="6" max="6" width="6.28515625" style="1" bestFit="1" customWidth="1"/>
    <col min="7" max="7" width="8" style="1" bestFit="1" customWidth="1"/>
    <col min="8" max="8" width="10.5703125" style="1" bestFit="1" customWidth="1"/>
    <col min="9" max="9" width="11.5703125" style="1" bestFit="1" customWidth="1"/>
    <col min="10" max="16384" width="18.140625" style="1"/>
  </cols>
  <sheetData>
    <row r="1" spans="1:9" ht="15.75" thickBo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</row>
    <row r="2" spans="1:9" x14ac:dyDescent="0.25">
      <c r="A2" s="24">
        <v>41992</v>
      </c>
      <c r="B2" s="10">
        <v>17504922</v>
      </c>
      <c r="C2" s="11">
        <f>80+24</f>
        <v>104</v>
      </c>
      <c r="D2" s="12">
        <v>12</v>
      </c>
      <c r="E2" s="30">
        <f t="shared" ref="E2:E27" si="0">C2*D2</f>
        <v>1248</v>
      </c>
      <c r="F2" s="12">
        <v>0</v>
      </c>
      <c r="G2" s="12">
        <v>0</v>
      </c>
      <c r="H2" s="12">
        <v>187.2</v>
      </c>
      <c r="I2" s="13">
        <f t="shared" ref="I2:I27" si="1">E2-F2-G2-H2</f>
        <v>1060.8</v>
      </c>
    </row>
    <row r="3" spans="1:9" x14ac:dyDescent="0.25">
      <c r="A3" s="25">
        <v>41978</v>
      </c>
      <c r="B3" s="7">
        <v>17431784</v>
      </c>
      <c r="C3" s="8">
        <v>80</v>
      </c>
      <c r="D3" s="9">
        <v>12.6</v>
      </c>
      <c r="E3" s="9">
        <f t="shared" si="0"/>
        <v>1008</v>
      </c>
      <c r="F3" s="9">
        <v>0</v>
      </c>
      <c r="G3" s="9">
        <v>0</v>
      </c>
      <c r="H3" s="9">
        <v>130.84</v>
      </c>
      <c r="I3" s="14">
        <f t="shared" si="1"/>
        <v>877.16</v>
      </c>
    </row>
    <row r="4" spans="1:9" x14ac:dyDescent="0.25">
      <c r="A4" s="25">
        <v>41964</v>
      </c>
      <c r="B4" s="7">
        <v>17360296</v>
      </c>
      <c r="C4" s="8">
        <v>80</v>
      </c>
      <c r="D4" s="9">
        <v>12.6</v>
      </c>
      <c r="E4" s="9">
        <f t="shared" si="0"/>
        <v>1008</v>
      </c>
      <c r="F4" s="9">
        <v>0</v>
      </c>
      <c r="G4" s="9">
        <v>0</v>
      </c>
      <c r="H4" s="9">
        <v>130.84</v>
      </c>
      <c r="I4" s="14">
        <f t="shared" si="1"/>
        <v>877.16</v>
      </c>
    </row>
    <row r="5" spans="1:9" x14ac:dyDescent="0.25">
      <c r="A5" s="25">
        <v>41950</v>
      </c>
      <c r="B5" s="7">
        <v>17298206</v>
      </c>
      <c r="C5" s="8">
        <v>80</v>
      </c>
      <c r="D5" s="9">
        <v>12</v>
      </c>
      <c r="E5" s="9">
        <f t="shared" si="0"/>
        <v>960</v>
      </c>
      <c r="F5" s="9">
        <v>0</v>
      </c>
      <c r="G5" s="9">
        <v>0</v>
      </c>
      <c r="H5" s="9">
        <v>119.36</v>
      </c>
      <c r="I5" s="14">
        <f t="shared" si="1"/>
        <v>840.64</v>
      </c>
    </row>
    <row r="6" spans="1:9" x14ac:dyDescent="0.25">
      <c r="A6" s="25">
        <v>41936</v>
      </c>
      <c r="B6" s="7">
        <v>17218487</v>
      </c>
      <c r="C6" s="8">
        <v>62</v>
      </c>
      <c r="D6" s="9">
        <v>12</v>
      </c>
      <c r="E6" s="9">
        <f t="shared" si="0"/>
        <v>744</v>
      </c>
      <c r="F6" s="9">
        <v>0</v>
      </c>
      <c r="G6" s="9">
        <v>0</v>
      </c>
      <c r="H6" s="9">
        <v>71.92</v>
      </c>
      <c r="I6" s="14">
        <f t="shared" si="1"/>
        <v>672.08</v>
      </c>
    </row>
    <row r="7" spans="1:9" x14ac:dyDescent="0.25">
      <c r="A7" s="25">
        <v>41922</v>
      </c>
      <c r="B7" s="7">
        <v>17147784</v>
      </c>
      <c r="C7" s="8">
        <v>68.5</v>
      </c>
      <c r="D7" s="9">
        <v>12</v>
      </c>
      <c r="E7" s="9">
        <f t="shared" si="0"/>
        <v>822</v>
      </c>
      <c r="F7" s="9">
        <v>0</v>
      </c>
      <c r="G7" s="9">
        <v>0</v>
      </c>
      <c r="H7" s="9">
        <v>87</v>
      </c>
      <c r="I7" s="14">
        <f t="shared" si="1"/>
        <v>735</v>
      </c>
    </row>
    <row r="8" spans="1:9" x14ac:dyDescent="0.25">
      <c r="A8" s="25">
        <v>41908</v>
      </c>
      <c r="B8" s="7">
        <v>17077068</v>
      </c>
      <c r="C8" s="8">
        <v>68.25</v>
      </c>
      <c r="D8" s="9">
        <v>12</v>
      </c>
      <c r="E8" s="9">
        <f t="shared" si="0"/>
        <v>819</v>
      </c>
      <c r="F8" s="9">
        <v>0</v>
      </c>
      <c r="G8" s="9">
        <v>0</v>
      </c>
      <c r="H8" s="9">
        <v>86.48</v>
      </c>
      <c r="I8" s="14">
        <f t="shared" si="1"/>
        <v>732.52</v>
      </c>
    </row>
    <row r="9" spans="1:9" x14ac:dyDescent="0.25">
      <c r="A9" s="25">
        <v>41894</v>
      </c>
      <c r="B9" s="7">
        <v>17006265</v>
      </c>
      <c r="C9" s="8">
        <v>72</v>
      </c>
      <c r="D9" s="9">
        <v>12.6666666666666</v>
      </c>
      <c r="E9" s="9">
        <f t="shared" si="0"/>
        <v>911.99999999999523</v>
      </c>
      <c r="F9" s="9">
        <v>0</v>
      </c>
      <c r="G9" s="9">
        <v>0</v>
      </c>
      <c r="H9" s="9">
        <v>107.88</v>
      </c>
      <c r="I9" s="14">
        <f t="shared" si="1"/>
        <v>804.11999999999523</v>
      </c>
    </row>
    <row r="10" spans="1:9" x14ac:dyDescent="0.25">
      <c r="A10" s="25">
        <v>41880</v>
      </c>
      <c r="B10" s="7">
        <v>16936279</v>
      </c>
      <c r="C10" s="8">
        <v>56</v>
      </c>
      <c r="D10" s="9">
        <v>12</v>
      </c>
      <c r="E10" s="9">
        <f t="shared" si="0"/>
        <v>672</v>
      </c>
      <c r="F10" s="9">
        <v>0</v>
      </c>
      <c r="G10" s="9">
        <v>0</v>
      </c>
      <c r="H10" s="9">
        <v>62.4</v>
      </c>
      <c r="I10" s="14">
        <f t="shared" si="1"/>
        <v>609.6</v>
      </c>
    </row>
    <row r="11" spans="1:9" x14ac:dyDescent="0.25">
      <c r="A11" s="25">
        <v>41866</v>
      </c>
      <c r="B11" s="7">
        <v>16865854</v>
      </c>
      <c r="C11" s="8">
        <v>64</v>
      </c>
      <c r="D11" s="9">
        <v>12</v>
      </c>
      <c r="E11" s="9">
        <f t="shared" si="0"/>
        <v>768</v>
      </c>
      <c r="F11" s="9">
        <v>0</v>
      </c>
      <c r="G11" s="9">
        <v>0</v>
      </c>
      <c r="H11" s="9">
        <v>75.760000000000005</v>
      </c>
      <c r="I11" s="14">
        <f t="shared" si="1"/>
        <v>692.24</v>
      </c>
    </row>
    <row r="12" spans="1:9" x14ac:dyDescent="0.25">
      <c r="A12" s="25">
        <v>41852</v>
      </c>
      <c r="B12" s="7">
        <v>16796406</v>
      </c>
      <c r="C12" s="8">
        <v>64</v>
      </c>
      <c r="D12" s="9">
        <v>12</v>
      </c>
      <c r="E12" s="9">
        <f t="shared" si="0"/>
        <v>768</v>
      </c>
      <c r="F12" s="9">
        <v>0</v>
      </c>
      <c r="G12" s="9">
        <v>0</v>
      </c>
      <c r="H12" s="9">
        <v>75.760000000000005</v>
      </c>
      <c r="I12" s="14">
        <f t="shared" si="1"/>
        <v>692.24</v>
      </c>
    </row>
    <row r="13" spans="1:9" x14ac:dyDescent="0.25">
      <c r="A13" s="25">
        <v>41838</v>
      </c>
      <c r="B13" s="7">
        <v>16726592</v>
      </c>
      <c r="C13" s="8">
        <v>64</v>
      </c>
      <c r="D13" s="9">
        <v>12.75</v>
      </c>
      <c r="E13" s="9">
        <f t="shared" si="0"/>
        <v>816</v>
      </c>
      <c r="F13" s="9">
        <v>0</v>
      </c>
      <c r="G13" s="9">
        <v>0</v>
      </c>
      <c r="H13" s="9">
        <v>84.94</v>
      </c>
      <c r="I13" s="14">
        <f t="shared" si="1"/>
        <v>731.06</v>
      </c>
    </row>
    <row r="14" spans="1:9" x14ac:dyDescent="0.25">
      <c r="A14" s="25">
        <v>41823</v>
      </c>
      <c r="B14" s="7">
        <v>16656823</v>
      </c>
      <c r="C14" s="8">
        <v>40</v>
      </c>
      <c r="D14" s="9">
        <v>12</v>
      </c>
      <c r="E14" s="9">
        <f t="shared" si="0"/>
        <v>480</v>
      </c>
      <c r="F14" s="9">
        <v>0</v>
      </c>
      <c r="G14" s="9">
        <v>0</v>
      </c>
      <c r="H14" s="9">
        <v>36.72</v>
      </c>
      <c r="I14" s="14">
        <f t="shared" si="1"/>
        <v>443.28</v>
      </c>
    </row>
    <row r="15" spans="1:9" x14ac:dyDescent="0.25">
      <c r="A15" s="25">
        <v>41810</v>
      </c>
      <c r="B15" s="7">
        <v>16587045</v>
      </c>
      <c r="C15" s="8">
        <v>67</v>
      </c>
      <c r="D15" s="9">
        <v>12</v>
      </c>
      <c r="E15" s="9">
        <f t="shared" si="0"/>
        <v>804</v>
      </c>
      <c r="F15" s="9">
        <v>0</v>
      </c>
      <c r="G15" s="9">
        <v>0</v>
      </c>
      <c r="H15" s="9">
        <v>82.83</v>
      </c>
      <c r="I15" s="14">
        <f t="shared" si="1"/>
        <v>721.17</v>
      </c>
    </row>
    <row r="16" spans="1:9" x14ac:dyDescent="0.25">
      <c r="A16" s="25">
        <v>41796</v>
      </c>
      <c r="B16" s="7">
        <v>16517260</v>
      </c>
      <c r="C16" s="8">
        <v>66.5</v>
      </c>
      <c r="D16" s="9">
        <v>12.721804511278201</v>
      </c>
      <c r="E16" s="9">
        <f t="shared" si="0"/>
        <v>846.00000000000034</v>
      </c>
      <c r="F16" s="9">
        <v>0</v>
      </c>
      <c r="G16" s="9">
        <v>0</v>
      </c>
      <c r="H16" s="9">
        <v>92.24</v>
      </c>
      <c r="I16" s="14">
        <f t="shared" si="1"/>
        <v>753.76000000000033</v>
      </c>
    </row>
    <row r="17" spans="1:9" x14ac:dyDescent="0.25">
      <c r="A17" s="25">
        <v>41782</v>
      </c>
      <c r="B17" s="7">
        <v>16447684</v>
      </c>
      <c r="C17" s="8">
        <v>64.75</v>
      </c>
      <c r="D17" s="9">
        <v>12</v>
      </c>
      <c r="E17" s="9">
        <f t="shared" si="0"/>
        <v>777</v>
      </c>
      <c r="F17" s="9">
        <v>0</v>
      </c>
      <c r="G17" s="9">
        <v>0</v>
      </c>
      <c r="H17" s="9">
        <v>76.44</v>
      </c>
      <c r="I17" s="14">
        <f t="shared" si="1"/>
        <v>700.56</v>
      </c>
    </row>
    <row r="18" spans="1:9" x14ac:dyDescent="0.25">
      <c r="A18" s="25">
        <v>41768</v>
      </c>
      <c r="B18" s="7">
        <v>16378553</v>
      </c>
      <c r="C18" s="8">
        <v>68</v>
      </c>
      <c r="D18" s="9">
        <v>12</v>
      </c>
      <c r="E18" s="9">
        <f t="shared" si="0"/>
        <v>816</v>
      </c>
      <c r="F18" s="9">
        <v>0</v>
      </c>
      <c r="G18" s="9">
        <v>30</v>
      </c>
      <c r="H18" s="9">
        <v>84.94</v>
      </c>
      <c r="I18" s="14">
        <f t="shared" si="1"/>
        <v>701.06</v>
      </c>
    </row>
    <row r="19" spans="1:9" x14ac:dyDescent="0.25">
      <c r="A19" s="25">
        <v>41754</v>
      </c>
      <c r="B19" s="7">
        <v>16308365</v>
      </c>
      <c r="C19" s="8">
        <v>56</v>
      </c>
      <c r="D19" s="9">
        <v>12</v>
      </c>
      <c r="E19" s="9">
        <f t="shared" si="0"/>
        <v>672</v>
      </c>
      <c r="F19" s="9">
        <v>0</v>
      </c>
      <c r="G19" s="9">
        <v>0</v>
      </c>
      <c r="H19" s="9">
        <v>62.4</v>
      </c>
      <c r="I19" s="14">
        <f t="shared" si="1"/>
        <v>609.6</v>
      </c>
    </row>
    <row r="20" spans="1:9" x14ac:dyDescent="0.25">
      <c r="A20" s="25">
        <v>41740</v>
      </c>
      <c r="B20" s="7">
        <v>16238880</v>
      </c>
      <c r="C20" s="8">
        <v>71</v>
      </c>
      <c r="D20" s="9">
        <v>12</v>
      </c>
      <c r="E20" s="9">
        <f t="shared" si="0"/>
        <v>852</v>
      </c>
      <c r="F20" s="9">
        <v>0</v>
      </c>
      <c r="G20" s="9">
        <v>0</v>
      </c>
      <c r="H20" s="9">
        <v>94.29</v>
      </c>
      <c r="I20" s="14">
        <f t="shared" si="1"/>
        <v>757.71</v>
      </c>
    </row>
    <row r="21" spans="1:9" x14ac:dyDescent="0.25">
      <c r="A21" s="25">
        <v>41726</v>
      </c>
      <c r="B21" s="7">
        <v>16168799</v>
      </c>
      <c r="C21" s="8">
        <v>72</v>
      </c>
      <c r="D21" s="9">
        <v>12</v>
      </c>
      <c r="E21" s="9">
        <f t="shared" si="0"/>
        <v>864</v>
      </c>
      <c r="F21" s="9">
        <v>0</v>
      </c>
      <c r="G21" s="9">
        <v>0</v>
      </c>
      <c r="H21" s="9">
        <v>96.42</v>
      </c>
      <c r="I21" s="14">
        <f t="shared" si="1"/>
        <v>767.58</v>
      </c>
    </row>
    <row r="22" spans="1:9" x14ac:dyDescent="0.25">
      <c r="A22" s="25">
        <v>41712</v>
      </c>
      <c r="B22" s="7">
        <v>16097800</v>
      </c>
      <c r="C22" s="8">
        <v>56</v>
      </c>
      <c r="D22" s="9">
        <v>12</v>
      </c>
      <c r="E22" s="9">
        <f t="shared" si="0"/>
        <v>672</v>
      </c>
      <c r="F22" s="9">
        <v>0</v>
      </c>
      <c r="G22" s="9">
        <v>0</v>
      </c>
      <c r="H22" s="9">
        <v>62.4</v>
      </c>
      <c r="I22" s="14">
        <f t="shared" si="1"/>
        <v>609.6</v>
      </c>
    </row>
    <row r="23" spans="1:9" x14ac:dyDescent="0.25">
      <c r="A23" s="25">
        <v>41698</v>
      </c>
      <c r="B23" s="7">
        <v>16027678</v>
      </c>
      <c r="C23" s="8">
        <v>64</v>
      </c>
      <c r="D23" s="9">
        <v>12</v>
      </c>
      <c r="E23" s="9">
        <f t="shared" si="0"/>
        <v>768</v>
      </c>
      <c r="F23" s="9">
        <v>0</v>
      </c>
      <c r="G23" s="9">
        <v>0</v>
      </c>
      <c r="H23" s="9">
        <v>75.760000000000005</v>
      </c>
      <c r="I23" s="14">
        <f t="shared" si="1"/>
        <v>692.24</v>
      </c>
    </row>
    <row r="24" spans="1:9" x14ac:dyDescent="0.25">
      <c r="A24" s="25">
        <v>41684</v>
      </c>
      <c r="B24" s="7">
        <v>15957799</v>
      </c>
      <c r="C24" s="8">
        <v>64</v>
      </c>
      <c r="D24" s="9">
        <v>12</v>
      </c>
      <c r="E24" s="9">
        <f t="shared" si="0"/>
        <v>768</v>
      </c>
      <c r="F24" s="9">
        <v>0</v>
      </c>
      <c r="G24" s="9">
        <v>0</v>
      </c>
      <c r="H24" s="9">
        <v>75.760000000000005</v>
      </c>
      <c r="I24" s="14">
        <f t="shared" si="1"/>
        <v>692.24</v>
      </c>
    </row>
    <row r="25" spans="1:9" x14ac:dyDescent="0.25">
      <c r="A25" s="25">
        <v>41670</v>
      </c>
      <c r="B25" s="7">
        <v>15888375</v>
      </c>
      <c r="C25" s="8">
        <v>64</v>
      </c>
      <c r="D25" s="9">
        <v>12</v>
      </c>
      <c r="E25" s="9">
        <f t="shared" si="0"/>
        <v>768</v>
      </c>
      <c r="F25" s="9">
        <v>0</v>
      </c>
      <c r="G25" s="9">
        <v>0</v>
      </c>
      <c r="H25" s="9">
        <v>69.760000000000005</v>
      </c>
      <c r="I25" s="14">
        <f t="shared" si="1"/>
        <v>698.24</v>
      </c>
    </row>
    <row r="26" spans="1:9" x14ac:dyDescent="0.25">
      <c r="A26" s="25">
        <v>41656</v>
      </c>
      <c r="B26" s="7">
        <v>15818840</v>
      </c>
      <c r="C26" s="8">
        <v>40.75</v>
      </c>
      <c r="D26" s="9">
        <v>12</v>
      </c>
      <c r="E26" s="9">
        <f t="shared" si="0"/>
        <v>489</v>
      </c>
      <c r="F26" s="9">
        <v>0</v>
      </c>
      <c r="G26" s="9">
        <v>0</v>
      </c>
      <c r="H26" s="9">
        <v>37.409999999999997</v>
      </c>
      <c r="I26" s="14">
        <f t="shared" si="1"/>
        <v>451.59000000000003</v>
      </c>
    </row>
    <row r="27" spans="1:9" ht="15.75" thickBot="1" x14ac:dyDescent="0.3">
      <c r="A27" s="31">
        <v>41642</v>
      </c>
      <c r="B27" s="32">
        <v>15748297</v>
      </c>
      <c r="C27" s="33">
        <v>72</v>
      </c>
      <c r="D27" s="34">
        <v>12</v>
      </c>
      <c r="E27" s="34">
        <f t="shared" si="0"/>
        <v>864</v>
      </c>
      <c r="F27" s="34">
        <v>0</v>
      </c>
      <c r="G27" s="34">
        <v>0</v>
      </c>
      <c r="H27" s="35">
        <v>91.42</v>
      </c>
      <c r="I27" s="36">
        <f t="shared" si="1"/>
        <v>772.58</v>
      </c>
    </row>
    <row r="28" spans="1:9" x14ac:dyDescent="0.25">
      <c r="A28" s="102" t="s">
        <v>9</v>
      </c>
      <c r="B28" s="45" t="s">
        <v>19</v>
      </c>
      <c r="C28" s="67">
        <f>(AVERAGE(C2:C27)/2)</f>
        <v>33.245192307692307</v>
      </c>
      <c r="D28" s="37">
        <f>AVERAGE(D2:D27)</f>
        <v>12.128402737613262</v>
      </c>
      <c r="E28" s="41">
        <f>AVERAGE(E2:E27)</f>
        <v>807.11538461538453</v>
      </c>
      <c r="F28" s="37">
        <f t="shared" ref="F28:H28" si="2">AVERAGE(F2:F27)</f>
        <v>0</v>
      </c>
      <c r="G28" s="37">
        <f t="shared" si="2"/>
        <v>1.1538461538461537</v>
      </c>
      <c r="H28" s="37">
        <f t="shared" si="2"/>
        <v>86.89115384615387</v>
      </c>
      <c r="I28" s="42">
        <f>AVERAGE(I2:I27)</f>
        <v>719.07038461538457</v>
      </c>
    </row>
    <row r="29" spans="1:9" ht="15.75" thickBot="1" x14ac:dyDescent="0.3">
      <c r="A29" s="103"/>
      <c r="B29" s="46" t="s">
        <v>18</v>
      </c>
      <c r="C29" s="68">
        <f>COUNTA(B2:B27)</f>
        <v>26</v>
      </c>
      <c r="D29" s="43"/>
      <c r="E29" s="38">
        <f>SUM(E2:E27)</f>
        <v>20984.999999999996</v>
      </c>
      <c r="F29" s="38">
        <f>SUM(F2:F27)</f>
        <v>0</v>
      </c>
      <c r="G29" s="38">
        <f>SUM(G2:G27)</f>
        <v>30</v>
      </c>
      <c r="H29" s="38">
        <f>SUM(H2:H27)</f>
        <v>2259.1700000000005</v>
      </c>
      <c r="I29" s="39">
        <f>SUM(I2:I27)</f>
        <v>18695.829999999998</v>
      </c>
    </row>
    <row r="30" spans="1:9" x14ac:dyDescent="0.25">
      <c r="A30" s="2"/>
      <c r="H30" s="2"/>
    </row>
  </sheetData>
  <mergeCells count="1">
    <mergeCell ref="A28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ColWidth="22.42578125" defaultRowHeight="15" x14ac:dyDescent="0.25"/>
  <cols>
    <col min="1" max="1" width="10.7109375" style="1" bestFit="1" customWidth="1"/>
    <col min="2" max="2" width="9" style="1" bestFit="1" customWidth="1"/>
    <col min="3" max="3" width="12.5703125" style="1" bestFit="1" customWidth="1"/>
    <col min="4" max="4" width="8" style="1" bestFit="1" customWidth="1"/>
    <col min="5" max="5" width="11.5703125" style="1" bestFit="1" customWidth="1"/>
    <col min="6" max="6" width="6.28515625" style="1" bestFit="1" customWidth="1"/>
    <col min="7" max="7" width="8" style="1" bestFit="1" customWidth="1"/>
    <col min="8" max="8" width="10.5703125" style="1" bestFit="1" customWidth="1"/>
    <col min="9" max="9" width="11.5703125" style="1" bestFit="1" customWidth="1"/>
    <col min="10" max="16384" width="22.42578125" style="1"/>
  </cols>
  <sheetData>
    <row r="1" spans="1:9" ht="15.75" thickBo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</row>
    <row r="2" spans="1:9" x14ac:dyDescent="0.25">
      <c r="A2" s="24">
        <v>41628</v>
      </c>
      <c r="B2" s="10">
        <v>15677305</v>
      </c>
      <c r="C2" s="11">
        <v>58.6</v>
      </c>
      <c r="D2" s="12">
        <v>12</v>
      </c>
      <c r="E2" s="30">
        <f>C2*D2</f>
        <v>703.2</v>
      </c>
      <c r="F2" s="12">
        <v>0</v>
      </c>
      <c r="G2" s="12">
        <v>0</v>
      </c>
      <c r="H2" s="12">
        <v>71.8</v>
      </c>
      <c r="I2" s="13">
        <f>E2-F2-G2-H2</f>
        <v>631.40000000000009</v>
      </c>
    </row>
    <row r="3" spans="1:9" x14ac:dyDescent="0.25">
      <c r="A3" s="25">
        <v>41614</v>
      </c>
      <c r="B3" s="7">
        <v>15605968</v>
      </c>
      <c r="C3" s="8">
        <v>64</v>
      </c>
      <c r="D3" s="9">
        <v>12</v>
      </c>
      <c r="E3" s="9">
        <f t="shared" ref="E3:E25" si="0">C3*D3</f>
        <v>768</v>
      </c>
      <c r="F3" s="9">
        <v>0</v>
      </c>
      <c r="G3" s="9">
        <v>0</v>
      </c>
      <c r="H3" s="9">
        <v>80.760000000000005</v>
      </c>
      <c r="I3" s="14">
        <f t="shared" ref="I3:I25" si="1">E3-F3-G3-H3</f>
        <v>687.24</v>
      </c>
    </row>
    <row r="4" spans="1:9" x14ac:dyDescent="0.25">
      <c r="A4" s="25">
        <v>41600</v>
      </c>
      <c r="B4" s="7">
        <v>15535962</v>
      </c>
      <c r="C4" s="8">
        <v>77.75</v>
      </c>
      <c r="D4" s="9">
        <v>12.6173633440514</v>
      </c>
      <c r="E4" s="9">
        <f t="shared" si="0"/>
        <v>980.99999999999636</v>
      </c>
      <c r="F4" s="9">
        <v>0</v>
      </c>
      <c r="G4" s="9">
        <v>0</v>
      </c>
      <c r="H4" s="9">
        <v>132.22</v>
      </c>
      <c r="I4" s="14">
        <f t="shared" si="1"/>
        <v>848.77999999999633</v>
      </c>
    </row>
    <row r="5" spans="1:9" x14ac:dyDescent="0.25">
      <c r="A5" s="25">
        <v>41586</v>
      </c>
      <c r="B5" s="7">
        <v>15466241</v>
      </c>
      <c r="C5" s="8">
        <v>80</v>
      </c>
      <c r="D5" s="9">
        <v>12</v>
      </c>
      <c r="E5" s="9">
        <f t="shared" si="0"/>
        <v>960</v>
      </c>
      <c r="F5" s="9">
        <v>0</v>
      </c>
      <c r="G5" s="9">
        <v>0</v>
      </c>
      <c r="H5" s="9">
        <v>127.52</v>
      </c>
      <c r="I5" s="14">
        <f t="shared" si="1"/>
        <v>832.48</v>
      </c>
    </row>
    <row r="6" spans="1:9" x14ac:dyDescent="0.25">
      <c r="A6" s="25">
        <v>41572</v>
      </c>
      <c r="B6" s="7">
        <v>15396435</v>
      </c>
      <c r="C6" s="8">
        <v>72</v>
      </c>
      <c r="D6" s="9">
        <v>12</v>
      </c>
      <c r="E6" s="9">
        <f t="shared" si="0"/>
        <v>864</v>
      </c>
      <c r="F6" s="9">
        <v>0</v>
      </c>
      <c r="G6" s="9">
        <v>0</v>
      </c>
      <c r="H6" s="9">
        <v>103.58</v>
      </c>
      <c r="I6" s="14">
        <f t="shared" si="1"/>
        <v>760.42</v>
      </c>
    </row>
    <row r="7" spans="1:9" x14ac:dyDescent="0.25">
      <c r="A7" s="25">
        <v>41558</v>
      </c>
      <c r="B7" s="7">
        <v>15327374</v>
      </c>
      <c r="C7" s="8">
        <v>80</v>
      </c>
      <c r="D7" s="9">
        <v>12</v>
      </c>
      <c r="E7" s="9">
        <f t="shared" si="0"/>
        <v>960</v>
      </c>
      <c r="F7" s="9">
        <v>0</v>
      </c>
      <c r="G7" s="9">
        <v>0</v>
      </c>
      <c r="H7" s="9">
        <v>129.44</v>
      </c>
      <c r="I7" s="14">
        <f t="shared" si="1"/>
        <v>830.56</v>
      </c>
    </row>
    <row r="8" spans="1:9" x14ac:dyDescent="0.25">
      <c r="A8" s="25">
        <v>41544</v>
      </c>
      <c r="B8" s="7">
        <v>15258530</v>
      </c>
      <c r="C8" s="8">
        <v>72</v>
      </c>
      <c r="D8" s="9">
        <v>12</v>
      </c>
      <c r="E8" s="9">
        <f t="shared" si="0"/>
        <v>864</v>
      </c>
      <c r="F8" s="9">
        <v>0</v>
      </c>
      <c r="G8" s="9">
        <v>0</v>
      </c>
      <c r="H8" s="9">
        <v>105.5</v>
      </c>
      <c r="I8" s="14">
        <f t="shared" si="1"/>
        <v>758.5</v>
      </c>
    </row>
    <row r="9" spans="1:9" x14ac:dyDescent="0.25">
      <c r="A9" s="25">
        <v>41530</v>
      </c>
      <c r="B9" s="7">
        <v>15189443</v>
      </c>
      <c r="C9" s="8">
        <v>80</v>
      </c>
      <c r="D9" s="9">
        <v>12.6</v>
      </c>
      <c r="E9" s="9">
        <f t="shared" si="0"/>
        <v>1008</v>
      </c>
      <c r="F9" s="9">
        <v>0</v>
      </c>
      <c r="G9" s="9">
        <v>0</v>
      </c>
      <c r="H9" s="9">
        <v>140.91999999999999</v>
      </c>
      <c r="I9" s="14">
        <f t="shared" si="1"/>
        <v>867.08</v>
      </c>
    </row>
    <row r="10" spans="1:9" x14ac:dyDescent="0.25">
      <c r="A10" s="25">
        <v>41516</v>
      </c>
      <c r="B10" s="7">
        <v>15122265</v>
      </c>
      <c r="C10" s="8">
        <v>80</v>
      </c>
      <c r="D10" s="9">
        <v>12</v>
      </c>
      <c r="E10" s="9">
        <f t="shared" si="0"/>
        <v>960</v>
      </c>
      <c r="F10" s="9">
        <v>0</v>
      </c>
      <c r="G10" s="9">
        <v>0</v>
      </c>
      <c r="H10" s="9">
        <v>129.44</v>
      </c>
      <c r="I10" s="14">
        <f t="shared" si="1"/>
        <v>830.56</v>
      </c>
    </row>
    <row r="11" spans="1:9" x14ac:dyDescent="0.25">
      <c r="A11" s="25">
        <v>41502</v>
      </c>
      <c r="B11" s="7">
        <v>15054598</v>
      </c>
      <c r="C11" s="8">
        <v>80</v>
      </c>
      <c r="D11" s="9">
        <v>12</v>
      </c>
      <c r="E11" s="9">
        <f t="shared" si="0"/>
        <v>960</v>
      </c>
      <c r="F11" s="9">
        <v>0</v>
      </c>
      <c r="G11" s="9">
        <v>0</v>
      </c>
      <c r="H11" s="9">
        <v>129.44</v>
      </c>
      <c r="I11" s="14">
        <f t="shared" si="1"/>
        <v>830.56</v>
      </c>
    </row>
    <row r="12" spans="1:9" x14ac:dyDescent="0.25">
      <c r="A12" s="25">
        <v>41488</v>
      </c>
      <c r="B12" s="7">
        <v>14987472</v>
      </c>
      <c r="C12" s="8">
        <v>72</v>
      </c>
      <c r="D12" s="9">
        <v>12</v>
      </c>
      <c r="E12" s="9">
        <f t="shared" si="0"/>
        <v>864</v>
      </c>
      <c r="F12" s="9">
        <v>0</v>
      </c>
      <c r="G12" s="9">
        <v>0</v>
      </c>
      <c r="H12" s="9">
        <v>105.5</v>
      </c>
      <c r="I12" s="14">
        <f t="shared" si="1"/>
        <v>758.5</v>
      </c>
    </row>
    <row r="13" spans="1:9" x14ac:dyDescent="0.25">
      <c r="A13" s="25">
        <v>41474</v>
      </c>
      <c r="B13" s="7">
        <v>14920762</v>
      </c>
      <c r="C13" s="8">
        <v>72</v>
      </c>
      <c r="D13" s="9">
        <v>12.666666666699999</v>
      </c>
      <c r="E13" s="9">
        <f t="shared" si="0"/>
        <v>912.00000000239993</v>
      </c>
      <c r="F13" s="9">
        <v>0</v>
      </c>
      <c r="G13" s="9">
        <v>0</v>
      </c>
      <c r="H13" s="9">
        <v>116.96</v>
      </c>
      <c r="I13" s="14">
        <f t="shared" si="1"/>
        <v>795.04000000239989</v>
      </c>
    </row>
    <row r="14" spans="1:9" x14ac:dyDescent="0.25">
      <c r="A14" s="25">
        <v>41460</v>
      </c>
      <c r="B14" s="7">
        <v>14854420</v>
      </c>
      <c r="C14" s="8">
        <v>72</v>
      </c>
      <c r="D14" s="9">
        <v>11.168749999999999</v>
      </c>
      <c r="E14" s="9">
        <f t="shared" si="0"/>
        <v>804.15</v>
      </c>
      <c r="F14" s="9">
        <v>0</v>
      </c>
      <c r="G14" s="9">
        <v>15</v>
      </c>
      <c r="H14" s="9">
        <v>90.94</v>
      </c>
      <c r="I14" s="14">
        <f t="shared" si="1"/>
        <v>698.21</v>
      </c>
    </row>
    <row r="15" spans="1:9" x14ac:dyDescent="0.25">
      <c r="A15" s="25">
        <v>41446</v>
      </c>
      <c r="B15" s="7">
        <v>14788053</v>
      </c>
      <c r="C15" s="8">
        <v>56</v>
      </c>
      <c r="D15" s="9">
        <v>11</v>
      </c>
      <c r="E15" s="9">
        <f t="shared" si="0"/>
        <v>616</v>
      </c>
      <c r="F15" s="9">
        <v>0</v>
      </c>
      <c r="G15" s="9">
        <v>15</v>
      </c>
      <c r="H15" s="9">
        <v>60.12</v>
      </c>
      <c r="I15" s="14">
        <f t="shared" si="1"/>
        <v>540.88</v>
      </c>
    </row>
    <row r="16" spans="1:9" x14ac:dyDescent="0.25">
      <c r="A16" s="25">
        <v>41432</v>
      </c>
      <c r="B16" s="7">
        <v>14721809</v>
      </c>
      <c r="C16" s="8">
        <v>80</v>
      </c>
      <c r="D16" s="9">
        <v>11.55</v>
      </c>
      <c r="E16" s="9">
        <f t="shared" si="0"/>
        <v>924</v>
      </c>
      <c r="F16" s="9">
        <v>0</v>
      </c>
      <c r="G16" s="9">
        <v>0</v>
      </c>
      <c r="H16" s="9">
        <v>120.09</v>
      </c>
      <c r="I16" s="14">
        <f t="shared" si="1"/>
        <v>803.91</v>
      </c>
    </row>
    <row r="17" spans="1:9" x14ac:dyDescent="0.25">
      <c r="A17" s="25">
        <v>41418</v>
      </c>
      <c r="B17" s="7">
        <v>14655350</v>
      </c>
      <c r="C17" s="8">
        <v>80</v>
      </c>
      <c r="D17" s="9">
        <v>11</v>
      </c>
      <c r="E17" s="9">
        <f t="shared" si="0"/>
        <v>880</v>
      </c>
      <c r="F17" s="9">
        <v>0</v>
      </c>
      <c r="G17" s="9">
        <v>0</v>
      </c>
      <c r="H17" s="9">
        <v>109.32</v>
      </c>
      <c r="I17" s="14">
        <f t="shared" si="1"/>
        <v>770.68000000000006</v>
      </c>
    </row>
    <row r="18" spans="1:9" x14ac:dyDescent="0.25">
      <c r="A18" s="25">
        <v>41404</v>
      </c>
      <c r="B18" s="7">
        <v>14589057</v>
      </c>
      <c r="C18" s="8">
        <v>80</v>
      </c>
      <c r="D18" s="9">
        <v>11</v>
      </c>
      <c r="E18" s="9">
        <f t="shared" si="0"/>
        <v>880</v>
      </c>
      <c r="F18" s="9">
        <v>0</v>
      </c>
      <c r="G18" s="9">
        <v>0</v>
      </c>
      <c r="H18" s="9">
        <v>109.32</v>
      </c>
      <c r="I18" s="14">
        <f t="shared" si="1"/>
        <v>770.68000000000006</v>
      </c>
    </row>
    <row r="19" spans="1:9" x14ac:dyDescent="0.25">
      <c r="A19" s="25">
        <v>41390</v>
      </c>
      <c r="B19" s="7">
        <v>14522484</v>
      </c>
      <c r="C19" s="8">
        <v>64</v>
      </c>
      <c r="D19" s="9">
        <v>11</v>
      </c>
      <c r="E19" s="9">
        <f t="shared" si="0"/>
        <v>704</v>
      </c>
      <c r="F19" s="9">
        <v>0</v>
      </c>
      <c r="G19" s="9">
        <v>0</v>
      </c>
      <c r="H19" s="9">
        <v>71.86</v>
      </c>
      <c r="I19" s="14">
        <f t="shared" si="1"/>
        <v>632.14</v>
      </c>
    </row>
    <row r="20" spans="1:9" x14ac:dyDescent="0.25">
      <c r="A20" s="25">
        <v>41376</v>
      </c>
      <c r="B20" s="7">
        <v>14455929</v>
      </c>
      <c r="C20" s="8">
        <v>80</v>
      </c>
      <c r="D20" s="9">
        <v>11</v>
      </c>
      <c r="E20" s="9">
        <f t="shared" si="0"/>
        <v>880</v>
      </c>
      <c r="F20" s="9">
        <v>0</v>
      </c>
      <c r="G20" s="9">
        <v>0</v>
      </c>
      <c r="H20" s="9">
        <v>109.32</v>
      </c>
      <c r="I20" s="14">
        <f t="shared" si="1"/>
        <v>770.68000000000006</v>
      </c>
    </row>
    <row r="21" spans="1:9" x14ac:dyDescent="0.25">
      <c r="A21" s="25">
        <v>41362</v>
      </c>
      <c r="B21" s="7">
        <v>14391632</v>
      </c>
      <c r="C21" s="8">
        <v>72</v>
      </c>
      <c r="D21" s="9">
        <v>11</v>
      </c>
      <c r="E21" s="9">
        <f t="shared" si="0"/>
        <v>792</v>
      </c>
      <c r="F21" s="9">
        <v>0</v>
      </c>
      <c r="G21" s="9">
        <v>0</v>
      </c>
      <c r="H21" s="9">
        <v>87.78</v>
      </c>
      <c r="I21" s="14">
        <f t="shared" si="1"/>
        <v>704.22</v>
      </c>
    </row>
    <row r="22" spans="1:9" x14ac:dyDescent="0.25">
      <c r="A22" s="25">
        <v>41348</v>
      </c>
      <c r="B22" s="7">
        <v>14324694</v>
      </c>
      <c r="C22" s="8">
        <v>80</v>
      </c>
      <c r="D22" s="9">
        <v>11</v>
      </c>
      <c r="E22" s="9">
        <f t="shared" si="0"/>
        <v>880</v>
      </c>
      <c r="F22" s="9">
        <v>0</v>
      </c>
      <c r="G22" s="9">
        <v>0</v>
      </c>
      <c r="H22" s="9">
        <v>109.32</v>
      </c>
      <c r="I22" s="14">
        <f t="shared" si="1"/>
        <v>770.68000000000006</v>
      </c>
    </row>
    <row r="23" spans="1:9" x14ac:dyDescent="0.25">
      <c r="A23" s="25">
        <v>41334</v>
      </c>
      <c r="B23" s="7">
        <v>14258073</v>
      </c>
      <c r="C23" s="8">
        <v>80</v>
      </c>
      <c r="D23" s="9">
        <v>11.824999999999999</v>
      </c>
      <c r="E23" s="9">
        <f t="shared" si="0"/>
        <v>946</v>
      </c>
      <c r="F23" s="9">
        <v>0</v>
      </c>
      <c r="G23" s="9">
        <v>0</v>
      </c>
      <c r="H23" s="9">
        <v>125.97</v>
      </c>
      <c r="I23" s="14">
        <f t="shared" si="1"/>
        <v>820.03</v>
      </c>
    </row>
    <row r="24" spans="1:9" x14ac:dyDescent="0.25">
      <c r="A24" s="25">
        <v>41320</v>
      </c>
      <c r="B24" s="7">
        <v>14191691</v>
      </c>
      <c r="C24" s="8">
        <v>80</v>
      </c>
      <c r="D24" s="9">
        <v>11</v>
      </c>
      <c r="E24" s="9">
        <f t="shared" si="0"/>
        <v>880</v>
      </c>
      <c r="F24" s="9">
        <v>0</v>
      </c>
      <c r="G24" s="9">
        <v>0</v>
      </c>
      <c r="H24" s="9">
        <v>109.32</v>
      </c>
      <c r="I24" s="14">
        <f t="shared" si="1"/>
        <v>770.68000000000006</v>
      </c>
    </row>
    <row r="25" spans="1:9" x14ac:dyDescent="0.25">
      <c r="A25" s="25">
        <v>41306</v>
      </c>
      <c r="B25" s="7">
        <v>14124687</v>
      </c>
      <c r="C25" s="8">
        <v>72</v>
      </c>
      <c r="D25" s="9">
        <v>11</v>
      </c>
      <c r="E25" s="9">
        <f t="shared" si="0"/>
        <v>792</v>
      </c>
      <c r="F25" s="9">
        <v>0</v>
      </c>
      <c r="G25" s="9">
        <v>0</v>
      </c>
      <c r="H25" s="9">
        <v>87.78</v>
      </c>
      <c r="I25" s="14">
        <f t="shared" si="1"/>
        <v>704.22</v>
      </c>
    </row>
    <row r="26" spans="1:9" x14ac:dyDescent="0.25">
      <c r="A26" s="25">
        <v>41292</v>
      </c>
      <c r="B26" s="7">
        <v>14057641</v>
      </c>
      <c r="C26" s="8">
        <v>72</v>
      </c>
      <c r="D26" s="9">
        <v>11</v>
      </c>
      <c r="E26" s="9">
        <f>C26*D26</f>
        <v>792</v>
      </c>
      <c r="F26" s="9">
        <v>0</v>
      </c>
      <c r="G26" s="9">
        <v>0</v>
      </c>
      <c r="H26" s="9">
        <v>87.78</v>
      </c>
      <c r="I26" s="14">
        <f>E26-F26-G26-H26</f>
        <v>704.22</v>
      </c>
    </row>
    <row r="27" spans="1:9" ht="15.75" thickBot="1" x14ac:dyDescent="0.3">
      <c r="A27" s="31">
        <v>41278</v>
      </c>
      <c r="B27" s="32">
        <v>13983026</v>
      </c>
      <c r="C27" s="33">
        <v>64</v>
      </c>
      <c r="D27" s="34">
        <v>10</v>
      </c>
      <c r="E27" s="34">
        <f>C27*D27</f>
        <v>640</v>
      </c>
      <c r="F27" s="34">
        <v>0</v>
      </c>
      <c r="G27" s="34">
        <v>0</v>
      </c>
      <c r="H27" s="35">
        <v>62.96</v>
      </c>
      <c r="I27" s="36">
        <f>E27-F27-G27-H27</f>
        <v>577.04</v>
      </c>
    </row>
    <row r="28" spans="1:9" x14ac:dyDescent="0.25">
      <c r="A28" s="102" t="s">
        <v>9</v>
      </c>
      <c r="B28" s="45" t="s">
        <v>19</v>
      </c>
      <c r="C28" s="67">
        <f>(AVERAGE(C2:C27)/2)</f>
        <v>36.929807692307691</v>
      </c>
      <c r="D28" s="37">
        <f>AVERAGE(D2:D27)</f>
        <v>11.554914615798131</v>
      </c>
      <c r="E28" s="41">
        <f>AVERAGE(E2:E27)</f>
        <v>854.39807692316913</v>
      </c>
      <c r="F28" s="37">
        <f t="shared" ref="F28:H28" si="2">AVERAGE(F2:F27)</f>
        <v>0</v>
      </c>
      <c r="G28" s="37">
        <f t="shared" si="2"/>
        <v>1.1538461538461537</v>
      </c>
      <c r="H28" s="37">
        <f t="shared" si="2"/>
        <v>104.42153846153846</v>
      </c>
      <c r="I28" s="42">
        <f>AVERAGE(I2:I27)</f>
        <v>748.82269230778445</v>
      </c>
    </row>
    <row r="29" spans="1:9" ht="15.75" thickBot="1" x14ac:dyDescent="0.3">
      <c r="A29" s="103"/>
      <c r="B29" s="46" t="s">
        <v>18</v>
      </c>
      <c r="C29" s="68">
        <f>COUNTA(B2:B27)</f>
        <v>26</v>
      </c>
      <c r="D29" s="43"/>
      <c r="E29" s="38">
        <f>SUM(E2:E27)</f>
        <v>22214.350000002396</v>
      </c>
      <c r="F29" s="38">
        <f>SUM(F2:F27)</f>
        <v>0</v>
      </c>
      <c r="G29" s="38">
        <f>SUM(G2:G27)</f>
        <v>30</v>
      </c>
      <c r="H29" s="38">
        <f>SUM(H2:H27)</f>
        <v>2714.96</v>
      </c>
      <c r="I29" s="39">
        <f>SUM(I2:I27)</f>
        <v>19469.390000002397</v>
      </c>
    </row>
    <row r="30" spans="1:9" x14ac:dyDescent="0.25">
      <c r="A30" s="2"/>
      <c r="H30" s="2"/>
    </row>
  </sheetData>
  <mergeCells count="1">
    <mergeCell ref="A28:A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4" sqref="H24"/>
    </sheetView>
  </sheetViews>
  <sheetFormatPr defaultColWidth="13.42578125" defaultRowHeight="15" x14ac:dyDescent="0.25"/>
  <cols>
    <col min="1" max="1" width="10.7109375" bestFit="1" customWidth="1"/>
    <col min="2" max="2" width="8.85546875" bestFit="1" customWidth="1"/>
    <col min="3" max="3" width="12" bestFit="1" customWidth="1"/>
    <col min="4" max="4" width="7.7109375" bestFit="1" customWidth="1"/>
    <col min="5" max="6" width="9" bestFit="1" customWidth="1"/>
    <col min="7" max="7" width="7.28515625" bestFit="1" customWidth="1"/>
    <col min="8" max="8" width="8" bestFit="1" customWidth="1"/>
    <col min="9" max="9" width="9" bestFit="1" customWidth="1"/>
  </cols>
  <sheetData>
    <row r="1" spans="1:9" ht="15.75" thickBo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21</v>
      </c>
      <c r="G1" s="48" t="s">
        <v>6</v>
      </c>
      <c r="H1" s="48" t="s">
        <v>7</v>
      </c>
      <c r="I1" s="48" t="s">
        <v>8</v>
      </c>
    </row>
    <row r="2" spans="1:9" x14ac:dyDescent="0.25">
      <c r="A2" s="24">
        <v>41924</v>
      </c>
      <c r="B2" s="10">
        <v>101739</v>
      </c>
      <c r="C2" s="11">
        <v>1.48</v>
      </c>
      <c r="D2" s="12">
        <v>7.25</v>
      </c>
      <c r="E2" s="12">
        <v>10.75</v>
      </c>
      <c r="F2" s="12">
        <v>11</v>
      </c>
      <c r="G2" s="12">
        <v>0</v>
      </c>
      <c r="H2" s="12">
        <v>1.23</v>
      </c>
      <c r="I2" s="13">
        <f>E2-G2-H2</f>
        <v>9.52</v>
      </c>
    </row>
    <row r="3" spans="1:9" x14ac:dyDescent="0.25">
      <c r="A3" s="25">
        <v>41180</v>
      </c>
      <c r="B3" s="7">
        <v>101589</v>
      </c>
      <c r="C3" s="8">
        <v>2.5</v>
      </c>
      <c r="D3" s="9">
        <v>7.25</v>
      </c>
      <c r="E3" s="9">
        <v>18.13</v>
      </c>
      <c r="F3" s="9">
        <v>0</v>
      </c>
      <c r="G3" s="9">
        <v>0</v>
      </c>
      <c r="H3" s="9">
        <v>1.02</v>
      </c>
      <c r="I3" s="14">
        <f t="shared" ref="I3:I14" si="0">E3-G3-H3</f>
        <v>17.11</v>
      </c>
    </row>
    <row r="4" spans="1:9" x14ac:dyDescent="0.25">
      <c r="A4" s="25">
        <v>41166</v>
      </c>
      <c r="B4" s="7">
        <v>101438</v>
      </c>
      <c r="C4" s="8">
        <v>1.9</v>
      </c>
      <c r="D4" s="9">
        <v>7.25</v>
      </c>
      <c r="E4" s="9">
        <v>13.77</v>
      </c>
      <c r="F4" s="9">
        <v>20</v>
      </c>
      <c r="G4" s="9">
        <v>0</v>
      </c>
      <c r="H4" s="9">
        <v>1.91</v>
      </c>
      <c r="I4" s="14">
        <f t="shared" si="0"/>
        <v>11.86</v>
      </c>
    </row>
    <row r="5" spans="1:9" x14ac:dyDescent="0.25">
      <c r="A5" s="25">
        <v>41152</v>
      </c>
      <c r="B5" s="7">
        <v>101289</v>
      </c>
      <c r="C5" s="8">
        <v>1.55</v>
      </c>
      <c r="D5" s="9">
        <v>7.25</v>
      </c>
      <c r="E5" s="9">
        <v>11.24</v>
      </c>
      <c r="F5" s="9">
        <v>10</v>
      </c>
      <c r="G5" s="9">
        <v>0</v>
      </c>
      <c r="H5" s="9">
        <v>1.2</v>
      </c>
      <c r="I5" s="14">
        <f t="shared" si="0"/>
        <v>10.040000000000001</v>
      </c>
    </row>
    <row r="6" spans="1:9" x14ac:dyDescent="0.25">
      <c r="A6" s="25">
        <v>41138</v>
      </c>
      <c r="B6" s="7">
        <v>101143</v>
      </c>
      <c r="C6" s="8">
        <v>1.93</v>
      </c>
      <c r="D6" s="9">
        <v>7.25</v>
      </c>
      <c r="E6" s="9">
        <v>14.02</v>
      </c>
      <c r="F6" s="9">
        <v>3.5</v>
      </c>
      <c r="G6" s="9">
        <v>0</v>
      </c>
      <c r="H6" s="9">
        <v>0.99</v>
      </c>
      <c r="I6" s="14">
        <f t="shared" si="0"/>
        <v>13.03</v>
      </c>
    </row>
    <row r="7" spans="1:9" x14ac:dyDescent="0.25">
      <c r="A7" s="25">
        <v>41124</v>
      </c>
      <c r="B7" s="7">
        <v>101001</v>
      </c>
      <c r="C7" s="8">
        <v>4.1100000000000003</v>
      </c>
      <c r="D7" s="9">
        <v>7.25</v>
      </c>
      <c r="E7" s="9">
        <v>29.85</v>
      </c>
      <c r="F7" s="9">
        <v>21</v>
      </c>
      <c r="G7" s="9">
        <v>0</v>
      </c>
      <c r="H7" s="9">
        <v>2.88</v>
      </c>
      <c r="I7" s="14">
        <f t="shared" si="0"/>
        <v>26.970000000000002</v>
      </c>
    </row>
    <row r="8" spans="1:9" x14ac:dyDescent="0.25">
      <c r="A8" s="25">
        <v>41110</v>
      </c>
      <c r="B8" s="7">
        <v>100860</v>
      </c>
      <c r="C8" s="8">
        <v>4.07</v>
      </c>
      <c r="D8" s="9">
        <v>7.25</v>
      </c>
      <c r="E8" s="9">
        <v>29.48</v>
      </c>
      <c r="F8" s="9">
        <v>12</v>
      </c>
      <c r="G8" s="9">
        <v>0</v>
      </c>
      <c r="H8" s="9">
        <v>2.34</v>
      </c>
      <c r="I8" s="14">
        <f t="shared" si="0"/>
        <v>27.14</v>
      </c>
    </row>
    <row r="9" spans="1:9" x14ac:dyDescent="0.25">
      <c r="A9" s="25">
        <v>41082</v>
      </c>
      <c r="B9" s="7">
        <v>100538</v>
      </c>
      <c r="C9" s="8">
        <v>8.9</v>
      </c>
      <c r="D9" s="9">
        <v>7.25</v>
      </c>
      <c r="E9" s="9">
        <v>64.52</v>
      </c>
      <c r="F9" s="9">
        <v>96.5</v>
      </c>
      <c r="G9" s="9">
        <v>0</v>
      </c>
      <c r="H9" s="9">
        <v>9.09</v>
      </c>
      <c r="I9" s="14">
        <f t="shared" si="0"/>
        <v>55.429999999999993</v>
      </c>
    </row>
    <row r="10" spans="1:9" x14ac:dyDescent="0.25">
      <c r="A10" s="25">
        <v>41068</v>
      </c>
      <c r="B10" s="7">
        <v>100416</v>
      </c>
      <c r="C10" s="8">
        <v>7.71</v>
      </c>
      <c r="D10" s="9">
        <v>7.25</v>
      </c>
      <c r="E10" s="9">
        <v>55.95</v>
      </c>
      <c r="F10" s="9">
        <v>42</v>
      </c>
      <c r="G10" s="9">
        <v>0</v>
      </c>
      <c r="H10" s="9">
        <v>5.53</v>
      </c>
      <c r="I10" s="14">
        <f t="shared" si="0"/>
        <v>50.42</v>
      </c>
    </row>
    <row r="11" spans="1:9" x14ac:dyDescent="0.25">
      <c r="A11" s="25">
        <v>41054</v>
      </c>
      <c r="B11" s="7">
        <v>100296</v>
      </c>
      <c r="C11" s="8">
        <v>9.25</v>
      </c>
      <c r="D11" s="9">
        <v>7.25</v>
      </c>
      <c r="E11" s="9">
        <v>67.06</v>
      </c>
      <c r="F11" s="9">
        <v>36</v>
      </c>
      <c r="G11" s="9">
        <v>0</v>
      </c>
      <c r="H11" s="9">
        <v>5.82</v>
      </c>
      <c r="I11" s="14">
        <f t="shared" si="0"/>
        <v>61.24</v>
      </c>
    </row>
    <row r="12" spans="1:9" x14ac:dyDescent="0.25">
      <c r="A12" s="25">
        <v>41040</v>
      </c>
      <c r="B12" s="7">
        <v>100174</v>
      </c>
      <c r="C12" s="8">
        <v>11.74</v>
      </c>
      <c r="D12" s="9">
        <v>7.25</v>
      </c>
      <c r="E12" s="9">
        <v>85.07</v>
      </c>
      <c r="F12" s="9">
        <v>77.75</v>
      </c>
      <c r="G12" s="9">
        <v>0</v>
      </c>
      <c r="H12" s="9">
        <v>9.1999999999999993</v>
      </c>
      <c r="I12" s="14">
        <f t="shared" si="0"/>
        <v>75.86999999999999</v>
      </c>
    </row>
    <row r="13" spans="1:9" x14ac:dyDescent="0.25">
      <c r="A13" s="25">
        <v>41026</v>
      </c>
      <c r="B13" s="7">
        <v>100055</v>
      </c>
      <c r="C13" s="8">
        <v>11.2</v>
      </c>
      <c r="D13" s="9">
        <v>7.25</v>
      </c>
      <c r="E13" s="9">
        <v>81.2</v>
      </c>
      <c r="F13" s="9">
        <v>91.5</v>
      </c>
      <c r="G13" s="9">
        <v>0</v>
      </c>
      <c r="H13" s="9">
        <v>9.75</v>
      </c>
      <c r="I13" s="14">
        <f t="shared" si="0"/>
        <v>71.45</v>
      </c>
    </row>
    <row r="14" spans="1:9" s="1" customFormat="1" ht="15.75" thickBot="1" x14ac:dyDescent="0.3">
      <c r="A14" s="26">
        <v>41012</v>
      </c>
      <c r="B14" s="15">
        <v>1</v>
      </c>
      <c r="C14" s="33">
        <v>14.02</v>
      </c>
      <c r="D14" s="34">
        <v>7.25</v>
      </c>
      <c r="E14" s="34">
        <v>101.64</v>
      </c>
      <c r="F14" s="34">
        <v>0</v>
      </c>
      <c r="G14" s="34">
        <v>0</v>
      </c>
      <c r="H14" s="34">
        <v>5.74</v>
      </c>
      <c r="I14" s="36">
        <f t="shared" si="0"/>
        <v>95.9</v>
      </c>
    </row>
    <row r="15" spans="1:9" ht="15.75" thickBot="1" x14ac:dyDescent="0.3">
      <c r="A15" s="106" t="s">
        <v>9</v>
      </c>
      <c r="B15" s="90" t="s">
        <v>19</v>
      </c>
      <c r="C15" s="67">
        <f>(AVERAGE(C2:C14)/2)</f>
        <v>3.0907692307692307</v>
      </c>
      <c r="D15" s="37">
        <f>AVERAGE(D2:D14)</f>
        <v>7.25</v>
      </c>
      <c r="E15" s="37">
        <f>AVERAGE(E2:E14)</f>
        <v>44.821538461538459</v>
      </c>
      <c r="F15" s="37">
        <f>AVERAGE(F2:F14)</f>
        <v>32.403846153846153</v>
      </c>
      <c r="G15" s="37">
        <f>AVERAGE(G2:G14)</f>
        <v>0</v>
      </c>
      <c r="H15" s="37">
        <f>AVERAGE(H2:H14)</f>
        <v>4.361538461538462</v>
      </c>
      <c r="I15" s="42">
        <f>AVERAGE(I2:I13)</f>
        <v>35.839999999999996</v>
      </c>
    </row>
    <row r="16" spans="1:9" ht="15.75" thickBot="1" x14ac:dyDescent="0.3">
      <c r="A16" s="103"/>
      <c r="B16" s="91" t="s">
        <v>18</v>
      </c>
      <c r="C16" s="68">
        <f>COUNTA(C2:C14)</f>
        <v>13</v>
      </c>
      <c r="D16" s="43"/>
      <c r="E16" s="43">
        <f>SUM(E2:E14)</f>
        <v>582.67999999999995</v>
      </c>
      <c r="F16" s="43">
        <f>SUM(F2:F14)</f>
        <v>421.25</v>
      </c>
      <c r="G16" s="43">
        <f>SUM(G2:G14)</f>
        <v>0</v>
      </c>
      <c r="H16" s="43">
        <f>SUM(H2:H14)</f>
        <v>56.70000000000001</v>
      </c>
      <c r="I16" s="92">
        <f>SUM(I2:I13)</f>
        <v>430.08</v>
      </c>
    </row>
  </sheetData>
  <mergeCells count="1">
    <mergeCell ref="A15:A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ColWidth="22.85546875" defaultRowHeight="15" x14ac:dyDescent="0.25"/>
  <cols>
    <col min="1" max="1" width="10.7109375" style="1" bestFit="1" customWidth="1"/>
    <col min="2" max="2" width="9" style="1" bestFit="1" customWidth="1"/>
    <col min="3" max="3" width="12.5703125" style="1" bestFit="1" customWidth="1"/>
    <col min="4" max="4" width="8" style="1" bestFit="1" customWidth="1"/>
    <col min="5" max="5" width="10.5703125" style="1" bestFit="1" customWidth="1"/>
    <col min="6" max="6" width="6.28515625" style="1" bestFit="1" customWidth="1"/>
    <col min="7" max="7" width="7.28515625" style="1" bestFit="1" customWidth="1"/>
    <col min="8" max="8" width="9" style="1" bestFit="1" customWidth="1"/>
    <col min="9" max="9" width="10.5703125" style="1" bestFit="1" customWidth="1"/>
    <col min="10" max="16384" width="22.85546875" style="1"/>
  </cols>
  <sheetData>
    <row r="1" spans="1:9" ht="15.75" thickBo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</row>
    <row r="2" spans="1:9" x14ac:dyDescent="0.25">
      <c r="A2" s="24">
        <v>41264</v>
      </c>
      <c r="B2" s="10">
        <v>13914617</v>
      </c>
      <c r="C2" s="11">
        <v>48.5</v>
      </c>
      <c r="D2" s="12">
        <v>10</v>
      </c>
      <c r="E2" s="12">
        <f>C2*D2</f>
        <v>485</v>
      </c>
      <c r="F2" s="12">
        <v>0</v>
      </c>
      <c r="G2" s="12">
        <v>0</v>
      </c>
      <c r="H2" s="12">
        <v>32.4</v>
      </c>
      <c r="I2" s="13">
        <f t="shared" ref="I2:I13" si="0">E2-F2-G2-H2</f>
        <v>452.6</v>
      </c>
    </row>
    <row r="3" spans="1:9" x14ac:dyDescent="0.25">
      <c r="A3" s="25">
        <v>41250</v>
      </c>
      <c r="B3" s="7">
        <v>13846772</v>
      </c>
      <c r="C3" s="8">
        <v>60</v>
      </c>
      <c r="D3" s="9">
        <v>10</v>
      </c>
      <c r="E3" s="9">
        <f t="shared" ref="E3:E12" si="1">C3*D3</f>
        <v>600</v>
      </c>
      <c r="F3" s="9">
        <v>0</v>
      </c>
      <c r="G3" s="9">
        <v>0</v>
      </c>
      <c r="H3" s="9">
        <v>45.9</v>
      </c>
      <c r="I3" s="14">
        <f t="shared" si="0"/>
        <v>554.1</v>
      </c>
    </row>
    <row r="4" spans="1:9" x14ac:dyDescent="0.25">
      <c r="A4" s="25">
        <v>41236</v>
      </c>
      <c r="B4" s="7">
        <v>13780282</v>
      </c>
      <c r="C4" s="8">
        <v>60</v>
      </c>
      <c r="D4" s="9">
        <v>10</v>
      </c>
      <c r="E4" s="9">
        <f t="shared" si="1"/>
        <v>600</v>
      </c>
      <c r="F4" s="9">
        <v>0</v>
      </c>
      <c r="G4" s="9">
        <v>0</v>
      </c>
      <c r="H4" s="9">
        <v>45.9</v>
      </c>
      <c r="I4" s="14">
        <f t="shared" si="0"/>
        <v>554.1</v>
      </c>
    </row>
    <row r="5" spans="1:9" x14ac:dyDescent="0.25">
      <c r="A5" s="25">
        <v>41222</v>
      </c>
      <c r="B5" s="7">
        <v>13714402</v>
      </c>
      <c r="C5" s="8">
        <v>59</v>
      </c>
      <c r="D5" s="9">
        <v>10</v>
      </c>
      <c r="E5" s="9">
        <f t="shared" si="1"/>
        <v>590</v>
      </c>
      <c r="F5" s="9">
        <v>0</v>
      </c>
      <c r="G5" s="9">
        <v>0</v>
      </c>
      <c r="H5" s="9">
        <v>44.34</v>
      </c>
      <c r="I5" s="14">
        <f t="shared" si="0"/>
        <v>545.66</v>
      </c>
    </row>
    <row r="6" spans="1:9" x14ac:dyDescent="0.25">
      <c r="A6" s="25">
        <v>41208</v>
      </c>
      <c r="B6" s="7">
        <v>13650213</v>
      </c>
      <c r="C6" s="8">
        <v>48</v>
      </c>
      <c r="D6" s="9">
        <v>10</v>
      </c>
      <c r="E6" s="9">
        <f t="shared" si="1"/>
        <v>480</v>
      </c>
      <c r="F6" s="9">
        <v>0</v>
      </c>
      <c r="G6" s="9">
        <v>0</v>
      </c>
      <c r="H6" s="9">
        <v>32.119999999999997</v>
      </c>
      <c r="I6" s="14">
        <f t="shared" si="0"/>
        <v>447.88</v>
      </c>
    </row>
    <row r="7" spans="1:9" x14ac:dyDescent="0.25">
      <c r="A7" s="25">
        <v>41194</v>
      </c>
      <c r="B7" s="7">
        <v>13584767</v>
      </c>
      <c r="C7" s="8">
        <v>64</v>
      </c>
      <c r="D7" s="9">
        <v>10</v>
      </c>
      <c r="E7" s="9">
        <f t="shared" si="1"/>
        <v>640</v>
      </c>
      <c r="F7" s="9">
        <v>0</v>
      </c>
      <c r="G7" s="9">
        <v>0</v>
      </c>
      <c r="H7" s="9">
        <v>50.16</v>
      </c>
      <c r="I7" s="14">
        <f t="shared" si="0"/>
        <v>589.84</v>
      </c>
    </row>
    <row r="8" spans="1:9" x14ac:dyDescent="0.25">
      <c r="A8" s="25">
        <v>41180</v>
      </c>
      <c r="B8" s="7">
        <v>13519393</v>
      </c>
      <c r="C8" s="8">
        <v>48</v>
      </c>
      <c r="D8" s="9">
        <v>10</v>
      </c>
      <c r="E8" s="9">
        <f t="shared" si="1"/>
        <v>480</v>
      </c>
      <c r="F8" s="9">
        <v>0</v>
      </c>
      <c r="G8" s="9">
        <v>0</v>
      </c>
      <c r="H8" s="9">
        <v>32.119999999999997</v>
      </c>
      <c r="I8" s="14">
        <f t="shared" si="0"/>
        <v>447.88</v>
      </c>
    </row>
    <row r="9" spans="1:9" x14ac:dyDescent="0.25">
      <c r="A9" s="25">
        <v>41166</v>
      </c>
      <c r="B9" s="7">
        <v>13453474</v>
      </c>
      <c r="C9" s="8">
        <v>72</v>
      </c>
      <c r="D9" s="9">
        <v>12.3263888888889</v>
      </c>
      <c r="E9" s="9">
        <f t="shared" si="1"/>
        <v>887.5000000000008</v>
      </c>
      <c r="F9" s="9">
        <v>0</v>
      </c>
      <c r="G9" s="9">
        <v>0</v>
      </c>
      <c r="H9" s="9">
        <v>93.89</v>
      </c>
      <c r="I9" s="14">
        <f t="shared" si="0"/>
        <v>793.61000000000081</v>
      </c>
    </row>
    <row r="10" spans="1:9" x14ac:dyDescent="0.25">
      <c r="A10" s="25">
        <v>41152</v>
      </c>
      <c r="B10" s="7">
        <v>13367993</v>
      </c>
      <c r="C10" s="8">
        <v>67</v>
      </c>
      <c r="D10" s="9">
        <v>10</v>
      </c>
      <c r="E10" s="9">
        <f t="shared" si="1"/>
        <v>670</v>
      </c>
      <c r="F10" s="9">
        <v>0</v>
      </c>
      <c r="G10" s="9">
        <v>0</v>
      </c>
      <c r="H10" s="9">
        <v>53.86</v>
      </c>
      <c r="I10" s="14">
        <f t="shared" si="0"/>
        <v>616.14</v>
      </c>
    </row>
    <row r="11" spans="1:9" x14ac:dyDescent="0.25">
      <c r="A11" s="25">
        <v>41138</v>
      </c>
      <c r="B11" s="7">
        <v>13303822</v>
      </c>
      <c r="C11" s="8">
        <v>72</v>
      </c>
      <c r="D11" s="9">
        <v>10</v>
      </c>
      <c r="E11" s="9">
        <f t="shared" si="1"/>
        <v>720</v>
      </c>
      <c r="F11" s="9">
        <v>0</v>
      </c>
      <c r="G11" s="9">
        <v>0</v>
      </c>
      <c r="H11" s="9">
        <v>59.68</v>
      </c>
      <c r="I11" s="14">
        <f t="shared" si="0"/>
        <v>660.32</v>
      </c>
    </row>
    <row r="12" spans="1:9" x14ac:dyDescent="0.25">
      <c r="A12" s="25">
        <v>41124</v>
      </c>
      <c r="B12" s="7">
        <v>13239754</v>
      </c>
      <c r="C12" s="8">
        <v>51</v>
      </c>
      <c r="D12" s="9">
        <v>10</v>
      </c>
      <c r="E12" s="9">
        <f t="shared" si="1"/>
        <v>510</v>
      </c>
      <c r="F12" s="9">
        <v>0</v>
      </c>
      <c r="G12" s="9">
        <v>0</v>
      </c>
      <c r="H12" s="9">
        <v>34.82</v>
      </c>
      <c r="I12" s="14">
        <f t="shared" si="0"/>
        <v>475.18</v>
      </c>
    </row>
    <row r="13" spans="1:9" x14ac:dyDescent="0.25">
      <c r="A13" s="25">
        <v>41110</v>
      </c>
      <c r="B13" s="7">
        <v>13175784</v>
      </c>
      <c r="C13" s="8">
        <v>72</v>
      </c>
      <c r="D13" s="9">
        <v>11.7405555556</v>
      </c>
      <c r="E13" s="9">
        <f>C13*D13</f>
        <v>845.32000000319999</v>
      </c>
      <c r="F13" s="9">
        <v>0</v>
      </c>
      <c r="G13" s="9">
        <v>0</v>
      </c>
      <c r="H13" s="9">
        <v>84.29</v>
      </c>
      <c r="I13" s="14">
        <f t="shared" si="0"/>
        <v>761.03000000320003</v>
      </c>
    </row>
    <row r="14" spans="1:9" ht="15.75" thickBot="1" x14ac:dyDescent="0.3">
      <c r="A14" s="26">
        <v>41096</v>
      </c>
      <c r="B14" s="15">
        <v>13111646</v>
      </c>
      <c r="C14" s="16">
        <v>8</v>
      </c>
      <c r="D14" s="17">
        <v>8</v>
      </c>
      <c r="E14" s="17">
        <f>C14*D14</f>
        <v>64</v>
      </c>
      <c r="F14" s="17">
        <v>0</v>
      </c>
      <c r="G14" s="17">
        <v>0</v>
      </c>
      <c r="H14" s="17">
        <v>3.62</v>
      </c>
      <c r="I14" s="18">
        <f>E14-F14-G14-H14</f>
        <v>60.38</v>
      </c>
    </row>
    <row r="15" spans="1:9" ht="15.75" thickBot="1" x14ac:dyDescent="0.3">
      <c r="A15" s="107" t="s">
        <v>9</v>
      </c>
      <c r="B15" s="49" t="s">
        <v>19</v>
      </c>
      <c r="C15" s="66">
        <f>(AVERAGE(C2:C14)/2)</f>
        <v>28.057692307692307</v>
      </c>
      <c r="D15" s="50">
        <f>AVERAGE(D2:D14)</f>
        <v>10.158995726499146</v>
      </c>
      <c r="E15" s="51">
        <f t="shared" ref="E15:I15" si="2">AVERAGE(E2:E14)</f>
        <v>582.4476923079385</v>
      </c>
      <c r="F15" s="50">
        <f t="shared" si="2"/>
        <v>0</v>
      </c>
      <c r="G15" s="50">
        <f t="shared" si="2"/>
        <v>0</v>
      </c>
      <c r="H15" s="50">
        <f t="shared" si="2"/>
        <v>47.161538461538463</v>
      </c>
      <c r="I15" s="52">
        <f t="shared" si="2"/>
        <v>535.28615384640011</v>
      </c>
    </row>
    <row r="16" spans="1:9" ht="15.75" thickBot="1" x14ac:dyDescent="0.3">
      <c r="A16" s="108"/>
      <c r="B16" s="47" t="s">
        <v>18</v>
      </c>
      <c r="C16" s="44">
        <f>COUNTA(B2:B14)</f>
        <v>13</v>
      </c>
      <c r="D16" s="43"/>
      <c r="E16" s="38">
        <f>SUM(E2:E14)</f>
        <v>7571.8200000032011</v>
      </c>
      <c r="F16" s="38">
        <f t="shared" ref="F16:I16" si="3">SUM(F2:F14)</f>
        <v>0</v>
      </c>
      <c r="G16" s="38">
        <f t="shared" si="3"/>
        <v>0</v>
      </c>
      <c r="H16" s="38">
        <f t="shared" si="3"/>
        <v>613.1</v>
      </c>
      <c r="I16" s="39">
        <f t="shared" si="3"/>
        <v>6958.7200000032017</v>
      </c>
    </row>
    <row r="17" spans="8:8" x14ac:dyDescent="0.25">
      <c r="H17" s="6"/>
    </row>
    <row r="18" spans="8:8" x14ac:dyDescent="0.25">
      <c r="H18" s="2"/>
    </row>
  </sheetData>
  <mergeCells count="1"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JJ 2015</vt:lpstr>
      <vt:lpstr>AB 2015</vt:lpstr>
      <vt:lpstr>JJ 2014</vt:lpstr>
      <vt:lpstr>AB 2014</vt:lpstr>
      <vt:lpstr>AB 2013</vt:lpstr>
      <vt:lpstr>JJ 2012</vt:lpstr>
      <vt:lpstr>AB 2012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Crouch, Thomas J.</dc:creator>
  <cp:lastModifiedBy>Crouch, Thomas J.</cp:lastModifiedBy>
  <dcterms:created xsi:type="dcterms:W3CDTF">2014-10-23T17:28:13Z</dcterms:created>
  <dcterms:modified xsi:type="dcterms:W3CDTF">2015-12-13T17:37:08Z</dcterms:modified>
</cp:coreProperties>
</file>