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20490" windowHeight="7515"/>
  </bookViews>
  <sheets>
    <sheet name="Bill Tracker" sheetId="1" r:id="rId1"/>
    <sheet name="Budgeting Stuff" sheetId="2" r:id="rId2"/>
    <sheet name="Student Loans" sheetId="3" r:id="rId3"/>
    <sheet name="Accounts" sheetId="4" r:id="rId4"/>
    <sheet name="Blackjack money" sheetId="5" r:id="rId5"/>
    <sheet name="Event Expenses" sheetId="6" r:id="rId6"/>
    <sheet name="All Banks" sheetId="7" r:id="rId7"/>
    <sheet name="Sheet1" sheetId="8" r:id="rId8"/>
  </sheets>
  <definedNames>
    <definedName name="_xlnm._FilterDatabase" localSheetId="6" hidden="1">'All Banks'!$A$1:$G$128</definedName>
    <definedName name="_xlnm._FilterDatabase" localSheetId="0" hidden="1">'Bill Tracker'!$A$1:$Y$25</definedName>
  </definedNames>
  <calcPr calcId="145621"/>
</workbook>
</file>

<file path=xl/calcChain.xml><?xml version="1.0" encoding="utf-8"?>
<calcChain xmlns="http://schemas.openxmlformats.org/spreadsheetml/2006/main">
  <c r="W6" i="1" l="1"/>
  <c r="T42" i="1"/>
  <c r="T45" i="1"/>
  <c r="Z37" i="1"/>
  <c r="T44" i="1"/>
  <c r="AA56" i="1"/>
  <c r="Y56" i="1"/>
  <c r="Z56" i="1" l="1"/>
  <c r="F21" i="2" l="1"/>
  <c r="T57" i="1" l="1"/>
  <c r="T56" i="1"/>
  <c r="T55" i="1"/>
  <c r="O96" i="5" l="1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Y20" i="1" l="1"/>
  <c r="S27" i="1"/>
  <c r="U27" i="1"/>
  <c r="W27" i="1"/>
  <c r="Y27" i="1"/>
  <c r="Q27" i="1"/>
  <c r="E20" i="1"/>
  <c r="G20" i="1"/>
  <c r="I20" i="1"/>
  <c r="K20" i="1"/>
  <c r="M20" i="1"/>
  <c r="O20" i="1"/>
  <c r="Q20" i="1"/>
  <c r="S20" i="1"/>
  <c r="U20" i="1"/>
  <c r="W20" i="1"/>
  <c r="C20" i="1"/>
  <c r="U29" i="1" l="1"/>
  <c r="S29" i="1"/>
  <c r="W29" i="1"/>
  <c r="Q29" i="1"/>
  <c r="U34" i="1" l="1"/>
  <c r="E17" i="2" l="1"/>
  <c r="V34" i="1" l="1"/>
  <c r="E18" i="2" l="1"/>
  <c r="E5" i="2"/>
  <c r="H3" i="4" l="1"/>
  <c r="G3" i="4"/>
  <c r="D23" i="6" l="1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2" i="6" l="1"/>
  <c r="E22" i="2" l="1"/>
  <c r="E23" i="2" l="1"/>
  <c r="J30" i="3" l="1"/>
  <c r="E9" i="2" l="1"/>
  <c r="F25" i="3" l="1"/>
  <c r="V40" i="1" l="1"/>
  <c r="G4" i="4" s="1"/>
  <c r="U40" i="1"/>
  <c r="F30" i="2" l="1"/>
  <c r="D30" i="2"/>
  <c r="U35" i="1" l="1"/>
  <c r="G1" i="4" s="1"/>
  <c r="F33" i="3" l="1"/>
  <c r="V35" i="1" l="1"/>
  <c r="G2" i="4" s="1"/>
  <c r="G33" i="3" l="1"/>
  <c r="G10" i="3" s="1"/>
  <c r="F10" i="3"/>
  <c r="K30" i="3"/>
  <c r="G11" i="3" s="1"/>
  <c r="F11" i="3"/>
  <c r="C30" i="3"/>
  <c r="G8" i="3" s="1"/>
  <c r="B30" i="3"/>
  <c r="F8" i="3" s="1"/>
  <c r="G25" i="3"/>
  <c r="G4" i="3" s="1"/>
  <c r="F4" i="3"/>
  <c r="G2" i="3"/>
  <c r="B20" i="3"/>
  <c r="F2" i="3" s="1"/>
  <c r="K19" i="3"/>
  <c r="G5" i="3" s="1"/>
  <c r="J19" i="3"/>
  <c r="F5" i="3" s="1"/>
  <c r="G9" i="3" l="1"/>
  <c r="F3" i="3"/>
  <c r="G3" i="3"/>
  <c r="F9" i="3"/>
  <c r="G12" i="3"/>
  <c r="G6" i="3"/>
  <c r="F6" i="3"/>
  <c r="F12" i="3"/>
  <c r="E26" i="2"/>
  <c r="E25" i="2"/>
  <c r="E15" i="2"/>
  <c r="E14" i="2"/>
  <c r="E13" i="2"/>
  <c r="E12" i="2"/>
  <c r="E11" i="2"/>
  <c r="E8" i="2"/>
  <c r="E7" i="2"/>
  <c r="E6" i="2"/>
  <c r="E30" i="2" l="1"/>
  <c r="G13" i="3"/>
  <c r="F13" i="3"/>
  <c r="Y29" i="1"/>
</calcChain>
</file>

<file path=xl/sharedStrings.xml><?xml version="1.0" encoding="utf-8"?>
<sst xmlns="http://schemas.openxmlformats.org/spreadsheetml/2006/main" count="1476" uniqueCount="520">
  <si>
    <t>Bill</t>
  </si>
  <si>
    <t>January</t>
  </si>
  <si>
    <t>AMT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</si>
  <si>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</si>
  <si>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</si>
  <si>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</si>
  <si>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</si>
  <si>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</si>
  <si>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</si>
  <si>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</si>
  <si>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</si>
  <si>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</si>
  <si>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</si>
  <si>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</si>
  <si>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WF - Mortgage</t>
  </si>
  <si>
    <t>HOA</t>
  </si>
  <si>
    <t>BCBS</t>
  </si>
  <si>
    <t>Dental</t>
  </si>
  <si>
    <t>Lowes</t>
  </si>
  <si>
    <t>Verizon</t>
  </si>
  <si>
    <t>Carolinas Total Care</t>
  </si>
  <si>
    <t>CPI</t>
  </si>
  <si>
    <t>Time Warner</t>
  </si>
  <si>
    <t>Car Ins.</t>
  </si>
  <si>
    <t>Water</t>
  </si>
  <si>
    <t>Duke</t>
  </si>
  <si>
    <t>Gas</t>
  </si>
  <si>
    <t>Total Due</t>
  </si>
  <si>
    <t>Misc Junk</t>
  </si>
  <si>
    <t>RTG</t>
  </si>
  <si>
    <t>Budget Worksheet</t>
  </si>
  <si>
    <t>Fixed Monthly Expenses</t>
  </si>
  <si>
    <t>Budget</t>
  </si>
  <si>
    <t>Annual Cost</t>
  </si>
  <si>
    <t>Total Balance</t>
  </si>
  <si>
    <t>Interest</t>
  </si>
  <si>
    <t>Home:</t>
  </si>
  <si>
    <t>Mortgage</t>
  </si>
  <si>
    <t>www.wellsfargo.com</t>
  </si>
  <si>
    <t>crouchhome5538</t>
  </si>
  <si>
    <t>Keyring2010</t>
  </si>
  <si>
    <t>www.lowes.com</t>
  </si>
  <si>
    <t>tjcrouch@liberty.edu</t>
  </si>
  <si>
    <t>N/A</t>
  </si>
  <si>
    <t>Utilities:</t>
  </si>
  <si>
    <t>City Of Charlotte</t>
  </si>
  <si>
    <t>tjcrouch</t>
  </si>
  <si>
    <t>Keyring20!0</t>
  </si>
  <si>
    <t>Electric</t>
  </si>
  <si>
    <t>Duke Energy</t>
  </si>
  <si>
    <t>Piedmont Gas</t>
  </si>
  <si>
    <t>Tjcrouch</t>
  </si>
  <si>
    <t>TMIC</t>
  </si>
  <si>
    <t>Policy Number:</t>
  </si>
  <si>
    <t>AAD0013325-00</t>
  </si>
  <si>
    <t>AAA</t>
  </si>
  <si>
    <t>www.aaa.com/renew</t>
  </si>
  <si>
    <t>Misc. Loans:</t>
  </si>
  <si>
    <t>Rooms to Go</t>
  </si>
  <si>
    <t>www.mysynchrony.com</t>
  </si>
  <si>
    <t>Health:</t>
  </si>
  <si>
    <t>www.Bcbsnc.com</t>
  </si>
  <si>
    <t>ThomasCrouch</t>
  </si>
  <si>
    <t>Omni</t>
  </si>
  <si>
    <t>Auto</t>
  </si>
  <si>
    <t>Eye Doctors</t>
  </si>
  <si>
    <t>Just need to pay if I can ever get money</t>
  </si>
  <si>
    <t>Total Known Cost:</t>
  </si>
  <si>
    <t>No</t>
  </si>
  <si>
    <t>Auto Pay</t>
  </si>
  <si>
    <t>Sallie Mae Login</t>
  </si>
  <si>
    <t>Consolidated Total:</t>
  </si>
  <si>
    <t>Tom</t>
  </si>
  <si>
    <t>Tom Loans</t>
  </si>
  <si>
    <t>Rachel</t>
  </si>
  <si>
    <t>RachelBlum</t>
  </si>
  <si>
    <t>Grand Total:</t>
  </si>
  <si>
    <t>Navient Login</t>
  </si>
  <si>
    <t>Sallie Mae:</t>
  </si>
  <si>
    <t>Navient:</t>
  </si>
  <si>
    <t>Dept of E.</t>
  </si>
  <si>
    <t>Federal</t>
  </si>
  <si>
    <t>Rachel Loans</t>
  </si>
  <si>
    <t>Tom:</t>
  </si>
  <si>
    <t>Loan #</t>
  </si>
  <si>
    <t>Balance</t>
  </si>
  <si>
    <t>Min Payment due</t>
  </si>
  <si>
    <t>Disbursed</t>
  </si>
  <si>
    <t>Department of Education Loan</t>
  </si>
  <si>
    <t>Min Payment</t>
  </si>
  <si>
    <t>Federal Loans</t>
  </si>
  <si>
    <t>Minimum due</t>
  </si>
  <si>
    <t>Stafford 1-01</t>
  </si>
  <si>
    <t>Stafford 1-02</t>
  </si>
  <si>
    <t>Stafford 1-03</t>
  </si>
  <si>
    <t>Direct Loan - Sub 1-03</t>
  </si>
  <si>
    <t>Stafford 1-04</t>
  </si>
  <si>
    <t>Direct Loan - Unsub 1-04</t>
  </si>
  <si>
    <t>Total:</t>
  </si>
  <si>
    <t>Stafford 1-05</t>
  </si>
  <si>
    <t>Stafford 1-06</t>
  </si>
  <si>
    <t>Direct Loan - Unsub 1-07</t>
  </si>
  <si>
    <t>Direct Loan - Sub 1-08</t>
  </si>
  <si>
    <t>Direct Loan - Unsub 1-09</t>
  </si>
  <si>
    <t>Rachel:</t>
  </si>
  <si>
    <t>Balance Due</t>
  </si>
  <si>
    <t>Min payment due</t>
  </si>
  <si>
    <t>Direct Loan - Sub 1-02</t>
  </si>
  <si>
    <t>Direct Loan - Unsub 1-05</t>
  </si>
  <si>
    <t>CMCU</t>
  </si>
  <si>
    <t>www.cmcu.org</t>
  </si>
  <si>
    <t>Rachel07</t>
  </si>
  <si>
    <t>Ally</t>
  </si>
  <si>
    <t>www.ally.com</t>
  </si>
  <si>
    <t>Community Bank</t>
  </si>
  <si>
    <t>https://www.communitybankna.com/</t>
  </si>
  <si>
    <t>Fidelity</t>
  </si>
  <si>
    <t>www.fidelity.com</t>
  </si>
  <si>
    <t>Thrivent</t>
  </si>
  <si>
    <t>www.thrivent.com</t>
  </si>
  <si>
    <t>rbcrouch</t>
  </si>
  <si>
    <t>Morris Jenkins</t>
  </si>
  <si>
    <t>Online Statements</t>
  </si>
  <si>
    <t>Yes</t>
  </si>
  <si>
    <t>Not able</t>
  </si>
  <si>
    <t>Confirmation Numbers</t>
  </si>
  <si>
    <t>Notes</t>
  </si>
  <si>
    <t>Upromies</t>
  </si>
  <si>
    <t>All federal loans in deferrment/forebearance until June</t>
  </si>
  <si>
    <t>www.estmt.net</t>
  </si>
  <si>
    <t>Keyring!986</t>
  </si>
  <si>
    <t>Amount</t>
  </si>
  <si>
    <t>Due</t>
  </si>
  <si>
    <t>Sallie Mae - Autopayments for 95.53 each month. Navient - Income Based Repayment plan in place for loans. Expires 2/11/16 (DOE) and 1/12/16 (Federal). Why is payment due 3/12?</t>
  </si>
  <si>
    <t>www.Truassure.com</t>
  </si>
  <si>
    <t>60 month contract. 14 months remaining as of 5/26/15. requires a 75% fee to cancel early.</t>
  </si>
  <si>
    <t>Grace Bill - $95</t>
  </si>
  <si>
    <t>Paylocity</t>
  </si>
  <si>
    <t>www.paylocity.com</t>
  </si>
  <si>
    <t>Tcrouch</t>
  </si>
  <si>
    <t>B3437</t>
  </si>
  <si>
    <t>Care Credit</t>
  </si>
  <si>
    <t>No interest if paid in 18 months. Min payment is BELOW what it will cost to get that done. At least 53.14 due each month to finish that.</t>
  </si>
  <si>
    <t>Ovid</t>
  </si>
  <si>
    <t>Truliant</t>
  </si>
  <si>
    <t>Call about renewal and rates</t>
  </si>
  <si>
    <t>Should need to renew soon.</t>
  </si>
  <si>
    <t>Tom Sallie Mae</t>
  </si>
  <si>
    <t>Checking</t>
  </si>
  <si>
    <t>Savings</t>
  </si>
  <si>
    <t>Dues. Tjcrouch - Keyring2010</t>
  </si>
  <si>
    <t>Total amount due as of 10/3/15</t>
  </si>
  <si>
    <t>XI</t>
  </si>
  <si>
    <t>Paypal</t>
  </si>
  <si>
    <t>Date</t>
  </si>
  <si>
    <t>Purchaces</t>
  </si>
  <si>
    <t>New Account</t>
  </si>
  <si>
    <t>$100.00 transferred into paypal for dog food</t>
  </si>
  <si>
    <t>Transferred $100.00 from Paypal to Truliant to purchase dog food.</t>
  </si>
  <si>
    <t>Transfer from Paypal to Truliant completed.</t>
  </si>
  <si>
    <t>Paid for advertisment assistance on facebook for fund raiser.</t>
  </si>
  <si>
    <t>Total</t>
  </si>
  <si>
    <t>Bought 1 bag of Purina One Smart Blend Large Breed Puppy dog food.</t>
  </si>
  <si>
    <t>Bought 12 Oz. bottle of R. Tussin. For Maizy for cough from CVS</t>
  </si>
  <si>
    <t>T-SM</t>
  </si>
  <si>
    <t>Marta Crouch</t>
  </si>
  <si>
    <t>A</t>
  </si>
  <si>
    <t>R</t>
  </si>
  <si>
    <t>FFXI</t>
  </si>
  <si>
    <t>https://www.paypal.me/Crouch</t>
  </si>
  <si>
    <t>60.00 sent to paypal for dog food</t>
  </si>
  <si>
    <t>60.00 sent to Truliant from paypal.</t>
  </si>
  <si>
    <t xml:space="preserve">171 per month for 48 months. Each payment must be made every 30 days. </t>
  </si>
  <si>
    <t>Eye Bill Leftovers - $98.00</t>
  </si>
  <si>
    <t>Purchased 1 bag of Blue Buffalo Puppy.</t>
  </si>
  <si>
    <t>Bought 1 bag of Purina One Smart Blend Large Breed Puppy dog food. And 7 Cans of Puppy Food.</t>
  </si>
  <si>
    <t>Elisar logins</t>
  </si>
  <si>
    <t>Diaqhkh@3131</t>
  </si>
  <si>
    <t>Netflix</t>
  </si>
  <si>
    <t>dmcrouch@verizon.net</t>
  </si>
  <si>
    <t>smeller</t>
  </si>
  <si>
    <t>TW</t>
  </si>
  <si>
    <t>Transfer $60.00 from Paypal to Truliant to purchase dog food.</t>
  </si>
  <si>
    <t>Bought dog food</t>
  </si>
  <si>
    <t>Tranfer $200.00 from paypal to truliant to buy supplies for events.</t>
  </si>
  <si>
    <t>Tent and supplies</t>
  </si>
  <si>
    <t>Folding table</t>
  </si>
  <si>
    <t>misc. supplies</t>
  </si>
  <si>
    <t>Banner/ card/supplies</t>
  </si>
  <si>
    <t>Event Supplies</t>
  </si>
  <si>
    <t>Price</t>
  </si>
  <si>
    <t>Quantity</t>
  </si>
  <si>
    <t>10x10 Tent</t>
  </si>
  <si>
    <t>Hand Sani</t>
  </si>
  <si>
    <t>Tablecloth</t>
  </si>
  <si>
    <t>Paper covers</t>
  </si>
  <si>
    <t>Clip Boards</t>
  </si>
  <si>
    <t>???</t>
  </si>
  <si>
    <t>6ft Folding Table</t>
  </si>
  <si>
    <t>First Aid Kit</t>
  </si>
  <si>
    <t>Name Tags</t>
  </si>
  <si>
    <t>Pens</t>
  </si>
  <si>
    <t>8.5x11 Frame</t>
  </si>
  <si>
    <t>Gallon Jug</t>
  </si>
  <si>
    <t>10" tent stakes</t>
  </si>
  <si>
    <t>Basket</t>
  </si>
  <si>
    <t>6 ft banner</t>
  </si>
  <si>
    <t>Business Cards</t>
  </si>
  <si>
    <t>Advertisment stands</t>
  </si>
  <si>
    <t>Mailing Tube</t>
  </si>
  <si>
    <t>Clorox Wipes</t>
  </si>
  <si>
    <t>Business Card Holder</t>
  </si>
  <si>
    <t>Total with tax</t>
  </si>
  <si>
    <t>Pet-palooza event fee</t>
  </si>
  <si>
    <t>Cleaning Supplies</t>
  </si>
  <si>
    <t>Animalsink Magnets (Catahoula Ribbon x12)</t>
  </si>
  <si>
    <t>Fundraising4pets Magnets (misc.58?)</t>
  </si>
  <si>
    <t>Purchased 2 bags of dog food, 1 Blue Buffalo 1 Purina One Smart Blent. Some whet food?</t>
  </si>
  <si>
    <t>$55.00 transferred into Paypal for dog food.</t>
  </si>
  <si>
    <t>Transferred $55.00 to Truliant for dog food</t>
  </si>
  <si>
    <t>Transfer of from Paypal to Truliant completed.</t>
  </si>
  <si>
    <t>Transfer from Paypal to Truliant Completed</t>
  </si>
  <si>
    <t>$60.00 Transferred into Paypal for dog food.</t>
  </si>
  <si>
    <t>$60.00 transferred to Truliant.</t>
  </si>
  <si>
    <t>Toys to sell/make a basket</t>
  </si>
  <si>
    <t>Tub for supplies</t>
  </si>
  <si>
    <t>Dry Erase Board</t>
  </si>
  <si>
    <t>Purchase Laundry detergent and Tape for events. (3 pack of tape - only 1 for rescue, remaining for personal. Only counted 1/3rd of the cost)</t>
  </si>
  <si>
    <t xml:space="preserve"> </t>
  </si>
  <si>
    <t>TD Bank</t>
  </si>
  <si>
    <t>https://www.truliantfcu.org/</t>
  </si>
  <si>
    <t>TD Auto</t>
  </si>
  <si>
    <t xml:space="preserve">Tjcrouch </t>
  </si>
  <si>
    <t>Rachel Sallie Mae #1</t>
  </si>
  <si>
    <t>Rachel Sallie Mae #2</t>
  </si>
  <si>
    <t>Purchased supplies and 2 personal items.  23.41 for rescue expenses.</t>
  </si>
  <si>
    <t>Home</t>
  </si>
  <si>
    <t>e</t>
  </si>
  <si>
    <t>TD</t>
  </si>
  <si>
    <t>Deposit</t>
  </si>
  <si>
    <t>Withdrawl</t>
  </si>
  <si>
    <t>Bank</t>
  </si>
  <si>
    <t>Type</t>
  </si>
  <si>
    <t>Purpose</t>
  </si>
  <si>
    <t>Personal</t>
  </si>
  <si>
    <t>New Acct.</t>
  </si>
  <si>
    <t>Transfer to Savings</t>
  </si>
  <si>
    <t>Amazon</t>
  </si>
  <si>
    <t>Deposit from Savings</t>
  </si>
  <si>
    <t>Food @ Work</t>
  </si>
  <si>
    <t>Itunes</t>
  </si>
  <si>
    <t>CVS</t>
  </si>
  <si>
    <t>Sonic Drive In</t>
  </si>
  <si>
    <t>Jimmy Johns</t>
  </si>
  <si>
    <t>Deposit Verify from Paypal</t>
  </si>
  <si>
    <t>Paypal transfer for Verification</t>
  </si>
  <si>
    <t>Rescue</t>
  </si>
  <si>
    <t>Deposit from Paypal</t>
  </si>
  <si>
    <t>Petsmart</t>
  </si>
  <si>
    <t xml:space="preserve">Facebook Ad </t>
  </si>
  <si>
    <t>Taco Mac</t>
  </si>
  <si>
    <t>Petsmart (Reciept)</t>
  </si>
  <si>
    <t>CVS (Reciept)</t>
  </si>
  <si>
    <t>Hobby Lobby</t>
  </si>
  <si>
    <t>Petco</t>
  </si>
  <si>
    <t>Walmart</t>
  </si>
  <si>
    <t>Chipolte</t>
  </si>
  <si>
    <t>Dr. Kannon</t>
  </si>
  <si>
    <t>Refund from Dr. Kannon</t>
  </si>
  <si>
    <t>Pain Specialist</t>
  </si>
  <si>
    <t>Tractor Supply (Reciept)</t>
  </si>
  <si>
    <t>Harris Teeter</t>
  </si>
  <si>
    <t>Starbucks</t>
  </si>
  <si>
    <t>Food Lion</t>
  </si>
  <si>
    <t>On The Border</t>
  </si>
  <si>
    <t>Walmart (Reciept)</t>
  </si>
  <si>
    <t>Sports Academy (Reciept)</t>
  </si>
  <si>
    <t>Staples (Reciept)</t>
  </si>
  <si>
    <t xml:space="preserve">Cash Deposit for 192.66 Duke Energy Payment </t>
  </si>
  <si>
    <t>Humane Society of Charlotte</t>
  </si>
  <si>
    <t>Walgreens (Reciept)</t>
  </si>
  <si>
    <t xml:space="preserve">Animalsink </t>
  </si>
  <si>
    <t>Fundraising4pets</t>
  </si>
  <si>
    <t>MBI-probiller.com</t>
  </si>
  <si>
    <t>Fee</t>
  </si>
  <si>
    <t>Overdraft Fee</t>
  </si>
  <si>
    <t>Cash Deposit. Cash back from Ally Bank on 4/3</t>
  </si>
  <si>
    <t>Target</t>
  </si>
  <si>
    <t>Adoption fee check deposit from personal</t>
  </si>
  <si>
    <t>Adoption fee sent to Blackjack</t>
  </si>
  <si>
    <t>Walgreens</t>
  </si>
  <si>
    <t>USPS (Reciept)</t>
  </si>
  <si>
    <t>MKT 8889790062 Troy Mius</t>
  </si>
  <si>
    <t>Arbys</t>
  </si>
  <si>
    <t>Noodles &amp; Company</t>
  </si>
  <si>
    <t>Tijuana Flats</t>
  </si>
  <si>
    <t>find reciept?</t>
  </si>
  <si>
    <t>Community</t>
  </si>
  <si>
    <t>Personal Cash</t>
  </si>
  <si>
    <t>Rescue Cash</t>
  </si>
  <si>
    <t>AAA - 79 Due november</t>
  </si>
  <si>
    <t>Misc. Unknowns</t>
  </si>
  <si>
    <t>533.60 Balance for interest deferred until 1/16/17</t>
  </si>
  <si>
    <t>224.00 Balance for deferred interested until 9/15/17</t>
  </si>
  <si>
    <t>210.48 Balance for deferred interest until 1/16/18</t>
  </si>
  <si>
    <t>**Notes to &gt;**</t>
  </si>
  <si>
    <t>24.99 balance for interest deferred until 1/1/17</t>
  </si>
  <si>
    <t>111.80 balance for interest deferred until 1/1/17</t>
  </si>
  <si>
    <t>****PAY EXTRA TO FINISH PAYMENTS BEFORE 1/1/17, INTEREST DEFERMENT END BEFORE BALANCE TOTALLY PAID OFF****</t>
  </si>
  <si>
    <t>R-SM #1</t>
  </si>
  <si>
    <t>R-SM #2</t>
  </si>
  <si>
    <t>Grand Total</t>
  </si>
  <si>
    <t>2 payments</t>
  </si>
  <si>
    <t>3 payments</t>
  </si>
  <si>
    <t>4 payments</t>
  </si>
  <si>
    <t>40 hrs pre tax</t>
  </si>
  <si>
    <t>24 hrs pre tax</t>
  </si>
  <si>
    <t>32 hrs pre tax</t>
  </si>
  <si>
    <t>Taxes taken</t>
  </si>
  <si>
    <t>Venusaur</t>
  </si>
  <si>
    <t>Weak</t>
  </si>
  <si>
    <t>Strong</t>
  </si>
  <si>
    <t>Name</t>
  </si>
  <si>
    <t>CP</t>
  </si>
  <si>
    <t>HP</t>
  </si>
  <si>
    <t>Fast</t>
  </si>
  <si>
    <t>Charge</t>
  </si>
  <si>
    <t>Atk</t>
  </si>
  <si>
    <t>Def</t>
  </si>
  <si>
    <t>Total IV</t>
  </si>
  <si>
    <t>Avg</t>
  </si>
  <si>
    <t>Dust</t>
  </si>
  <si>
    <t>Fire, Flying, Ice, Psychic</t>
  </si>
  <si>
    <t>Grass, Electric, Fairy, Fighting,Water</t>
  </si>
  <si>
    <t>Bulbasaur</t>
  </si>
  <si>
    <t>Razor Leaf (D)</t>
  </si>
  <si>
    <t>Solar Beam (A)</t>
  </si>
  <si>
    <t>Use vs Water, Ground, and Rock</t>
  </si>
  <si>
    <t>Ivysaur</t>
  </si>
  <si>
    <t>Vine Whip (A)</t>
  </si>
  <si>
    <t>Sludge Bomb (D)</t>
  </si>
  <si>
    <t>Use vs Water, Ground, Rock, Fairy Grass</t>
  </si>
  <si>
    <t>Squirtle</t>
  </si>
  <si>
    <t>Wartortle</t>
  </si>
  <si>
    <t>Charizard</t>
  </si>
  <si>
    <t>Caterpie</t>
  </si>
  <si>
    <t>Butterfree</t>
  </si>
  <si>
    <t>Bug Bite</t>
  </si>
  <si>
    <t>Psychic</t>
  </si>
  <si>
    <t>Wing Attack</t>
  </si>
  <si>
    <t>Fire Blast</t>
  </si>
  <si>
    <t>Confusion</t>
  </si>
  <si>
    <t>Weedle</t>
  </si>
  <si>
    <t>Blastoise</t>
  </si>
  <si>
    <t>Kakuna</t>
  </si>
  <si>
    <t>Beedrill</t>
  </si>
  <si>
    <t>Poison Jab</t>
  </si>
  <si>
    <t>Aerial Ace</t>
  </si>
  <si>
    <t>Water Gun</t>
  </si>
  <si>
    <t>Hydro Pump</t>
  </si>
  <si>
    <t>Pidgeot</t>
  </si>
  <si>
    <t xml:space="preserve"> Hurricane</t>
  </si>
  <si>
    <t>Bite</t>
  </si>
  <si>
    <t>Flash Cannon</t>
  </si>
  <si>
    <t>Ekans</t>
  </si>
  <si>
    <t>Ice Beam</t>
  </si>
  <si>
    <t>Nidoking</t>
  </si>
  <si>
    <t>Arbok</t>
  </si>
  <si>
    <t>Sludge Wave</t>
  </si>
  <si>
    <t>Acid</t>
  </si>
  <si>
    <t>Dark Pulse</t>
  </si>
  <si>
    <t>Earthquake</t>
  </si>
  <si>
    <t>Gunk Shot</t>
  </si>
  <si>
    <t>Megahorn</t>
  </si>
  <si>
    <t>Pikachu</t>
  </si>
  <si>
    <t>Raichu</t>
  </si>
  <si>
    <t>Thunder Shock</t>
  </si>
  <si>
    <t>Brick Break</t>
  </si>
  <si>
    <t>Clefable</t>
  </si>
  <si>
    <t>Sandslash</t>
  </si>
  <si>
    <t>Meal Claw</t>
  </si>
  <si>
    <t>Rock Tomb</t>
  </si>
  <si>
    <t>Nidoran(f)</t>
  </si>
  <si>
    <t>Pound</t>
  </si>
  <si>
    <t>Dazzling Gleam</t>
  </si>
  <si>
    <t>Nidorina</t>
  </si>
  <si>
    <t>Zen Headbutt</t>
  </si>
  <si>
    <t>Nidoqueen</t>
  </si>
  <si>
    <t>Nidorino</t>
  </si>
  <si>
    <t>Clefairy</t>
  </si>
  <si>
    <t>Vulpix</t>
  </si>
  <si>
    <t>Wigglytuff</t>
  </si>
  <si>
    <t>Ninetails</t>
  </si>
  <si>
    <t>Feint Attack</t>
  </si>
  <si>
    <t>Play Rough</t>
  </si>
  <si>
    <t>Jigglypuff</t>
  </si>
  <si>
    <t>Vileplume</t>
  </si>
  <si>
    <t>Zubat</t>
  </si>
  <si>
    <t>Golbat</t>
  </si>
  <si>
    <t>Poison Fang</t>
  </si>
  <si>
    <t>Moonblast</t>
  </si>
  <si>
    <t>Ominous Wind</t>
  </si>
  <si>
    <t>Razor Leaf</t>
  </si>
  <si>
    <t>Solar Beam</t>
  </si>
  <si>
    <t>Air Cutter</t>
  </si>
  <si>
    <t>Gloom</t>
  </si>
  <si>
    <t>Venomoth</t>
  </si>
  <si>
    <t>Paras</t>
  </si>
  <si>
    <t>Bug Buzz</t>
  </si>
  <si>
    <t>Parasect</t>
  </si>
  <si>
    <t>Fury Cutter</t>
  </si>
  <si>
    <t>But Bite</t>
  </si>
  <si>
    <t>Diglet</t>
  </si>
  <si>
    <t>Golduck</t>
  </si>
  <si>
    <t>Dugtrio</t>
  </si>
  <si>
    <t>Sucker Punch</t>
  </si>
  <si>
    <t>Mud Bomb</t>
  </si>
  <si>
    <t>Persian</t>
  </si>
  <si>
    <t>Scratch</t>
  </si>
  <si>
    <t>Night Slash</t>
  </si>
  <si>
    <t>Mankey</t>
  </si>
  <si>
    <t>Primeape</t>
  </si>
  <si>
    <t>Karate Chop</t>
  </si>
  <si>
    <t>Growlithe</t>
  </si>
  <si>
    <t>Arcanine</t>
  </si>
  <si>
    <t>Bulldoze</t>
  </si>
  <si>
    <t>Poliwhirl</t>
  </si>
  <si>
    <t>Machoke</t>
  </si>
  <si>
    <t>Fire Fang</t>
  </si>
  <si>
    <t>Bellsprout</t>
  </si>
  <si>
    <t>Poliwrath</t>
  </si>
  <si>
    <t>Weepinbell</t>
  </si>
  <si>
    <t>Gravler</t>
  </si>
  <si>
    <t>Bubble</t>
  </si>
  <si>
    <t>Submission</t>
  </si>
  <si>
    <t>Ponyta</t>
  </si>
  <si>
    <t>Mud Shot</t>
  </si>
  <si>
    <t>Rapidash</t>
  </si>
  <si>
    <t>Low Kick</t>
  </si>
  <si>
    <t>Heat Wave</t>
  </si>
  <si>
    <t>Victreebel</t>
  </si>
  <si>
    <t>Grimer</t>
  </si>
  <si>
    <t xml:space="preserve">Shelder </t>
  </si>
  <si>
    <t>Cloyster</t>
  </si>
  <si>
    <t>Frost Breath</t>
  </si>
  <si>
    <t>Sludge Bomb</t>
  </si>
  <si>
    <t>Gastly</t>
  </si>
  <si>
    <t>Tentacruel</t>
  </si>
  <si>
    <t>Haunter</t>
  </si>
  <si>
    <t>Blizzard</t>
  </si>
  <si>
    <t>Onix</t>
  </si>
  <si>
    <t>Drowzee</t>
  </si>
  <si>
    <t>Kingler</t>
  </si>
  <si>
    <t>Metal Claw</t>
  </si>
  <si>
    <t>X-Scissor</t>
  </si>
  <si>
    <t>Slobro</t>
  </si>
  <si>
    <t>Exeggcute</t>
  </si>
  <si>
    <t>Cubone</t>
  </si>
  <si>
    <t>Water Pulse</t>
  </si>
  <si>
    <t>Koffing</t>
  </si>
  <si>
    <t>Exeggutor</t>
  </si>
  <si>
    <t>Rhyhorn</t>
  </si>
  <si>
    <t>Rhydon</t>
  </si>
  <si>
    <t>Rock Smash</t>
  </si>
  <si>
    <t>Tangela</t>
  </si>
  <si>
    <t>Vine Whip</t>
  </si>
  <si>
    <t>Horsea</t>
  </si>
  <si>
    <t>Seadra</t>
  </si>
  <si>
    <t>Dragon Breath</t>
  </si>
  <si>
    <t>Seed Bomb</t>
  </si>
  <si>
    <t>Dragon Pulse</t>
  </si>
  <si>
    <t>Gyarados</t>
  </si>
  <si>
    <t>Goldeen</t>
  </si>
  <si>
    <t>Seaking</t>
  </si>
  <si>
    <t>Drill Run</t>
  </si>
  <si>
    <t>Staryu</t>
  </si>
  <si>
    <t>Twister</t>
  </si>
  <si>
    <t>Starmie</t>
  </si>
  <si>
    <t>Vaporeon</t>
  </si>
  <si>
    <t>Power Gem</t>
  </si>
  <si>
    <t>Quick Attack</t>
  </si>
  <si>
    <t>Psybeam</t>
  </si>
  <si>
    <t>Aqua Tail</t>
  </si>
  <si>
    <t>Scyther</t>
  </si>
  <si>
    <t>Steel Wing</t>
  </si>
  <si>
    <t>Electabuzz</t>
  </si>
  <si>
    <t>Thunder</t>
  </si>
  <si>
    <t>Thunder Punch</t>
  </si>
  <si>
    <t>Pinsir</t>
  </si>
  <si>
    <t>Tauros</t>
  </si>
  <si>
    <t>Iron Head</t>
  </si>
  <si>
    <t>Magikarp</t>
  </si>
  <si>
    <t>Jolteon</t>
  </si>
  <si>
    <t>Kabuto</t>
  </si>
  <si>
    <t>Kabutops</t>
  </si>
  <si>
    <t>Discharge</t>
  </si>
  <si>
    <t>Aerodactyl</t>
  </si>
  <si>
    <t>Ancient Power</t>
  </si>
  <si>
    <t>Thunderbolt</t>
  </si>
  <si>
    <t>Dratini</t>
  </si>
  <si>
    <t>Flareon</t>
  </si>
  <si>
    <t>Ember</t>
  </si>
  <si>
    <t>Flamethrower</t>
  </si>
  <si>
    <t>Snorlax</t>
  </si>
  <si>
    <t>Hyper Beam</t>
  </si>
  <si>
    <t>Body Slam</t>
  </si>
  <si>
    <t>Lick</t>
  </si>
  <si>
    <t>Dragonite</t>
  </si>
  <si>
    <t>Dragon Claw</t>
  </si>
  <si>
    <t>MJ</t>
  </si>
  <si>
    <t>CC</t>
  </si>
  <si>
    <t>Rachel Novant leftovers - $10</t>
  </si>
  <si>
    <t>Rachel Wisdom Teeth - $121 - see if care credit</t>
  </si>
  <si>
    <t>Tom Dentist - 71.30 - Call for payment options</t>
  </si>
  <si>
    <t>Tom Dr Bill - $131 - Call about BCBS/Payment</t>
  </si>
  <si>
    <t>Must be paid before 10/21 or canceled</t>
  </si>
  <si>
    <t>Call about Car Ins. Cost for upcomming year</t>
  </si>
  <si>
    <t>Call about healthcare marketplace about the employer appeal for the health ins.</t>
  </si>
  <si>
    <t xml:space="preserve">Final Payment on 10/20/16. Rep to come on site for cancelation paperwork on 10/5 at 1 PM. *** Called and last payment should not be taken due to system being disabled </t>
  </si>
  <si>
    <t>Tom Xray - 67?ish - call about care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</si>
</sst>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  <numFmt numFmtId="165" formatCode="&quot;$&quot;#,##0.00"/>
    <numFmt numFmtId="166" formatCode="m/d/yy;@"/>
    <numFmt numFmtId="167" formatCode="_([$$-409]* #,##0.00_);_([$$-409]* \(#,##0.00\);_([$$-409]* &quot;-&quot;??_);_(@_)"/>
    <numFmt numFmtId="168" formatCode="0.0%"/>
  </numFmts>
  <fonts count="2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15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7">
    <xf numFmtId="0" fontId="0" fillId="0" borderId="0" xfId="0" applyAlignment="1">
      <alignment wrapText="1"/>
    </xf>
    <xf numFmtId="44" fontId="0" fillId="0" borderId="0" xfId="2" applyFon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1" fillId="0" borderId="0" xfId="2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8" fillId="0" borderId="0" xfId="3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 wrapText="1"/>
    </xf>
    <xf numFmtId="165" fontId="0" fillId="0" borderId="0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2" applyFont="1" applyFill="1" applyBorder="1" applyAlignment="1">
      <alignment horizontal="center" wrapText="1"/>
    </xf>
    <xf numFmtId="0" fontId="0" fillId="0" borderId="0" xfId="0"/>
    <xf numFmtId="0" fontId="8" fillId="0" borderId="0" xfId="3"/>
    <xf numFmtId="0" fontId="6" fillId="0" borderId="0" xfId="0" applyNumberFormat="1" applyFont="1" applyAlignment="1">
      <alignment horizontal="center"/>
    </xf>
    <xf numFmtId="43" fontId="0" fillId="0" borderId="0" xfId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4" fontId="9" fillId="0" borderId="17" xfId="2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wrapText="1"/>
    </xf>
    <xf numFmtId="165" fontId="3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6" fillId="0" borderId="0" xfId="0" applyNumberFormat="1" applyFont="1" applyFill="1" applyBorder="1" applyAlignment="1">
      <alignment horizontal="center" wrapText="1"/>
    </xf>
    <xf numFmtId="165" fontId="6" fillId="0" borderId="0" xfId="0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2" applyNumberFormat="1" applyFont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43" fontId="3" fillId="0" borderId="0" xfId="1" applyFont="1" applyFill="1" applyBorder="1" applyAlignment="1">
      <alignment horizontal="center" wrapText="1"/>
    </xf>
    <xf numFmtId="44" fontId="3" fillId="0" borderId="0" xfId="2" applyFont="1" applyFill="1" applyBorder="1" applyAlignment="1">
      <alignment horizontal="center" wrapText="1"/>
    </xf>
    <xf numFmtId="0" fontId="3" fillId="0" borderId="0" xfId="2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65" fontId="3" fillId="0" borderId="2" xfId="0" applyNumberFormat="1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Border="1" applyAlignment="1">
      <alignment horizontal="center"/>
    </xf>
    <xf numFmtId="4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0" xfId="0" applyFont="1" applyAlignment="1">
      <alignment horizontal="right"/>
    </xf>
    <xf numFmtId="43" fontId="12" fillId="0" borderId="0" xfId="1" applyFont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1" fillId="0" borderId="7" xfId="0" applyFont="1" applyBorder="1" applyAlignment="1">
      <alignment horizontal="right"/>
    </xf>
    <xf numFmtId="44" fontId="12" fillId="0" borderId="18" xfId="0" applyNumberFormat="1" applyFont="1" applyBorder="1" applyAlignment="1">
      <alignment horizontal="center"/>
    </xf>
    <xf numFmtId="44" fontId="12" fillId="0" borderId="19" xfId="0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16" xfId="0" applyFont="1" applyBorder="1" applyAlignment="1">
      <alignment horizontal="center"/>
    </xf>
    <xf numFmtId="44" fontId="12" fillId="0" borderId="0" xfId="2" applyFont="1" applyAlignment="1">
      <alignment horizontal="center"/>
    </xf>
    <xf numFmtId="0" fontId="12" fillId="0" borderId="0" xfId="2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4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center"/>
    </xf>
    <xf numFmtId="44" fontId="12" fillId="0" borderId="17" xfId="0" applyNumberFormat="1" applyFont="1" applyBorder="1" applyAlignment="1">
      <alignment horizontal="center"/>
    </xf>
    <xf numFmtId="44" fontId="12" fillId="0" borderId="0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44" fontId="0" fillId="0" borderId="0" xfId="2" applyFont="1" applyBorder="1" applyAlignment="1">
      <alignment horizontal="center" wrapText="1"/>
    </xf>
    <xf numFmtId="0" fontId="0" fillId="0" borderId="0" xfId="2" applyNumberFormat="1" applyFont="1" applyBorder="1" applyAlignment="1">
      <alignment horizontal="center" wrapText="1"/>
    </xf>
    <xf numFmtId="0" fontId="4" fillId="0" borderId="8" xfId="0" applyNumberFormat="1" applyFont="1" applyBorder="1" applyAlignment="1">
      <alignment horizontal="center" wrapText="1"/>
    </xf>
    <xf numFmtId="0" fontId="4" fillId="0" borderId="9" xfId="0" applyNumberFormat="1" applyFont="1" applyBorder="1" applyAlignment="1">
      <alignment horizontal="center" wrapText="1"/>
    </xf>
    <xf numFmtId="0" fontId="2" fillId="0" borderId="9" xfId="0" applyNumberFormat="1" applyFont="1" applyBorder="1" applyAlignment="1">
      <alignment horizontal="center" wrapText="1"/>
    </xf>
    <xf numFmtId="0" fontId="4" fillId="0" borderId="10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6" fillId="7" borderId="16" xfId="0" applyNumberFormat="1" applyFont="1" applyFill="1" applyBorder="1" applyAlignment="1">
      <alignment horizontal="center" wrapText="1"/>
    </xf>
    <xf numFmtId="0" fontId="6" fillId="6" borderId="16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6" xfId="0" applyNumberFormat="1" applyFont="1" applyBorder="1" applyAlignment="1">
      <alignment horizontal="center" wrapText="1"/>
    </xf>
    <xf numFmtId="0" fontId="0" fillId="0" borderId="16" xfId="0" applyNumberFormat="1" applyBorder="1" applyAlignment="1">
      <alignment horizontal="center" wrapText="1"/>
    </xf>
    <xf numFmtId="0" fontId="6" fillId="0" borderId="16" xfId="0" applyNumberFormat="1" applyFont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10" fontId="0" fillId="0" borderId="0" xfId="4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>
      <alignment horizontal="center"/>
    </xf>
    <xf numFmtId="10" fontId="3" fillId="0" borderId="0" xfId="4" applyNumberFormat="1" applyFont="1" applyAlignment="1">
      <alignment horizontal="center"/>
    </xf>
    <xf numFmtId="0" fontId="0" fillId="0" borderId="21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3" fillId="0" borderId="0" xfId="0" applyFont="1" applyFill="1" applyAlignment="1">
      <alignment vertical="center" wrapText="1"/>
    </xf>
    <xf numFmtId="43" fontId="0" fillId="0" borderId="0" xfId="1" applyFont="1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3" applyAlignment="1">
      <alignment wrapText="1"/>
    </xf>
    <xf numFmtId="0" fontId="3" fillId="0" borderId="0" xfId="0" applyFont="1" applyAlignment="1">
      <alignment horizontal="center"/>
    </xf>
    <xf numFmtId="0" fontId="0" fillId="0" borderId="16" xfId="0" applyFill="1" applyBorder="1" applyAlignment="1">
      <alignment wrapText="1"/>
    </xf>
    <xf numFmtId="0" fontId="0" fillId="0" borderId="0" xfId="2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wrapText="1"/>
    </xf>
    <xf numFmtId="14" fontId="10" fillId="0" borderId="0" xfId="0" applyNumberFormat="1" applyFont="1" applyFill="1" applyAlignment="1">
      <alignment horizontal="center" wrapText="1"/>
    </xf>
    <xf numFmtId="43" fontId="3" fillId="0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167" fontId="0" fillId="0" borderId="0" xfId="0" applyNumberFormat="1" applyAlignment="1">
      <alignment wrapText="1"/>
    </xf>
    <xf numFmtId="16" fontId="3" fillId="0" borderId="0" xfId="0" applyNumberFormat="1" applyFont="1" applyFill="1" applyBorder="1" applyAlignment="1">
      <alignment wrapText="1"/>
    </xf>
    <xf numFmtId="44" fontId="0" fillId="0" borderId="0" xfId="0" applyNumberFormat="1"/>
    <xf numFmtId="43" fontId="0" fillId="0" borderId="0" xfId="0" applyNumberFormat="1"/>
    <xf numFmtId="0" fontId="3" fillId="0" borderId="0" xfId="0" applyFont="1" applyAlignment="1">
      <alignment horizontal="center"/>
    </xf>
    <xf numFmtId="43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43" fontId="3" fillId="0" borderId="17" xfId="1" applyFont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43" fontId="1" fillId="0" borderId="0" xfId="1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10" fontId="0" fillId="0" borderId="0" xfId="4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8" fillId="0" borderId="0" xfId="3" applyFill="1" applyAlignment="1">
      <alignment horizontal="center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0" fontId="0" fillId="0" borderId="0" xfId="0" applyFill="1" applyAlignment="1">
      <alignment wrapText="1"/>
    </xf>
    <xf numFmtId="0" fontId="4" fillId="4" borderId="9" xfId="0" applyNumberFormat="1" applyFont="1" applyFill="1" applyBorder="1" applyAlignment="1">
      <alignment horizontal="center" wrapText="1"/>
    </xf>
    <xf numFmtId="44" fontId="3" fillId="0" borderId="0" xfId="0" applyNumberFormat="1" applyFont="1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4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 applyAlignment="1">
      <alignment wrapText="1"/>
    </xf>
    <xf numFmtId="44" fontId="0" fillId="0" borderId="0" xfId="2" applyFont="1" applyAlignment="1">
      <alignment wrapText="1"/>
    </xf>
    <xf numFmtId="43" fontId="0" fillId="0" borderId="0" xfId="1" applyFont="1" applyAlignment="1">
      <alignment wrapText="1"/>
    </xf>
    <xf numFmtId="44" fontId="0" fillId="0" borderId="17" xfId="0" applyNumberFormat="1" applyBorder="1" applyAlignment="1">
      <alignment wrapText="1"/>
    </xf>
    <xf numFmtId="44" fontId="0" fillId="0" borderId="0" xfId="0" applyNumberFormat="1" applyAlignment="1">
      <alignment wrapText="1"/>
    </xf>
    <xf numFmtId="43" fontId="3" fillId="0" borderId="0" xfId="1" applyFont="1" applyAlignment="1">
      <alignment wrapText="1"/>
    </xf>
    <xf numFmtId="0" fontId="0" fillId="0" borderId="0" xfId="0" applyAlignment="1">
      <alignment wrapText="1"/>
    </xf>
    <xf numFmtId="44" fontId="0" fillId="0" borderId="0" xfId="2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43" fontId="3" fillId="0" borderId="1" xfId="1" applyFont="1" applyFill="1" applyBorder="1" applyAlignment="1">
      <alignment horizontal="center" wrapText="1"/>
    </xf>
    <xf numFmtId="43" fontId="5" fillId="0" borderId="1" xfId="1" applyFont="1" applyFill="1" applyBorder="1" applyAlignment="1">
      <alignment horizontal="center" wrapText="1"/>
    </xf>
    <xf numFmtId="166" fontId="3" fillId="0" borderId="1" xfId="0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43" fontId="3" fillId="0" borderId="4" xfId="1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44" fontId="3" fillId="0" borderId="0" xfId="2" applyFont="1" applyBorder="1" applyAlignment="1">
      <alignment horizontal="center" wrapText="1"/>
    </xf>
    <xf numFmtId="0" fontId="3" fillId="0" borderId="0" xfId="2" applyNumberFormat="1" applyFont="1" applyBorder="1" applyAlignment="1">
      <alignment horizontal="center" wrapText="1"/>
    </xf>
    <xf numFmtId="43" fontId="3" fillId="0" borderId="22" xfId="1" applyFont="1" applyFill="1" applyBorder="1" applyAlignment="1">
      <alignment horizontal="center" wrapText="1"/>
    </xf>
    <xf numFmtId="14" fontId="0" fillId="0" borderId="0" xfId="0" applyNumberFormat="1" applyAlignment="1">
      <alignment wrapText="1"/>
    </xf>
    <xf numFmtId="0" fontId="0" fillId="0" borderId="16" xfId="0" applyFill="1" applyBorder="1" applyAlignment="1">
      <alignment horizontal="center" wrapText="1"/>
    </xf>
    <xf numFmtId="44" fontId="0" fillId="0" borderId="0" xfId="2" applyFont="1" applyAlignment="1">
      <alignment wrapText="1"/>
    </xf>
    <xf numFmtId="43" fontId="0" fillId="0" borderId="0" xfId="1" applyFont="1" applyAlignment="1">
      <alignment wrapText="1"/>
    </xf>
    <xf numFmtId="44" fontId="0" fillId="0" borderId="17" xfId="0" applyNumberFormat="1" applyBorder="1" applyAlignment="1">
      <alignment wrapText="1"/>
    </xf>
    <xf numFmtId="44" fontId="0" fillId="0" borderId="0" xfId="0" applyNumberFormat="1" applyAlignment="1">
      <alignment wrapText="1"/>
    </xf>
    <xf numFmtId="43" fontId="5" fillId="0" borderId="22" xfId="1" applyFont="1" applyFill="1" applyBorder="1" applyAlignment="1">
      <alignment horizontal="center" wrapText="1"/>
    </xf>
    <xf numFmtId="166" fontId="3" fillId="0" borderId="4" xfId="0" applyNumberFormat="1" applyFont="1" applyFill="1" applyBorder="1" applyAlignment="1">
      <alignment horizontal="center" wrapText="1"/>
    </xf>
    <xf numFmtId="166" fontId="5" fillId="0" borderId="1" xfId="0" applyNumberFormat="1" applyFont="1" applyFill="1" applyBorder="1" applyAlignment="1">
      <alignment horizontal="center" wrapText="1"/>
    </xf>
    <xf numFmtId="0" fontId="8" fillId="0" borderId="0" xfId="3" applyAlignment="1">
      <alignment wrapText="1"/>
    </xf>
    <xf numFmtId="43" fontId="3" fillId="0" borderId="5" xfId="1" applyFont="1" applyFill="1" applyBorder="1" applyAlignment="1">
      <alignment horizontal="center" wrapText="1"/>
    </xf>
    <xf numFmtId="43" fontId="5" fillId="0" borderId="0" xfId="0" applyNumberFormat="1" applyFont="1" applyFill="1" applyAlignment="1">
      <alignment horizontal="center" wrapText="1"/>
    </xf>
    <xf numFmtId="43" fontId="5" fillId="0" borderId="0" xfId="1" applyFont="1" applyFill="1" applyAlignment="1">
      <alignment horizontal="center" wrapText="1"/>
    </xf>
    <xf numFmtId="43" fontId="0" fillId="0" borderId="0" xfId="0" applyNumberFormat="1" applyFill="1" applyBorder="1" applyAlignment="1">
      <alignment horizontal="center" wrapText="1"/>
    </xf>
    <xf numFmtId="166" fontId="3" fillId="4" borderId="1" xfId="0" applyNumberFormat="1" applyFont="1" applyFill="1" applyBorder="1" applyAlignment="1">
      <alignment horizontal="center" wrapText="1"/>
    </xf>
    <xf numFmtId="166" fontId="5" fillId="4" borderId="1" xfId="0" applyNumberFormat="1" applyFont="1" applyFill="1" applyBorder="1" applyAlignment="1">
      <alignment horizontal="center" wrapText="1"/>
    </xf>
    <xf numFmtId="43" fontId="3" fillId="0" borderId="17" xfId="1" applyFont="1" applyBorder="1" applyAlignment="1">
      <alignment horizontal="center" wrapText="1"/>
    </xf>
    <xf numFmtId="166" fontId="10" fillId="4" borderId="1" xfId="0" applyNumberFormat="1" applyFont="1" applyFill="1" applyBorder="1" applyAlignment="1">
      <alignment horizontal="center" wrapText="1"/>
    </xf>
    <xf numFmtId="43" fontId="10" fillId="0" borderId="1" xfId="1" applyFont="1" applyFill="1" applyBorder="1" applyAlignment="1">
      <alignment horizontal="center" wrapText="1"/>
    </xf>
    <xf numFmtId="13" fontId="5" fillId="0" borderId="1" xfId="1" applyNumberFormat="1" applyFont="1" applyFill="1" applyBorder="1" applyAlignment="1">
      <alignment horizontal="center" wrapText="1"/>
    </xf>
    <xf numFmtId="166" fontId="3" fillId="4" borderId="4" xfId="0" applyNumberFormat="1" applyFont="1" applyFill="1" applyBorder="1" applyAlignment="1">
      <alignment horizontal="center" wrapText="1"/>
    </xf>
    <xf numFmtId="16" fontId="0" fillId="0" borderId="0" xfId="0" applyNumberFormat="1" applyAlignment="1">
      <alignment wrapText="1"/>
    </xf>
    <xf numFmtId="43" fontId="0" fillId="0" borderId="0" xfId="1" applyFont="1" applyAlignment="1">
      <alignment horizontal="center" wrapText="1"/>
    </xf>
    <xf numFmtId="16" fontId="3" fillId="0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NumberFormat="1" applyFont="1" applyFill="1" applyBorder="1" applyAlignment="1">
      <alignment horizontal="center" wrapText="1"/>
    </xf>
    <xf numFmtId="166" fontId="3" fillId="4" borderId="25" xfId="0" applyNumberFormat="1" applyFont="1" applyFill="1" applyBorder="1" applyAlignment="1">
      <alignment horizontal="center" wrapText="1"/>
    </xf>
    <xf numFmtId="43" fontId="3" fillId="0" borderId="25" xfId="1" applyFont="1" applyFill="1" applyBorder="1" applyAlignment="1">
      <alignment horizontal="center" wrapText="1"/>
    </xf>
    <xf numFmtId="166" fontId="10" fillId="4" borderId="25" xfId="0" applyNumberFormat="1" applyFont="1" applyFill="1" applyBorder="1" applyAlignment="1">
      <alignment horizontal="center" wrapText="1"/>
    </xf>
    <xf numFmtId="43" fontId="10" fillId="0" borderId="25" xfId="1" applyFont="1" applyFill="1" applyBorder="1" applyAlignment="1">
      <alignment horizontal="center" wrapText="1"/>
    </xf>
    <xf numFmtId="166" fontId="3" fillId="0" borderId="25" xfId="0" applyNumberFormat="1" applyFont="1" applyFill="1" applyBorder="1" applyAlignment="1">
      <alignment horizontal="center" wrapText="1"/>
    </xf>
    <xf numFmtId="43" fontId="3" fillId="0" borderId="26" xfId="1" applyFont="1" applyFill="1" applyBorder="1" applyAlignment="1">
      <alignment horizontal="center" wrapText="1"/>
    </xf>
    <xf numFmtId="166" fontId="5" fillId="4" borderId="4" xfId="0" applyNumberFormat="1" applyFont="1" applyFill="1" applyBorder="1" applyAlignment="1">
      <alignment horizontal="center" wrapText="1"/>
    </xf>
    <xf numFmtId="43" fontId="5" fillId="0" borderId="4" xfId="1" applyFont="1" applyFill="1" applyBorder="1" applyAlignment="1">
      <alignment horizontal="center" wrapText="1"/>
    </xf>
    <xf numFmtId="43" fontId="5" fillId="0" borderId="25" xfId="1" applyFont="1" applyFill="1" applyBorder="1" applyAlignment="1">
      <alignment horizontal="center" wrapText="1"/>
    </xf>
    <xf numFmtId="43" fontId="5" fillId="0" borderId="26" xfId="1" applyFont="1" applyFill="1" applyBorder="1" applyAlignment="1">
      <alignment horizontal="center" wrapText="1"/>
    </xf>
    <xf numFmtId="0" fontId="2" fillId="0" borderId="2" xfId="0" applyNumberFormat="1" applyFont="1" applyBorder="1" applyAlignment="1">
      <alignment horizontal="center" wrapText="1"/>
    </xf>
    <xf numFmtId="14" fontId="0" fillId="12" borderId="0" xfId="0" applyNumberFormat="1" applyFill="1" applyBorder="1" applyAlignment="1">
      <alignment horizontal="center" wrapText="1"/>
    </xf>
    <xf numFmtId="14" fontId="0" fillId="11" borderId="0" xfId="0" applyNumberFormat="1" applyFill="1" applyBorder="1" applyAlignment="1">
      <alignment horizontal="center" wrapText="1"/>
    </xf>
    <xf numFmtId="14" fontId="0" fillId="13" borderId="0" xfId="0" applyNumberForma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 wrapText="1"/>
    </xf>
    <xf numFmtId="43" fontId="5" fillId="0" borderId="0" xfId="1" applyFont="1" applyFill="1" applyBorder="1" applyAlignment="1">
      <alignment horizontal="center" wrapText="1"/>
    </xf>
    <xf numFmtId="43" fontId="0" fillId="0" borderId="0" xfId="1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66" fontId="2" fillId="5" borderId="1" xfId="0" applyNumberFormat="1" applyFont="1" applyFill="1" applyBorder="1" applyAlignment="1">
      <alignment horizontal="center" wrapText="1"/>
    </xf>
    <xf numFmtId="43" fontId="2" fillId="5" borderId="1" xfId="1" applyFont="1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43" fontId="3" fillId="0" borderId="1" xfId="1" applyFont="1" applyFill="1" applyBorder="1" applyAlignment="1">
      <alignment horizontal="center" wrapText="1"/>
    </xf>
    <xf numFmtId="166" fontId="3" fillId="4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Alignment="1"/>
    <xf numFmtId="168" fontId="0" fillId="0" borderId="0" xfId="5" applyNumberFormat="1" applyFont="1" applyAlignment="1"/>
    <xf numFmtId="168" fontId="3" fillId="0" borderId="0" xfId="5" applyNumberFormat="1" applyFont="1" applyAlignment="1">
      <alignment horizontal="left"/>
    </xf>
    <xf numFmtId="168" fontId="18" fillId="14" borderId="0" xfId="5" applyNumberFormat="1" applyFont="1" applyFill="1" applyAlignment="1">
      <alignment horizontal="left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27" xfId="0" applyFont="1" applyBorder="1" applyAlignment="1">
      <alignment wrapText="1"/>
    </xf>
    <xf numFmtId="0" fontId="3" fillId="0" borderId="0" xfId="0" applyFont="1" applyBorder="1" applyAlignment="1">
      <alignment wrapText="1"/>
    </xf>
    <xf numFmtId="44" fontId="0" fillId="0" borderId="0" xfId="0" applyNumberFormat="1" applyFill="1" applyBorder="1" applyAlignment="1">
      <alignment horizontal="center" wrapText="1"/>
    </xf>
    <xf numFmtId="44" fontId="0" fillId="0" borderId="0" xfId="0" applyNumberFormat="1" applyAlignment="1">
      <alignment horizontal="center" wrapText="1"/>
    </xf>
    <xf numFmtId="14" fontId="0" fillId="16" borderId="0" xfId="0" applyNumberFormat="1" applyFill="1" applyBorder="1" applyAlignment="1">
      <alignment horizontal="center" wrapText="1"/>
    </xf>
    <xf numFmtId="14" fontId="0" fillId="17" borderId="0" xfId="0" applyNumberFormat="1" applyFill="1" applyBorder="1" applyAlignment="1">
      <alignment horizontal="center" wrapText="1"/>
    </xf>
    <xf numFmtId="14" fontId="0" fillId="18" borderId="0" xfId="0" applyNumberFormat="1" applyFill="1" applyBorder="1" applyAlignment="1">
      <alignment horizontal="center" wrapText="1"/>
    </xf>
    <xf numFmtId="43" fontId="5" fillId="7" borderId="0" xfId="0" applyNumberFormat="1" applyFont="1" applyFill="1" applyAlignment="1">
      <alignment horizontal="center" wrapText="1"/>
    </xf>
    <xf numFmtId="43" fontId="5" fillId="7" borderId="0" xfId="1" applyFont="1" applyFill="1" applyAlignment="1">
      <alignment horizontal="center" wrapText="1"/>
    </xf>
    <xf numFmtId="0" fontId="10" fillId="10" borderId="0" xfId="0" applyFont="1" applyFill="1" applyAlignment="1">
      <alignment horizontal="center" wrapText="1"/>
    </xf>
    <xf numFmtId="43" fontId="10" fillId="0" borderId="0" xfId="1" applyFont="1" applyFill="1" applyAlignment="1">
      <alignment horizontal="center" wrapText="1"/>
    </xf>
    <xf numFmtId="14" fontId="10" fillId="7" borderId="0" xfId="0" applyNumberFormat="1" applyFont="1" applyFill="1" applyAlignment="1">
      <alignment horizontal="center" wrapText="1"/>
    </xf>
    <xf numFmtId="14" fontId="3" fillId="7" borderId="0" xfId="0" applyNumberFormat="1" applyFont="1" applyFill="1" applyBorder="1" applyAlignment="1">
      <alignment horizontal="center" wrapText="1"/>
    </xf>
    <xf numFmtId="43" fontId="10" fillId="7" borderId="0" xfId="1" applyFont="1" applyFill="1" applyAlignment="1">
      <alignment horizontal="center" wrapText="1"/>
    </xf>
    <xf numFmtId="0" fontId="10" fillId="15" borderId="0" xfId="0" applyFont="1" applyFill="1" applyAlignment="1">
      <alignment horizontal="center" wrapText="1"/>
    </xf>
    <xf numFmtId="166" fontId="2" fillId="4" borderId="1" xfId="0" applyNumberFormat="1" applyFont="1" applyFill="1" applyBorder="1" applyAlignment="1">
      <alignment horizontal="center" wrapText="1"/>
    </xf>
    <xf numFmtId="43" fontId="2" fillId="0" borderId="1" xfId="1" applyFont="1" applyFill="1" applyBorder="1" applyAlignment="1">
      <alignment horizontal="center" wrapText="1"/>
    </xf>
    <xf numFmtId="43" fontId="19" fillId="0" borderId="1" xfId="1" applyFont="1" applyFill="1" applyBorder="1" applyAlignment="1">
      <alignment horizontal="center" wrapText="1"/>
    </xf>
    <xf numFmtId="0" fontId="2" fillId="0" borderId="24" xfId="0" applyNumberFormat="1" applyFont="1" applyFill="1" applyBorder="1" applyAlignment="1">
      <alignment horizontal="center" wrapText="1"/>
    </xf>
    <xf numFmtId="166" fontId="2" fillId="3" borderId="1" xfId="0" applyNumberFormat="1" applyFont="1" applyFill="1" applyBorder="1" applyAlignment="1">
      <alignment horizontal="center" wrapText="1"/>
    </xf>
    <xf numFmtId="43" fontId="2" fillId="3" borderId="1" xfId="1" applyFont="1" applyFill="1" applyBorder="1" applyAlignment="1">
      <alignment horizontal="center" wrapText="1"/>
    </xf>
    <xf numFmtId="0" fontId="2" fillId="0" borderId="20" xfId="0" applyNumberFormat="1" applyFont="1" applyFill="1" applyBorder="1" applyAlignment="1">
      <alignment horizontal="center" wrapText="1"/>
    </xf>
    <xf numFmtId="0" fontId="2" fillId="0" borderId="3" xfId="0" applyNumberFormat="1" applyFont="1" applyFill="1" applyBorder="1" applyAlignment="1">
      <alignment horizontal="center" wrapText="1"/>
    </xf>
    <xf numFmtId="166" fontId="2" fillId="15" borderId="4" xfId="0" applyNumberFormat="1" applyFont="1" applyFill="1" applyBorder="1" applyAlignment="1">
      <alignment horizontal="center" wrapText="1"/>
    </xf>
    <xf numFmtId="43" fontId="2" fillId="15" borderId="4" xfId="1" applyFont="1" applyFill="1" applyBorder="1" applyAlignment="1">
      <alignment horizontal="center" wrapText="1"/>
    </xf>
    <xf numFmtId="43" fontId="19" fillId="5" borderId="1" xfId="1" applyFont="1" applyFill="1" applyBorder="1" applyAlignment="1">
      <alignment horizontal="center" wrapText="1"/>
    </xf>
    <xf numFmtId="43" fontId="19" fillId="3" borderId="1" xfId="1" applyFont="1" applyFill="1" applyBorder="1" applyAlignment="1">
      <alignment horizontal="center" wrapText="1"/>
    </xf>
    <xf numFmtId="43" fontId="2" fillId="3" borderId="1" xfId="1" applyFont="1" applyFill="1" applyBorder="1" applyAlignment="1">
      <alignment horizontal="center"/>
    </xf>
    <xf numFmtId="43" fontId="2" fillId="3" borderId="22" xfId="1" applyFont="1" applyFill="1" applyBorder="1" applyAlignment="1">
      <alignment horizontal="center" wrapText="1"/>
    </xf>
    <xf numFmtId="166" fontId="19" fillId="4" borderId="1" xfId="0" applyNumberFormat="1" applyFont="1" applyFill="1" applyBorder="1" applyAlignment="1">
      <alignment horizontal="center" wrapText="1"/>
    </xf>
    <xf numFmtId="166" fontId="20" fillId="4" borderId="1" xfId="0" applyNumberFormat="1" applyFont="1" applyFill="1" applyBorder="1" applyAlignment="1">
      <alignment horizontal="center" wrapText="1"/>
    </xf>
    <xf numFmtId="43" fontId="20" fillId="0" borderId="1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3" fillId="7" borderId="0" xfId="0" applyFont="1" applyFill="1" applyBorder="1" applyAlignment="1">
      <alignment horizontal="left" wrapText="1"/>
    </xf>
    <xf numFmtId="43" fontId="3" fillId="0" borderId="18" xfId="0" applyNumberFormat="1" applyFont="1" applyBorder="1" applyAlignment="1">
      <alignment horizontal="left" wrapText="1"/>
    </xf>
    <xf numFmtId="0" fontId="3" fillId="0" borderId="16" xfId="0" applyNumberFormat="1" applyFont="1" applyBorder="1" applyAlignment="1">
      <alignment horizontal="left" wrapText="1"/>
    </xf>
    <xf numFmtId="0" fontId="6" fillId="0" borderId="16" xfId="0" applyNumberFormat="1" applyFont="1" applyBorder="1" applyAlignment="1">
      <alignment horizontal="left" wrapText="1"/>
    </xf>
    <xf numFmtId="0" fontId="6" fillId="0" borderId="18" xfId="0" applyNumberFormat="1" applyFont="1" applyBorder="1" applyAlignment="1">
      <alignment horizontal="left" wrapText="1"/>
    </xf>
    <xf numFmtId="0" fontId="2" fillId="8" borderId="23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left" wrapText="1"/>
    </xf>
    <xf numFmtId="0" fontId="1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wrapText="1"/>
    </xf>
    <xf numFmtId="0" fontId="5" fillId="7" borderId="0" xfId="0" applyFont="1" applyFill="1" applyBorder="1" applyAlignment="1">
      <alignment horizontal="center" wrapText="1"/>
    </xf>
    <xf numFmtId="0" fontId="3" fillId="9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6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  <cellStyle name="Percent 2" xf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cbsnc.com/" TargetMode="External"/><Relationship Id="rId13" Type="http://schemas.openxmlformats.org/officeDocument/2006/relationships/hyperlink" Target="http://www.estmt.net/" TargetMode="External"/><Relationship Id="rId18" Type="http://schemas.openxmlformats.org/officeDocument/2006/relationships/hyperlink" Target="https://www.tdautofinance.com/app/index.html" TargetMode="External"/><Relationship Id="rId3" Type="http://schemas.openxmlformats.org/officeDocument/2006/relationships/hyperlink" Target="mailto:tjcrouch@liberty.edu" TargetMode="External"/><Relationship Id="rId7" Type="http://schemas.openxmlformats.org/officeDocument/2006/relationships/hyperlink" Target="https://myservices.timewarnercable.com/?signedOut=1" TargetMode="External"/><Relationship Id="rId12" Type="http://schemas.openxmlformats.org/officeDocument/2006/relationships/hyperlink" Target="https://ebillpay.verizonwireless.com/vzw/secure/router.action" TargetMode="External"/><Relationship Id="rId17" Type="http://schemas.openxmlformats.org/officeDocument/2006/relationships/hyperlink" Target="mailto:Diaqhkh@3131" TargetMode="External"/><Relationship Id="rId2" Type="http://schemas.openxmlformats.org/officeDocument/2006/relationships/hyperlink" Target="http://www.lowes.com/" TargetMode="External"/><Relationship Id="rId16" Type="http://schemas.openxmlformats.org/officeDocument/2006/relationships/hyperlink" Target="http://www.mysynchrony.com/" TargetMode="External"/><Relationship Id="rId1" Type="http://schemas.openxmlformats.org/officeDocument/2006/relationships/hyperlink" Target="http://www.wellsfargo.com/" TargetMode="External"/><Relationship Id="rId6" Type="http://schemas.openxmlformats.org/officeDocument/2006/relationships/hyperlink" Target="https://www.piedmontng.com/youraccount/summary.aspx" TargetMode="External"/><Relationship Id="rId11" Type="http://schemas.openxmlformats.org/officeDocument/2006/relationships/hyperlink" Target="http://carolinas.aaa.com/sites/TMIC/Pages/default.aspx" TargetMode="External"/><Relationship Id="rId5" Type="http://schemas.openxmlformats.org/officeDocument/2006/relationships/hyperlink" Target="http://www.duke-energy.com/north-carolina/billing.asp" TargetMode="External"/><Relationship Id="rId15" Type="http://schemas.openxmlformats.org/officeDocument/2006/relationships/hyperlink" Target="http://www.truassure.com/" TargetMode="External"/><Relationship Id="rId10" Type="http://schemas.openxmlformats.org/officeDocument/2006/relationships/hyperlink" Target="http://www.aaa.com/renew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://charmeck.org/city/charlotte/utilities/Pages/Home.aspx" TargetMode="External"/><Relationship Id="rId9" Type="http://schemas.openxmlformats.org/officeDocument/2006/relationships/hyperlink" Target="http://www.mysynchrony.com/" TargetMode="External"/><Relationship Id="rId14" Type="http://schemas.openxmlformats.org/officeDocument/2006/relationships/hyperlink" Target="mailto:tjcrouch@liberty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hrivent.com/" TargetMode="External"/><Relationship Id="rId7" Type="http://schemas.openxmlformats.org/officeDocument/2006/relationships/hyperlink" Target="mailto:dmcrouch@verizon.net" TargetMode="External"/><Relationship Id="rId2" Type="http://schemas.openxmlformats.org/officeDocument/2006/relationships/hyperlink" Target="http://www.ally.com/" TargetMode="External"/><Relationship Id="rId1" Type="http://schemas.openxmlformats.org/officeDocument/2006/relationships/hyperlink" Target="https://www.communitybankna.com/" TargetMode="External"/><Relationship Id="rId6" Type="http://schemas.openxmlformats.org/officeDocument/2006/relationships/hyperlink" Target="http://www.paylocity.com/" TargetMode="External"/><Relationship Id="rId5" Type="http://schemas.openxmlformats.org/officeDocument/2006/relationships/hyperlink" Target="http://www.cmcu.org/" TargetMode="External"/><Relationship Id="rId4" Type="http://schemas.openxmlformats.org/officeDocument/2006/relationships/hyperlink" Target="http://www.fidelity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paypal.me/Crouch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3"/>
  <sheetViews>
    <sheetView tabSelected="1" zoomScale="80" zoomScaleNormal="80" workbookViewId="0">
      <selection activeCell="A40" sqref="A40:C40"/>
    </sheetView>
  </sheetViews>
  <sheetFormatPr defaultColWidth="13.42578125" defaultRowHeight="12.75" x14ac:dyDescent="0.2"/>
  <cols>
    <col min="1" max="1" width="23.28515625" style="14" customWidth="1"/>
    <col min="2" max="2" width="13.7109375" style="14" hidden="1" customWidth="1"/>
    <col min="3" max="3" width="10.7109375" style="14" hidden="1" customWidth="1"/>
    <col min="4" max="4" width="13.85546875" style="12" hidden="1" customWidth="1"/>
    <col min="5" max="5" width="10.7109375" style="14" hidden="1" customWidth="1"/>
    <col min="6" max="6" width="12.28515625" style="14" hidden="1" customWidth="1"/>
    <col min="7" max="7" width="10.7109375" style="14" hidden="1" customWidth="1"/>
    <col min="8" max="8" width="10.85546875" style="14" hidden="1" customWidth="1"/>
    <col min="9" max="9" width="10.7109375" style="14" hidden="1" customWidth="1"/>
    <col min="10" max="10" width="10.28515625" style="14" hidden="1" customWidth="1"/>
    <col min="11" max="11" width="10.7109375" style="14" hidden="1" customWidth="1"/>
    <col min="12" max="12" width="11" style="14" hidden="1" customWidth="1"/>
    <col min="13" max="13" width="10.7109375" style="14" hidden="1" customWidth="1"/>
    <col min="14" max="14" width="10.28515625" style="14" hidden="1" customWidth="1"/>
    <col min="15" max="15" width="10.7109375" style="14" hidden="1" customWidth="1"/>
    <col min="16" max="16" width="13.28515625" style="14" hidden="1" customWidth="1"/>
    <col min="17" max="17" width="11.42578125" style="14" hidden="1" customWidth="1"/>
    <col min="18" max="18" width="17" style="14" bestFit="1" customWidth="1"/>
    <col min="19" max="19" width="10.7109375" style="14" bestFit="1" customWidth="1"/>
    <col min="20" max="20" width="13.85546875" style="14" bestFit="1" customWidth="1"/>
    <col min="21" max="21" width="11.42578125" style="14" bestFit="1" customWidth="1"/>
    <col min="22" max="22" width="17.140625" style="14" bestFit="1" customWidth="1"/>
    <col min="23" max="23" width="11.42578125" style="14" bestFit="1" customWidth="1"/>
    <col min="24" max="24" width="17.140625" style="14" bestFit="1" customWidth="1"/>
    <col min="25" max="25" width="11.42578125" style="14" bestFit="1" customWidth="1"/>
    <col min="26" max="30" width="13.42578125" style="14"/>
    <col min="31" max="31" width="13.42578125" style="1"/>
    <col min="32" max="32" width="13.42578125" style="2"/>
    <col min="33" max="16384" width="13.42578125" style="14"/>
  </cols>
  <sheetData>
    <row r="1" spans="1:34" s="79" customFormat="1" ht="13.5" thickBot="1" x14ac:dyDescent="0.25">
      <c r="A1" s="82" t="s">
        <v>0</v>
      </c>
      <c r="B1" s="83" t="s">
        <v>1</v>
      </c>
      <c r="C1" s="83" t="s">
        <v>2</v>
      </c>
      <c r="D1" s="83" t="s">
        <v>3</v>
      </c>
      <c r="E1" s="83" t="s">
        <v>2</v>
      </c>
      <c r="F1" s="133" t="s">
        <v>4</v>
      </c>
      <c r="G1" s="83" t="s">
        <v>2</v>
      </c>
      <c r="H1" s="83" t="s">
        <v>5</v>
      </c>
      <c r="I1" s="83" t="s">
        <v>2</v>
      </c>
      <c r="J1" s="83" t="s">
        <v>6</v>
      </c>
      <c r="K1" s="83" t="s">
        <v>2</v>
      </c>
      <c r="L1" s="84" t="s">
        <v>7</v>
      </c>
      <c r="M1" s="84" t="s">
        <v>2</v>
      </c>
      <c r="N1" s="83" t="s">
        <v>8</v>
      </c>
      <c r="O1" s="83" t="s">
        <v>2</v>
      </c>
      <c r="P1" s="83" t="s">
        <v>9</v>
      </c>
      <c r="Q1" s="83" t="s">
        <v>2</v>
      </c>
      <c r="R1" s="83" t="s">
        <v>10</v>
      </c>
      <c r="S1" s="83" t="s">
        <v>2</v>
      </c>
      <c r="T1" s="83" t="s">
        <v>11</v>
      </c>
      <c r="U1" s="83" t="s">
        <v>2</v>
      </c>
      <c r="V1" s="83" t="s">
        <v>12</v>
      </c>
      <c r="W1" s="83" t="s">
        <v>2</v>
      </c>
      <c r="X1" s="83" t="s">
        <v>13</v>
      </c>
      <c r="Y1" s="85" t="s">
        <v>2</v>
      </c>
      <c r="AE1" s="80"/>
      <c r="AF1" s="81"/>
    </row>
    <row r="2" spans="1:34" s="158" customFormat="1" x14ac:dyDescent="0.2">
      <c r="A2" s="241" t="s">
        <v>14</v>
      </c>
      <c r="B2" s="191">
        <v>42370</v>
      </c>
      <c r="C2" s="192"/>
      <c r="D2" s="191">
        <v>42401</v>
      </c>
      <c r="E2" s="192"/>
      <c r="F2" s="193">
        <v>42430</v>
      </c>
      <c r="G2" s="194"/>
      <c r="H2" s="191">
        <v>42461</v>
      </c>
      <c r="I2" s="192"/>
      <c r="J2" s="191">
        <v>42491</v>
      </c>
      <c r="K2" s="192"/>
      <c r="L2" s="191">
        <v>42522</v>
      </c>
      <c r="M2" s="192"/>
      <c r="N2" s="191">
        <v>42552</v>
      </c>
      <c r="O2" s="192"/>
      <c r="P2" s="191">
        <v>42583</v>
      </c>
      <c r="Q2" s="192"/>
      <c r="R2" s="191">
        <v>42614</v>
      </c>
      <c r="S2" s="192"/>
      <c r="T2" s="213">
        <v>42644</v>
      </c>
      <c r="U2" s="212"/>
      <c r="V2" s="242">
        <v>42675</v>
      </c>
      <c r="W2" s="243">
        <v>624.28</v>
      </c>
      <c r="X2" s="195">
        <v>42705</v>
      </c>
      <c r="Y2" s="196">
        <v>624.28</v>
      </c>
      <c r="AE2" s="161"/>
      <c r="AF2" s="162"/>
    </row>
    <row r="3" spans="1:34" s="158" customFormat="1" x14ac:dyDescent="0.2">
      <c r="A3" s="244" t="s">
        <v>15</v>
      </c>
      <c r="B3" s="213">
        <v>42370</v>
      </c>
      <c r="C3" s="212"/>
      <c r="D3" s="181">
        <v>42401</v>
      </c>
      <c r="E3" s="182"/>
      <c r="F3" s="213">
        <v>42430</v>
      </c>
      <c r="G3" s="212"/>
      <c r="H3" s="213">
        <v>42461</v>
      </c>
      <c r="I3" s="212"/>
      <c r="J3" s="213">
        <v>42491</v>
      </c>
      <c r="K3" s="212"/>
      <c r="L3" s="213">
        <v>42522</v>
      </c>
      <c r="M3" s="212"/>
      <c r="N3" s="213">
        <v>42552</v>
      </c>
      <c r="O3" s="212"/>
      <c r="P3" s="213">
        <v>42583</v>
      </c>
      <c r="Q3" s="212"/>
      <c r="R3" s="213">
        <v>42614</v>
      </c>
      <c r="S3" s="212"/>
      <c r="T3" s="213">
        <v>42644</v>
      </c>
      <c r="U3" s="212"/>
      <c r="V3" s="213">
        <v>42675</v>
      </c>
      <c r="W3" s="212"/>
      <c r="X3" s="213">
        <v>42705</v>
      </c>
      <c r="Y3" s="163"/>
      <c r="AE3" s="161"/>
      <c r="AF3" s="162"/>
    </row>
    <row r="4" spans="1:34" s="158" customFormat="1" x14ac:dyDescent="0.2">
      <c r="A4" s="244" t="s">
        <v>20</v>
      </c>
      <c r="B4" s="213">
        <v>42384</v>
      </c>
      <c r="C4" s="212"/>
      <c r="D4" s="213">
        <v>42415</v>
      </c>
      <c r="E4" s="212"/>
      <c r="F4" s="213">
        <v>42444</v>
      </c>
      <c r="G4" s="212"/>
      <c r="H4" s="181">
        <v>42475</v>
      </c>
      <c r="I4" s="182"/>
      <c r="J4" s="213">
        <v>42505</v>
      </c>
      <c r="K4" s="212"/>
      <c r="L4" s="213">
        <v>42536</v>
      </c>
      <c r="M4" s="212"/>
      <c r="N4" s="213">
        <v>42566</v>
      </c>
      <c r="O4" s="212"/>
      <c r="P4" s="213">
        <v>42597</v>
      </c>
      <c r="Q4" s="212"/>
      <c r="R4" s="213">
        <v>42614</v>
      </c>
      <c r="S4" s="212"/>
      <c r="T4" s="213">
        <v>42644</v>
      </c>
      <c r="U4" s="212"/>
      <c r="V4" s="209">
        <v>42675</v>
      </c>
      <c r="W4" s="210">
        <v>40</v>
      </c>
      <c r="X4" s="157">
        <v>42705</v>
      </c>
      <c r="Y4" s="163">
        <v>40</v>
      </c>
      <c r="AE4" s="161"/>
      <c r="AF4" s="162"/>
    </row>
    <row r="5" spans="1:34" s="158" customFormat="1" x14ac:dyDescent="0.2">
      <c r="A5" s="244" t="s">
        <v>121</v>
      </c>
      <c r="B5" s="213">
        <v>42371</v>
      </c>
      <c r="C5" s="156"/>
      <c r="D5" s="213">
        <v>42402</v>
      </c>
      <c r="E5" s="156"/>
      <c r="F5" s="181">
        <v>42431</v>
      </c>
      <c r="G5" s="182"/>
      <c r="H5" s="213">
        <v>42462</v>
      </c>
      <c r="I5" s="156"/>
      <c r="J5" s="213">
        <v>42492</v>
      </c>
      <c r="K5" s="212"/>
      <c r="L5" s="213">
        <v>42523</v>
      </c>
      <c r="M5" s="212"/>
      <c r="N5" s="213" t="s">
        <v>237</v>
      </c>
      <c r="O5" s="212"/>
      <c r="P5" s="213">
        <v>42584</v>
      </c>
      <c r="Q5" s="212"/>
      <c r="R5" s="213">
        <v>42615</v>
      </c>
      <c r="S5" s="212"/>
      <c r="T5" s="213">
        <v>42645</v>
      </c>
      <c r="U5" s="212"/>
      <c r="V5" s="209">
        <v>42676</v>
      </c>
      <c r="W5" s="248">
        <v>21.44</v>
      </c>
      <c r="X5" s="157">
        <v>42706</v>
      </c>
      <c r="Y5" s="170">
        <v>21.44</v>
      </c>
      <c r="AE5" s="161"/>
      <c r="AF5" s="162"/>
    </row>
    <row r="6" spans="1:34" s="158" customFormat="1" x14ac:dyDescent="0.2">
      <c r="A6" s="244" t="s">
        <v>29</v>
      </c>
      <c r="B6" s="181">
        <v>42374</v>
      </c>
      <c r="C6" s="182"/>
      <c r="D6" s="213">
        <v>42405</v>
      </c>
      <c r="E6" s="212"/>
      <c r="F6" s="181">
        <v>42434</v>
      </c>
      <c r="G6" s="182"/>
      <c r="H6" s="181">
        <v>42465</v>
      </c>
      <c r="I6" s="182"/>
      <c r="J6" s="213">
        <v>42495</v>
      </c>
      <c r="K6" s="212"/>
      <c r="L6" s="213">
        <v>42526</v>
      </c>
      <c r="M6" s="212"/>
      <c r="N6" s="213">
        <v>42556</v>
      </c>
      <c r="O6" s="212"/>
      <c r="P6" s="213">
        <v>42587</v>
      </c>
      <c r="Q6" s="212"/>
      <c r="R6" s="213">
        <v>42618</v>
      </c>
      <c r="S6" s="212"/>
      <c r="T6" s="213">
        <v>42648</v>
      </c>
      <c r="U6" s="212"/>
      <c r="V6" s="242">
        <v>42679</v>
      </c>
      <c r="W6" s="243">
        <f>101.79/2</f>
        <v>50.895000000000003</v>
      </c>
      <c r="X6" s="242">
        <v>42709</v>
      </c>
      <c r="Y6" s="251">
        <v>50.9</v>
      </c>
      <c r="Z6" s="264" t="s">
        <v>308</v>
      </c>
      <c r="AA6" s="264"/>
      <c r="AB6" s="264"/>
      <c r="AC6" s="264"/>
      <c r="AD6" s="264"/>
      <c r="AE6" s="264"/>
      <c r="AF6" s="264"/>
      <c r="AG6" s="264"/>
      <c r="AH6" s="264"/>
    </row>
    <row r="7" spans="1:34" s="158" customFormat="1" x14ac:dyDescent="0.2">
      <c r="A7" s="244" t="s">
        <v>18</v>
      </c>
      <c r="B7" s="213">
        <v>42374</v>
      </c>
      <c r="C7" s="212"/>
      <c r="D7" s="213">
        <v>42405</v>
      </c>
      <c r="E7" s="212"/>
      <c r="F7" s="179">
        <v>42434</v>
      </c>
      <c r="G7" s="212"/>
      <c r="H7" s="181">
        <v>42465</v>
      </c>
      <c r="I7" s="182"/>
      <c r="J7" s="213">
        <v>42495</v>
      </c>
      <c r="K7" s="212"/>
      <c r="L7" s="213">
        <v>42526</v>
      </c>
      <c r="M7" s="212"/>
      <c r="N7" s="213">
        <v>42556</v>
      </c>
      <c r="O7" s="212"/>
      <c r="P7" s="213">
        <v>42587</v>
      </c>
      <c r="Q7" s="212"/>
      <c r="R7" s="213">
        <v>42618</v>
      </c>
      <c r="S7" s="212"/>
      <c r="T7" s="213">
        <v>42648</v>
      </c>
      <c r="U7" s="212"/>
      <c r="V7" s="242">
        <v>42679</v>
      </c>
      <c r="W7" s="243">
        <v>171</v>
      </c>
      <c r="X7" s="157">
        <v>42679</v>
      </c>
      <c r="Y7" s="163">
        <v>171</v>
      </c>
      <c r="AE7" s="161"/>
      <c r="AF7" s="162"/>
    </row>
    <row r="8" spans="1:34" s="158" customFormat="1" x14ac:dyDescent="0.2">
      <c r="A8" s="244" t="s">
        <v>233</v>
      </c>
      <c r="B8" s="213">
        <v>42374</v>
      </c>
      <c r="C8" s="212"/>
      <c r="D8" s="213">
        <v>42405</v>
      </c>
      <c r="E8" s="212"/>
      <c r="F8" s="213">
        <v>42434</v>
      </c>
      <c r="G8" s="212"/>
      <c r="H8" s="213">
        <v>42465</v>
      </c>
      <c r="I8" s="212"/>
      <c r="J8" s="213">
        <v>42495</v>
      </c>
      <c r="K8" s="212"/>
      <c r="L8" s="213">
        <v>42526</v>
      </c>
      <c r="M8" s="212"/>
      <c r="N8" s="213">
        <v>42556</v>
      </c>
      <c r="O8" s="212"/>
      <c r="P8" s="213">
        <v>42587</v>
      </c>
      <c r="Q8" s="212"/>
      <c r="R8" s="213">
        <v>42618</v>
      </c>
      <c r="S8" s="212"/>
      <c r="T8" s="242">
        <v>42648</v>
      </c>
      <c r="U8" s="243">
        <v>34.97</v>
      </c>
      <c r="V8" s="242">
        <v>42679</v>
      </c>
      <c r="W8" s="243">
        <v>34.97</v>
      </c>
      <c r="X8" s="157">
        <v>42709</v>
      </c>
      <c r="Y8" s="163">
        <v>34.97</v>
      </c>
      <c r="AE8" s="161"/>
      <c r="AF8" s="162"/>
    </row>
    <row r="9" spans="1:34" s="158" customFormat="1" x14ac:dyDescent="0.2">
      <c r="A9" s="244" t="s">
        <v>234</v>
      </c>
      <c r="B9" s="213">
        <v>42377</v>
      </c>
      <c r="C9" s="212"/>
      <c r="D9" s="213">
        <v>42408</v>
      </c>
      <c r="E9" s="212"/>
      <c r="F9" s="213">
        <v>42437</v>
      </c>
      <c r="G9" s="212"/>
      <c r="H9" s="213">
        <v>42468</v>
      </c>
      <c r="I9" s="212"/>
      <c r="J9" s="213">
        <v>42498</v>
      </c>
      <c r="K9" s="212"/>
      <c r="L9" s="213">
        <v>42529</v>
      </c>
      <c r="M9" s="212"/>
      <c r="N9" s="213">
        <v>42559</v>
      </c>
      <c r="O9" s="212"/>
      <c r="P9" s="213">
        <v>42589</v>
      </c>
      <c r="Q9" s="212"/>
      <c r="R9" s="213">
        <v>42620</v>
      </c>
      <c r="S9" s="212"/>
      <c r="T9" s="242">
        <v>42650</v>
      </c>
      <c r="U9" s="243">
        <v>58.29</v>
      </c>
      <c r="V9" s="242">
        <v>42681</v>
      </c>
      <c r="W9" s="243">
        <v>58.29</v>
      </c>
      <c r="X9" s="157">
        <v>42711</v>
      </c>
      <c r="Y9" s="163">
        <v>58.29</v>
      </c>
      <c r="AE9" s="161"/>
      <c r="AF9" s="162"/>
    </row>
    <row r="10" spans="1:34" s="158" customFormat="1" x14ac:dyDescent="0.2">
      <c r="A10" s="244" t="s">
        <v>141</v>
      </c>
      <c r="B10" s="181">
        <v>42377</v>
      </c>
      <c r="C10" s="182"/>
      <c r="D10" s="213">
        <v>42408</v>
      </c>
      <c r="E10" s="212"/>
      <c r="F10" s="213">
        <v>42437</v>
      </c>
      <c r="G10" s="212"/>
      <c r="H10" s="181">
        <v>42468</v>
      </c>
      <c r="I10" s="182"/>
      <c r="J10" s="213">
        <v>42498</v>
      </c>
      <c r="K10" s="212"/>
      <c r="L10" s="213">
        <v>42529</v>
      </c>
      <c r="M10" s="212"/>
      <c r="N10" s="213">
        <v>42559</v>
      </c>
      <c r="O10" s="212"/>
      <c r="P10" s="213">
        <v>42590</v>
      </c>
      <c r="Q10" s="212"/>
      <c r="R10" s="213">
        <v>42621</v>
      </c>
      <c r="S10" s="212"/>
      <c r="T10" s="213">
        <v>42651</v>
      </c>
      <c r="U10" s="212"/>
      <c r="V10" s="242">
        <v>42682</v>
      </c>
      <c r="W10" s="243">
        <v>41</v>
      </c>
      <c r="X10" s="157">
        <v>42712</v>
      </c>
      <c r="Y10" s="163">
        <v>41</v>
      </c>
      <c r="AE10" s="161"/>
      <c r="AF10" s="162"/>
    </row>
    <row r="11" spans="1:34" s="158" customFormat="1" x14ac:dyDescent="0.2">
      <c r="A11" s="244" t="s">
        <v>152</v>
      </c>
      <c r="B11" s="213">
        <v>42384</v>
      </c>
      <c r="C11" s="212"/>
      <c r="D11" s="213">
        <v>42415</v>
      </c>
      <c r="E11" s="212"/>
      <c r="F11" s="213">
        <v>42444</v>
      </c>
      <c r="G11" s="212"/>
      <c r="H11" s="213">
        <v>42475</v>
      </c>
      <c r="I11" s="212"/>
      <c r="J11" s="213">
        <v>42505</v>
      </c>
      <c r="K11" s="212"/>
      <c r="L11" s="213">
        <v>42536</v>
      </c>
      <c r="M11" s="212"/>
      <c r="N11" s="213">
        <v>42566</v>
      </c>
      <c r="O11" s="212"/>
      <c r="P11" s="213">
        <v>42593</v>
      </c>
      <c r="Q11" s="212"/>
      <c r="R11" s="213">
        <v>42623</v>
      </c>
      <c r="S11" s="212"/>
      <c r="T11" s="213">
        <v>42653</v>
      </c>
      <c r="U11" s="212"/>
      <c r="V11" s="209">
        <v>42689</v>
      </c>
      <c r="W11" s="210">
        <v>18.95</v>
      </c>
      <c r="X11" s="157">
        <v>42719</v>
      </c>
      <c r="Y11" s="163">
        <v>18.95</v>
      </c>
      <c r="AE11" s="161"/>
      <c r="AF11" s="162"/>
    </row>
    <row r="12" spans="1:34" s="158" customFormat="1" x14ac:dyDescent="0.2">
      <c r="A12" s="244" t="s">
        <v>25</v>
      </c>
      <c r="B12" s="238">
        <v>42380</v>
      </c>
      <c r="C12" s="239"/>
      <c r="D12" s="252">
        <v>42411</v>
      </c>
      <c r="E12" s="239"/>
      <c r="F12" s="238">
        <v>42440</v>
      </c>
      <c r="G12" s="239"/>
      <c r="H12" s="238">
        <v>42471</v>
      </c>
      <c r="I12" s="240"/>
      <c r="J12" s="238">
        <v>42503</v>
      </c>
      <c r="K12" s="239"/>
      <c r="L12" s="238">
        <v>42534</v>
      </c>
      <c r="M12" s="239"/>
      <c r="N12" s="238">
        <v>42563</v>
      </c>
      <c r="O12" s="239"/>
      <c r="P12" s="238">
        <v>42597</v>
      </c>
      <c r="Q12" s="239"/>
      <c r="R12" s="242">
        <v>42625</v>
      </c>
      <c r="S12" s="243">
        <v>121.65</v>
      </c>
      <c r="T12" s="242">
        <v>42655</v>
      </c>
      <c r="U12" s="243">
        <v>120.79</v>
      </c>
      <c r="V12" s="172">
        <v>42689</v>
      </c>
      <c r="W12" s="212"/>
      <c r="X12" s="157">
        <v>42719</v>
      </c>
      <c r="Y12" s="163"/>
      <c r="AA12" s="158" t="s">
        <v>228</v>
      </c>
      <c r="AE12" s="161"/>
      <c r="AF12" s="162"/>
    </row>
    <row r="13" spans="1:34" s="158" customFormat="1" x14ac:dyDescent="0.2">
      <c r="A13" s="244" t="s">
        <v>26</v>
      </c>
      <c r="B13" s="238">
        <v>42381</v>
      </c>
      <c r="C13" s="239"/>
      <c r="D13" s="238">
        <v>42415</v>
      </c>
      <c r="E13" s="239"/>
      <c r="F13" s="238">
        <v>42444</v>
      </c>
      <c r="G13" s="239"/>
      <c r="H13" s="238">
        <v>42475</v>
      </c>
      <c r="I13" s="240"/>
      <c r="J13" s="238">
        <v>42505</v>
      </c>
      <c r="K13" s="239"/>
      <c r="L13" s="238">
        <v>42539</v>
      </c>
      <c r="M13" s="239"/>
      <c r="N13" s="238">
        <v>42569</v>
      </c>
      <c r="O13" s="239"/>
      <c r="P13" s="238">
        <v>42597</v>
      </c>
      <c r="Q13" s="239"/>
      <c r="R13" s="242">
        <v>42626</v>
      </c>
      <c r="S13" s="243">
        <v>16.329999999999998</v>
      </c>
      <c r="T13" s="242">
        <v>42660</v>
      </c>
      <c r="U13" s="243">
        <v>17.71</v>
      </c>
      <c r="V13" s="157">
        <v>42689</v>
      </c>
      <c r="W13" s="212"/>
      <c r="X13" s="157">
        <v>42719</v>
      </c>
      <c r="Y13" s="163"/>
      <c r="AE13" s="161"/>
      <c r="AF13" s="162"/>
    </row>
    <row r="14" spans="1:34" s="158" customFormat="1" x14ac:dyDescent="0.2">
      <c r="A14" s="244" t="s">
        <v>19</v>
      </c>
      <c r="B14" s="213">
        <v>42384</v>
      </c>
      <c r="C14" s="212"/>
      <c r="D14" s="213">
        <v>42415</v>
      </c>
      <c r="E14" s="212"/>
      <c r="F14" s="213">
        <v>42444</v>
      </c>
      <c r="G14" s="212"/>
      <c r="H14" s="213">
        <v>42475</v>
      </c>
      <c r="I14" s="156"/>
      <c r="J14" s="213">
        <v>42505</v>
      </c>
      <c r="K14" s="212"/>
      <c r="L14" s="213">
        <v>42536</v>
      </c>
      <c r="M14" s="212"/>
      <c r="N14" s="213">
        <v>42566</v>
      </c>
      <c r="O14" s="212"/>
      <c r="P14" s="213">
        <v>42597</v>
      </c>
      <c r="Q14" s="212"/>
      <c r="R14" s="213">
        <v>42628</v>
      </c>
      <c r="S14" s="212"/>
      <c r="T14" s="242">
        <v>42658</v>
      </c>
      <c r="U14" s="243">
        <v>135.77000000000001</v>
      </c>
      <c r="V14" s="157">
        <v>42689</v>
      </c>
      <c r="W14" s="212"/>
      <c r="X14" s="157">
        <v>42716</v>
      </c>
      <c r="Y14" s="163"/>
      <c r="AE14" s="161"/>
      <c r="AF14" s="162"/>
    </row>
    <row r="15" spans="1:34" s="158" customFormat="1" x14ac:dyDescent="0.2">
      <c r="A15" s="244" t="s">
        <v>24</v>
      </c>
      <c r="B15" s="238">
        <v>42384</v>
      </c>
      <c r="C15" s="239"/>
      <c r="D15" s="238">
        <v>42415</v>
      </c>
      <c r="E15" s="239"/>
      <c r="F15" s="238">
        <v>42444</v>
      </c>
      <c r="G15" s="239"/>
      <c r="H15" s="238">
        <v>42475</v>
      </c>
      <c r="I15" s="239"/>
      <c r="J15" s="238">
        <v>42507</v>
      </c>
      <c r="K15" s="239"/>
      <c r="L15" s="238">
        <v>42536</v>
      </c>
      <c r="M15" s="239"/>
      <c r="N15" s="238">
        <v>42568</v>
      </c>
      <c r="O15" s="239"/>
      <c r="P15" s="238">
        <v>42598</v>
      </c>
      <c r="Q15" s="239"/>
      <c r="R15" s="242">
        <v>42628</v>
      </c>
      <c r="S15" s="243">
        <v>55.01</v>
      </c>
      <c r="T15" s="242">
        <v>42661</v>
      </c>
      <c r="U15" s="243">
        <v>50.84</v>
      </c>
      <c r="V15" s="157">
        <v>42689</v>
      </c>
      <c r="W15" s="156"/>
      <c r="X15" s="157">
        <v>42719</v>
      </c>
      <c r="Y15" s="163"/>
      <c r="AE15" s="161"/>
      <c r="AF15" s="162"/>
    </row>
    <row r="16" spans="1:34" s="158" customFormat="1" x14ac:dyDescent="0.2">
      <c r="A16" s="244" t="s">
        <v>229</v>
      </c>
      <c r="B16" s="213">
        <v>42390</v>
      </c>
      <c r="C16" s="212"/>
      <c r="D16" s="213">
        <v>42421</v>
      </c>
      <c r="E16" s="212"/>
      <c r="F16" s="179">
        <v>42450</v>
      </c>
      <c r="G16" s="183"/>
      <c r="H16" s="213">
        <v>42481</v>
      </c>
      <c r="I16" s="212"/>
      <c r="J16" s="213">
        <v>42511</v>
      </c>
      <c r="K16" s="212"/>
      <c r="L16" s="213">
        <v>42542</v>
      </c>
      <c r="M16" s="212"/>
      <c r="N16" s="213">
        <v>42572</v>
      </c>
      <c r="O16" s="212"/>
      <c r="P16" s="213">
        <v>42603</v>
      </c>
      <c r="Q16" s="212"/>
      <c r="R16" s="213">
        <v>42634</v>
      </c>
      <c r="S16" s="212"/>
      <c r="T16" s="242">
        <v>42664</v>
      </c>
      <c r="U16" s="250">
        <v>348.56</v>
      </c>
      <c r="V16" s="157">
        <v>42695</v>
      </c>
      <c r="W16" s="212"/>
      <c r="X16" s="157">
        <v>42725</v>
      </c>
      <c r="Y16" s="163"/>
      <c r="Z16" s="223"/>
      <c r="AA16" s="224"/>
      <c r="AB16" s="224"/>
      <c r="AC16" s="224"/>
      <c r="AD16" s="224"/>
      <c r="AE16" s="224"/>
      <c r="AF16" s="224"/>
      <c r="AG16" s="224"/>
      <c r="AH16" s="224"/>
    </row>
    <row r="17" spans="1:39" s="158" customFormat="1" x14ac:dyDescent="0.2">
      <c r="A17" s="244" t="s">
        <v>22</v>
      </c>
      <c r="B17" s="238">
        <v>42394</v>
      </c>
      <c r="C17" s="239"/>
      <c r="D17" s="238">
        <v>42425</v>
      </c>
      <c r="E17" s="239"/>
      <c r="F17" s="252">
        <v>42454</v>
      </c>
      <c r="G17" s="240"/>
      <c r="H17" s="253">
        <v>42485</v>
      </c>
      <c r="I17" s="254"/>
      <c r="J17" s="238">
        <v>42515</v>
      </c>
      <c r="K17" s="239"/>
      <c r="L17" s="238">
        <v>42546</v>
      </c>
      <c r="M17" s="239"/>
      <c r="N17" s="238">
        <v>42576</v>
      </c>
      <c r="O17" s="239"/>
      <c r="P17" s="238">
        <v>42607</v>
      </c>
      <c r="Q17" s="239"/>
      <c r="R17" s="242">
        <v>42638</v>
      </c>
      <c r="S17" s="243">
        <v>176.1</v>
      </c>
      <c r="T17" s="242">
        <v>42668</v>
      </c>
      <c r="U17" s="243">
        <v>176.68</v>
      </c>
      <c r="V17" s="157">
        <v>42699</v>
      </c>
      <c r="W17" s="212"/>
      <c r="X17" s="157">
        <v>42729</v>
      </c>
      <c r="Y17" s="163"/>
      <c r="AE17" s="161"/>
      <c r="AF17" s="162"/>
    </row>
    <row r="18" spans="1:39" s="158" customFormat="1" ht="13.5" thickBot="1" x14ac:dyDescent="0.25">
      <c r="A18" s="245" t="s">
        <v>21</v>
      </c>
      <c r="B18" s="184">
        <v>42389</v>
      </c>
      <c r="C18" s="159"/>
      <c r="D18" s="184">
        <v>42420</v>
      </c>
      <c r="E18" s="159"/>
      <c r="F18" s="197">
        <v>42449</v>
      </c>
      <c r="G18" s="198"/>
      <c r="H18" s="184">
        <v>42480</v>
      </c>
      <c r="I18" s="159"/>
      <c r="J18" s="184">
        <v>42510</v>
      </c>
      <c r="K18" s="159"/>
      <c r="L18" s="184">
        <v>42541</v>
      </c>
      <c r="M18" s="159"/>
      <c r="N18" s="184">
        <v>42571</v>
      </c>
      <c r="O18" s="159"/>
      <c r="P18" s="184">
        <v>42602</v>
      </c>
      <c r="Q18" s="159"/>
      <c r="R18" s="184"/>
      <c r="S18" s="159"/>
      <c r="T18" s="246">
        <v>42663</v>
      </c>
      <c r="U18" s="247">
        <v>46.9</v>
      </c>
      <c r="V18" s="184">
        <v>42694</v>
      </c>
      <c r="W18" s="159"/>
      <c r="X18" s="184">
        <v>42724</v>
      </c>
      <c r="Y18" s="174"/>
      <c r="Z18" s="265" t="s">
        <v>518</v>
      </c>
      <c r="AA18" s="265"/>
      <c r="AB18" s="265"/>
      <c r="AC18" s="265"/>
      <c r="AD18" s="265"/>
      <c r="AE18" s="265"/>
      <c r="AF18" s="265"/>
      <c r="AG18" s="265"/>
      <c r="AH18" s="265"/>
    </row>
    <row r="19" spans="1:39" s="111" customFormat="1" ht="13.5" thickBot="1" x14ac:dyDescent="0.25">
      <c r="B19" s="25"/>
      <c r="C19" s="26"/>
      <c r="D19" s="27"/>
      <c r="E19" s="26"/>
      <c r="F19" s="25"/>
      <c r="G19" s="26"/>
      <c r="H19" s="25"/>
      <c r="I19" s="26"/>
      <c r="J19" s="27"/>
      <c r="K19" s="35"/>
      <c r="L19" s="25"/>
      <c r="M19" s="26"/>
      <c r="N19" s="25"/>
      <c r="O19" s="26"/>
      <c r="P19" s="27"/>
      <c r="Q19" s="26"/>
      <c r="R19" s="25"/>
      <c r="S19" s="26"/>
      <c r="T19" s="25"/>
      <c r="U19" s="26"/>
      <c r="V19" s="27"/>
      <c r="W19" s="26"/>
      <c r="X19" s="27"/>
      <c r="Y19" s="26"/>
      <c r="AE19" s="36"/>
      <c r="AF19" s="37"/>
    </row>
    <row r="20" spans="1:39" s="23" customFormat="1" ht="13.5" thickBot="1" x14ac:dyDescent="0.25">
      <c r="A20" s="201" t="s">
        <v>27</v>
      </c>
      <c r="B20" s="38"/>
      <c r="C20" s="39">
        <f>SUM(C2:C18)</f>
        <v>0</v>
      </c>
      <c r="D20" s="39"/>
      <c r="E20" s="39">
        <f>SUM(E2:E18)</f>
        <v>0</v>
      </c>
      <c r="F20" s="39"/>
      <c r="G20" s="39">
        <f>SUM(G2:G18)</f>
        <v>0</v>
      </c>
      <c r="H20" s="39"/>
      <c r="I20" s="39">
        <f>SUM(I2:I18)</f>
        <v>0</v>
      </c>
      <c r="J20" s="39"/>
      <c r="K20" s="39">
        <f>SUM(K2:K18)</f>
        <v>0</v>
      </c>
      <c r="L20" s="39"/>
      <c r="M20" s="39">
        <f>SUM(M2:M18)</f>
        <v>0</v>
      </c>
      <c r="N20" s="39"/>
      <c r="O20" s="39">
        <f>SUM(O2:O18)</f>
        <v>0</v>
      </c>
      <c r="P20" s="39"/>
      <c r="Q20" s="39">
        <f>SUM(Q2:Q18)</f>
        <v>0</v>
      </c>
      <c r="R20" s="39"/>
      <c r="S20" s="39">
        <f>SUM(S2:S18)</f>
        <v>369.09000000000003</v>
      </c>
      <c r="T20" s="39"/>
      <c r="U20" s="39">
        <f>SUM(U2:U18)</f>
        <v>990.5100000000001</v>
      </c>
      <c r="V20" s="39"/>
      <c r="W20" s="39">
        <f>SUM(W2:W18)</f>
        <v>1060.825</v>
      </c>
      <c r="X20" s="39"/>
      <c r="Y20" s="39">
        <f>SUM(Y2:Y18)</f>
        <v>1060.8300000000002</v>
      </c>
      <c r="Z20" s="31"/>
      <c r="AA20" s="31"/>
      <c r="AB20" s="31"/>
      <c r="AC20" s="31"/>
      <c r="AE20" s="32"/>
      <c r="AF20" s="33"/>
    </row>
    <row r="21" spans="1:39" s="34" customFormat="1" ht="13.5" thickBot="1" x14ac:dyDescent="0.25">
      <c r="A21" s="29"/>
      <c r="B21" s="20"/>
      <c r="C21" s="30"/>
      <c r="E21" s="13"/>
      <c r="H21" s="13"/>
      <c r="J21" s="13"/>
      <c r="M21" s="13"/>
      <c r="O21" s="13"/>
      <c r="Q21" s="13"/>
      <c r="S21" s="13"/>
      <c r="U21" s="13"/>
      <c r="W21" s="13"/>
      <c r="AC21" s="15"/>
      <c r="AD21" s="108"/>
    </row>
    <row r="22" spans="1:39" s="158" customFormat="1" x14ac:dyDescent="0.2">
      <c r="A22" s="241" t="s">
        <v>16</v>
      </c>
      <c r="B22" s="191">
        <v>42370</v>
      </c>
      <c r="C22" s="199"/>
      <c r="D22" s="191">
        <v>42401</v>
      </c>
      <c r="E22" s="199"/>
      <c r="F22" s="193">
        <v>42430</v>
      </c>
      <c r="G22" s="194"/>
      <c r="H22" s="191">
        <v>42461</v>
      </c>
      <c r="I22" s="199"/>
      <c r="J22" s="191">
        <v>42491</v>
      </c>
      <c r="K22" s="192"/>
      <c r="L22" s="191">
        <v>42522</v>
      </c>
      <c r="M22" s="192"/>
      <c r="N22" s="191">
        <v>42552</v>
      </c>
      <c r="O22" s="192"/>
      <c r="P22" s="191">
        <v>42583</v>
      </c>
      <c r="Q22" s="192"/>
      <c r="R22" s="191">
        <v>42614</v>
      </c>
      <c r="S22" s="192"/>
      <c r="T22" s="213">
        <v>42644</v>
      </c>
      <c r="U22" s="212"/>
      <c r="V22" s="242">
        <v>42675</v>
      </c>
      <c r="W22" s="249">
        <v>185.52</v>
      </c>
      <c r="X22" s="195">
        <v>42705</v>
      </c>
      <c r="Y22" s="200">
        <v>185.52</v>
      </c>
      <c r="Z22" s="264" t="s">
        <v>517</v>
      </c>
      <c r="AA22" s="264"/>
      <c r="AB22" s="264"/>
      <c r="AC22" s="264"/>
      <c r="AD22" s="264"/>
      <c r="AE22" s="264"/>
      <c r="AF22" s="264"/>
      <c r="AG22" s="264"/>
      <c r="AH22" s="264"/>
    </row>
    <row r="23" spans="1:39" s="158" customFormat="1" x14ac:dyDescent="0.2">
      <c r="A23" s="244" t="s">
        <v>17</v>
      </c>
      <c r="B23" s="178">
        <v>42370</v>
      </c>
      <c r="C23" s="156"/>
      <c r="D23" s="178">
        <v>42401</v>
      </c>
      <c r="E23" s="156"/>
      <c r="F23" s="181">
        <v>42430</v>
      </c>
      <c r="G23" s="182"/>
      <c r="H23" s="178">
        <v>42461</v>
      </c>
      <c r="I23" s="156"/>
      <c r="J23" s="178">
        <v>42491</v>
      </c>
      <c r="K23" s="155"/>
      <c r="L23" s="178">
        <v>42522</v>
      </c>
      <c r="M23" s="155"/>
      <c r="N23" s="178">
        <v>42552</v>
      </c>
      <c r="O23" s="155"/>
      <c r="P23" s="178">
        <v>42583</v>
      </c>
      <c r="Q23" s="155"/>
      <c r="R23" s="213">
        <v>42614</v>
      </c>
      <c r="S23" s="212"/>
      <c r="T23" s="213">
        <v>42644</v>
      </c>
      <c r="U23" s="212"/>
      <c r="V23" s="242">
        <v>42675</v>
      </c>
      <c r="W23" s="249">
        <v>86.92</v>
      </c>
      <c r="X23" s="157">
        <v>42705</v>
      </c>
      <c r="Y23" s="170">
        <v>86.92</v>
      </c>
      <c r="AE23" s="161"/>
      <c r="AF23" s="162"/>
    </row>
    <row r="24" spans="1:39" s="158" customFormat="1" x14ac:dyDescent="0.2">
      <c r="A24" s="244" t="s">
        <v>147</v>
      </c>
      <c r="B24" s="178">
        <v>42376</v>
      </c>
      <c r="C24" s="155"/>
      <c r="D24" s="178">
        <v>42407</v>
      </c>
      <c r="E24" s="155"/>
      <c r="F24" s="178">
        <v>42436</v>
      </c>
      <c r="G24" s="155"/>
      <c r="H24" s="178">
        <v>42467</v>
      </c>
      <c r="I24" s="156"/>
      <c r="J24" s="178">
        <v>42497</v>
      </c>
      <c r="K24" s="155"/>
      <c r="L24" s="178">
        <v>42528</v>
      </c>
      <c r="M24" s="155"/>
      <c r="N24" s="178">
        <v>42558</v>
      </c>
      <c r="O24" s="155"/>
      <c r="P24" s="178">
        <v>42589</v>
      </c>
      <c r="Q24" s="155"/>
      <c r="R24" s="213">
        <v>42620</v>
      </c>
      <c r="S24" s="212"/>
      <c r="T24" s="213">
        <v>42650</v>
      </c>
      <c r="U24" s="212"/>
      <c r="V24" s="209">
        <v>42681</v>
      </c>
      <c r="W24" s="210">
        <v>255.47</v>
      </c>
      <c r="X24" s="157">
        <v>42711</v>
      </c>
      <c r="Y24" s="163">
        <v>255.47</v>
      </c>
      <c r="AE24" s="161"/>
      <c r="AF24" s="162"/>
    </row>
    <row r="25" spans="1:39" s="158" customFormat="1" ht="13.5" thickBot="1" x14ac:dyDescent="0.25">
      <c r="A25" s="245" t="s">
        <v>23</v>
      </c>
      <c r="B25" s="184">
        <v>42394</v>
      </c>
      <c r="C25" s="159"/>
      <c r="D25" s="184">
        <v>42425</v>
      </c>
      <c r="E25" s="159"/>
      <c r="F25" s="184">
        <v>42454</v>
      </c>
      <c r="G25" s="159"/>
      <c r="H25" s="184">
        <v>42485</v>
      </c>
      <c r="I25" s="159"/>
      <c r="J25" s="184">
        <v>42515</v>
      </c>
      <c r="K25" s="159"/>
      <c r="L25" s="184">
        <v>42546</v>
      </c>
      <c r="M25" s="159"/>
      <c r="N25" s="184"/>
      <c r="O25" s="159"/>
      <c r="P25" s="184">
        <v>42607</v>
      </c>
      <c r="Q25" s="159"/>
      <c r="R25" s="184"/>
      <c r="S25" s="159"/>
      <c r="T25" s="184"/>
      <c r="U25" s="159"/>
      <c r="V25" s="184">
        <v>42699</v>
      </c>
      <c r="W25" s="159"/>
      <c r="X25" s="171">
        <v>42729</v>
      </c>
      <c r="Y25" s="174"/>
      <c r="Z25" s="264" t="s">
        <v>516</v>
      </c>
      <c r="AA25" s="264"/>
      <c r="AB25" s="264"/>
      <c r="AC25" s="264"/>
      <c r="AD25" s="264"/>
      <c r="AE25" s="264"/>
      <c r="AF25" s="264"/>
      <c r="AG25" s="264"/>
      <c r="AH25" s="264"/>
    </row>
    <row r="26" spans="1:39" s="34" customFormat="1" ht="13.5" thickBot="1" x14ac:dyDescent="0.25">
      <c r="A26" s="29"/>
      <c r="B26" s="20"/>
      <c r="C26" s="30"/>
      <c r="E26" s="13"/>
      <c r="H26" s="13"/>
      <c r="J26" s="13"/>
      <c r="M26" s="13"/>
      <c r="O26" s="13"/>
      <c r="Q26" s="13"/>
      <c r="S26" s="13"/>
      <c r="U26" s="13"/>
      <c r="W26" s="13"/>
      <c r="AC26" s="15"/>
      <c r="AD26" s="108"/>
    </row>
    <row r="27" spans="1:39" s="189" customFormat="1" ht="13.5" thickBot="1" x14ac:dyDescent="0.25">
      <c r="A27" s="201" t="s">
        <v>27</v>
      </c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>
        <f>SUM(Q22:Q25)</f>
        <v>0</v>
      </c>
      <c r="R27" s="39"/>
      <c r="S27" s="39">
        <f t="shared" ref="S27:Y27" si="0">SUM(S22:S25)</f>
        <v>0</v>
      </c>
      <c r="T27" s="39"/>
      <c r="U27" s="39">
        <f t="shared" si="0"/>
        <v>0</v>
      </c>
      <c r="V27" s="39"/>
      <c r="W27" s="39">
        <f t="shared" si="0"/>
        <v>527.91</v>
      </c>
      <c r="X27" s="39"/>
      <c r="Y27" s="39">
        <f t="shared" si="0"/>
        <v>527.91</v>
      </c>
      <c r="Z27" s="158"/>
      <c r="AA27" s="158"/>
      <c r="AB27" s="158"/>
      <c r="AC27" s="158"/>
      <c r="AE27" s="32"/>
      <c r="AF27" s="33"/>
    </row>
    <row r="28" spans="1:39" s="34" customFormat="1" ht="13.5" thickBot="1" x14ac:dyDescent="0.25">
      <c r="A28" s="190"/>
      <c r="B28" s="20"/>
      <c r="C28" s="30"/>
      <c r="E28" s="13"/>
      <c r="H28" s="13"/>
      <c r="J28" s="13"/>
      <c r="M28" s="13"/>
      <c r="O28" s="13"/>
      <c r="Q28" s="13"/>
      <c r="S28" s="13"/>
      <c r="U28" s="13"/>
      <c r="W28" s="13"/>
      <c r="AC28" s="15"/>
      <c r="AD28" s="108"/>
    </row>
    <row r="29" spans="1:39" s="34" customFormat="1" ht="13.5" thickBot="1" x14ac:dyDescent="0.25">
      <c r="A29" s="201" t="s">
        <v>311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>
        <f>Q20+Q27</f>
        <v>0</v>
      </c>
      <c r="R29" s="39"/>
      <c r="S29" s="39">
        <f t="shared" ref="S29:Y29" si="1">S20+S27</f>
        <v>369.09000000000003</v>
      </c>
      <c r="T29" s="39"/>
      <c r="U29" s="39">
        <f t="shared" si="1"/>
        <v>990.5100000000001</v>
      </c>
      <c r="V29" s="39"/>
      <c r="W29" s="39">
        <f t="shared" si="1"/>
        <v>1588.7350000000001</v>
      </c>
      <c r="X29" s="39"/>
      <c r="Y29" s="39">
        <f t="shared" si="1"/>
        <v>1588.7400000000002</v>
      </c>
      <c r="AC29" s="15"/>
      <c r="AD29" s="108"/>
    </row>
    <row r="30" spans="1:39" s="34" customFormat="1" x14ac:dyDescent="0.2">
      <c r="A30" s="29"/>
      <c r="B30" s="20"/>
      <c r="C30" s="30"/>
      <c r="E30" s="13"/>
      <c r="H30" s="13"/>
      <c r="J30" s="13"/>
      <c r="M30" s="13"/>
      <c r="O30" s="13"/>
      <c r="Q30" s="13"/>
      <c r="S30" s="13"/>
      <c r="U30" s="13"/>
      <c r="W30" s="13"/>
      <c r="AC30" s="15"/>
      <c r="AD30" s="108"/>
    </row>
    <row r="31" spans="1:39" s="34" customFormat="1" ht="13.5" thickBot="1" x14ac:dyDescent="0.25">
      <c r="A31" s="268" t="s">
        <v>28</v>
      </c>
      <c r="B31" s="268"/>
      <c r="C31" s="268"/>
      <c r="D31" s="268"/>
      <c r="E31" s="268"/>
      <c r="F31" s="268"/>
      <c r="G31" s="268"/>
      <c r="H31" s="268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23"/>
      <c r="W31" s="141"/>
      <c r="X31" s="141"/>
      <c r="Y31" s="142"/>
      <c r="Z31" s="142"/>
      <c r="AA31" s="165"/>
      <c r="AB31" s="165"/>
      <c r="AC31" s="211"/>
      <c r="AD31" s="211"/>
      <c r="AE31" s="15"/>
      <c r="AF31" s="108"/>
    </row>
    <row r="32" spans="1:39" s="34" customFormat="1" ht="12.75" customHeight="1" thickBot="1" x14ac:dyDescent="0.25">
      <c r="A32" s="262" t="s">
        <v>173</v>
      </c>
      <c r="B32" s="262"/>
      <c r="C32" s="262"/>
      <c r="D32" s="262"/>
      <c r="E32" s="262"/>
      <c r="F32" s="262"/>
      <c r="G32" s="262"/>
      <c r="H32" s="262"/>
      <c r="I32" s="262"/>
      <c r="J32" s="262"/>
      <c r="K32" s="262"/>
      <c r="L32" s="262"/>
      <c r="M32" s="262"/>
      <c r="N32" s="262"/>
      <c r="O32" s="262"/>
      <c r="P32" s="262"/>
      <c r="Q32" s="262"/>
      <c r="R32" s="262"/>
      <c r="S32" s="262"/>
      <c r="U32" s="87" t="s">
        <v>109</v>
      </c>
      <c r="V32" s="88" t="s">
        <v>112</v>
      </c>
      <c r="W32" s="89" t="s">
        <v>132</v>
      </c>
      <c r="X32" s="90" t="s">
        <v>0</v>
      </c>
      <c r="Y32" s="91" t="s">
        <v>131</v>
      </c>
      <c r="Z32" s="92" t="s">
        <v>109</v>
      </c>
      <c r="AA32" s="92" t="s">
        <v>112</v>
      </c>
      <c r="AB32" s="259" t="s">
        <v>125</v>
      </c>
      <c r="AC32" s="260"/>
      <c r="AD32" s="260"/>
      <c r="AE32" s="261"/>
      <c r="AF32" s="258" t="s">
        <v>126</v>
      </c>
      <c r="AG32" s="258"/>
      <c r="AH32" s="258"/>
      <c r="AI32" s="258"/>
      <c r="AJ32" s="258"/>
      <c r="AK32" s="258"/>
      <c r="AL32" s="258"/>
      <c r="AM32" s="258"/>
    </row>
    <row r="33" spans="1:39" s="34" customFormat="1" ht="12.75" customHeight="1" x14ac:dyDescent="0.2">
      <c r="A33" s="263" t="s">
        <v>136</v>
      </c>
      <c r="B33" s="263"/>
      <c r="C33" s="263"/>
      <c r="D33" s="263"/>
      <c r="E33" s="263"/>
      <c r="F33" s="263"/>
      <c r="G33" s="263"/>
      <c r="H33" s="263"/>
      <c r="I33" s="263"/>
      <c r="J33" s="263"/>
      <c r="K33" s="263"/>
      <c r="L33" s="263"/>
      <c r="M33" s="263"/>
      <c r="N33" s="263"/>
      <c r="O33" s="263"/>
      <c r="P33" s="263"/>
      <c r="Q33" s="263"/>
      <c r="R33" s="263"/>
      <c r="S33" s="263"/>
      <c r="T33" s="101" t="s">
        <v>148</v>
      </c>
      <c r="U33" s="15">
        <v>177.11</v>
      </c>
      <c r="V33" s="15">
        <v>19.39</v>
      </c>
      <c r="W33" s="112">
        <v>42625</v>
      </c>
      <c r="X33" s="232" t="s">
        <v>25</v>
      </c>
      <c r="Y33" s="233">
        <v>121.65</v>
      </c>
      <c r="Z33" s="175"/>
      <c r="AA33" s="176"/>
      <c r="AB33" s="256"/>
      <c r="AC33" s="256"/>
      <c r="AD33" s="256"/>
      <c r="AE33" s="256"/>
      <c r="AF33" s="255" t="s">
        <v>515</v>
      </c>
      <c r="AG33" s="255"/>
      <c r="AH33" s="255"/>
      <c r="AI33" s="255"/>
      <c r="AJ33" s="255"/>
      <c r="AK33" s="255"/>
      <c r="AL33" s="255"/>
      <c r="AM33" s="255"/>
    </row>
    <row r="34" spans="1:39" s="34" customFormat="1" ht="12.75" customHeight="1" x14ac:dyDescent="0.2">
      <c r="A34" s="263" t="s">
        <v>512</v>
      </c>
      <c r="B34" s="263"/>
      <c r="C34" s="263"/>
      <c r="D34" s="263"/>
      <c r="E34" s="263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101" t="s">
        <v>149</v>
      </c>
      <c r="U34" s="19">
        <f>Z56</f>
        <v>624.28</v>
      </c>
      <c r="V34" s="19">
        <f>AA56</f>
        <v>0</v>
      </c>
      <c r="W34" s="112">
        <v>42626</v>
      </c>
      <c r="X34" s="232" t="s">
        <v>26</v>
      </c>
      <c r="Y34" s="233">
        <v>16.600000000000001</v>
      </c>
      <c r="Z34" s="175"/>
      <c r="AA34" s="176"/>
      <c r="AB34" s="256"/>
      <c r="AC34" s="256"/>
      <c r="AD34" s="256"/>
      <c r="AE34" s="256"/>
      <c r="AF34" s="255"/>
      <c r="AG34" s="255"/>
      <c r="AH34" s="255"/>
      <c r="AI34" s="255"/>
      <c r="AJ34" s="255"/>
      <c r="AK34" s="255"/>
      <c r="AL34" s="255"/>
      <c r="AM34" s="255"/>
    </row>
    <row r="35" spans="1:39" s="34" customFormat="1" ht="13.5" customHeight="1" thickBot="1" x14ac:dyDescent="0.25">
      <c r="A35" s="263" t="s">
        <v>300</v>
      </c>
      <c r="B35" s="263"/>
      <c r="C35" s="263"/>
      <c r="D35" s="263"/>
      <c r="E35" s="263"/>
      <c r="F35" s="263"/>
      <c r="G35" s="263"/>
      <c r="H35" s="263"/>
      <c r="I35" s="263"/>
      <c r="J35" s="263"/>
      <c r="K35" s="263"/>
      <c r="L35" s="263"/>
      <c r="M35" s="263"/>
      <c r="N35" s="263"/>
      <c r="O35" s="263"/>
      <c r="P35" s="263"/>
      <c r="Q35" s="263"/>
      <c r="R35" s="263"/>
      <c r="S35" s="263"/>
      <c r="U35" s="24">
        <f>U33-U34</f>
        <v>-447.16999999999996</v>
      </c>
      <c r="V35" s="24">
        <f>V33-V34</f>
        <v>19.39</v>
      </c>
      <c r="W35" s="112">
        <v>42628</v>
      </c>
      <c r="X35" s="232" t="s">
        <v>24</v>
      </c>
      <c r="Y35" s="233">
        <v>55.01</v>
      </c>
      <c r="Z35" s="175"/>
      <c r="AA35" s="176"/>
      <c r="AB35" s="256"/>
      <c r="AC35" s="256"/>
      <c r="AD35" s="256"/>
      <c r="AE35" s="256"/>
      <c r="AF35" s="255"/>
      <c r="AG35" s="255"/>
      <c r="AH35" s="255"/>
      <c r="AI35" s="255"/>
      <c r="AJ35" s="255"/>
      <c r="AK35" s="255"/>
      <c r="AL35" s="255"/>
      <c r="AM35" s="255"/>
    </row>
    <row r="36" spans="1:39" s="34" customFormat="1" ht="14.25" thickTop="1" thickBot="1" x14ac:dyDescent="0.25">
      <c r="A36" s="263" t="s">
        <v>513</v>
      </c>
      <c r="B36" s="263"/>
      <c r="C36" s="263"/>
      <c r="D36" s="263"/>
      <c r="E36" s="263"/>
      <c r="F36" s="263"/>
      <c r="G36" s="263"/>
      <c r="H36" s="263"/>
      <c r="I36" s="263"/>
      <c r="J36" s="263"/>
      <c r="K36" s="263"/>
      <c r="L36" s="263"/>
      <c r="M36" s="263"/>
      <c r="N36" s="263"/>
      <c r="O36" s="263"/>
      <c r="P36" s="263"/>
      <c r="Q36" s="263"/>
      <c r="R36" s="263"/>
      <c r="S36" s="263"/>
      <c r="U36" s="99"/>
      <c r="V36" s="99"/>
      <c r="W36" s="112">
        <v>42638</v>
      </c>
      <c r="X36" s="232" t="s">
        <v>181</v>
      </c>
      <c r="Y36" s="233">
        <v>176.68</v>
      </c>
      <c r="Z36" s="175"/>
      <c r="AA36" s="176"/>
      <c r="AB36" s="256"/>
      <c r="AC36" s="256"/>
      <c r="AD36" s="256"/>
      <c r="AE36" s="256"/>
      <c r="AF36" s="255"/>
      <c r="AG36" s="255"/>
      <c r="AH36" s="255"/>
      <c r="AI36" s="255"/>
      <c r="AJ36" s="255"/>
      <c r="AK36" s="255"/>
      <c r="AL36" s="255"/>
      <c r="AM36" s="255"/>
    </row>
    <row r="37" spans="1:39" s="34" customFormat="1" ht="13.5" customHeight="1" thickBot="1" x14ac:dyDescent="0.25">
      <c r="A37" s="263" t="s">
        <v>511</v>
      </c>
      <c r="B37" s="263"/>
      <c r="C37" s="263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U37" s="100" t="s">
        <v>143</v>
      </c>
      <c r="V37" s="100" t="s">
        <v>144</v>
      </c>
      <c r="W37" s="234">
        <v>42644</v>
      </c>
      <c r="X37" s="235" t="s">
        <v>236</v>
      </c>
      <c r="Y37" s="236">
        <v>624.28</v>
      </c>
      <c r="Z37" s="230">
        <f>Y37</f>
        <v>624.28</v>
      </c>
      <c r="AA37" s="231"/>
      <c r="AB37" s="269"/>
      <c r="AC37" s="269"/>
      <c r="AD37" s="269"/>
      <c r="AE37" s="269"/>
      <c r="AF37" s="257"/>
      <c r="AG37" s="257"/>
      <c r="AH37" s="257"/>
      <c r="AI37" s="257"/>
      <c r="AJ37" s="257"/>
      <c r="AK37" s="257"/>
      <c r="AL37" s="257"/>
      <c r="AM37" s="257"/>
    </row>
    <row r="38" spans="1:39" s="34" customFormat="1" ht="12.75" customHeight="1" x14ac:dyDescent="0.2">
      <c r="A38" s="263" t="s">
        <v>514</v>
      </c>
      <c r="B38" s="263"/>
      <c r="C38" s="263"/>
      <c r="D38" s="263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U38" s="15">
        <v>4.88</v>
      </c>
      <c r="V38" s="15">
        <v>0.39</v>
      </c>
      <c r="W38" s="112">
        <v>42648</v>
      </c>
      <c r="X38" s="232" t="s">
        <v>309</v>
      </c>
      <c r="Y38" s="233">
        <v>34.97</v>
      </c>
      <c r="Z38" s="175"/>
      <c r="AA38" s="176"/>
      <c r="AB38" s="256"/>
      <c r="AC38" s="256"/>
      <c r="AD38" s="256"/>
      <c r="AE38" s="256"/>
      <c r="AF38" s="255"/>
      <c r="AG38" s="255"/>
      <c r="AH38" s="255"/>
      <c r="AI38" s="255"/>
      <c r="AJ38" s="255"/>
      <c r="AK38" s="255"/>
      <c r="AL38" s="255"/>
      <c r="AM38" s="255"/>
    </row>
    <row r="39" spans="1:39" s="34" customFormat="1" ht="12.75" customHeight="1" x14ac:dyDescent="0.2">
      <c r="A39" s="263" t="s">
        <v>519</v>
      </c>
      <c r="B39" s="263"/>
      <c r="C39" s="263"/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U39" s="19">
        <v>1</v>
      </c>
      <c r="V39" s="19">
        <v>0</v>
      </c>
      <c r="W39" s="112">
        <v>42650</v>
      </c>
      <c r="X39" s="232" t="s">
        <v>310</v>
      </c>
      <c r="Y39" s="233">
        <v>58.29</v>
      </c>
      <c r="Z39" s="175"/>
      <c r="AA39" s="176"/>
      <c r="AB39" s="256"/>
      <c r="AC39" s="256"/>
      <c r="AD39" s="256"/>
      <c r="AE39" s="256"/>
      <c r="AF39" s="255"/>
      <c r="AG39" s="255"/>
      <c r="AH39" s="255"/>
      <c r="AI39" s="255"/>
      <c r="AJ39" s="255"/>
      <c r="AK39" s="255"/>
      <c r="AL39" s="255"/>
      <c r="AM39" s="255"/>
    </row>
    <row r="40" spans="1:39" s="34" customFormat="1" ht="13.5" thickBot="1" x14ac:dyDescent="0.25">
      <c r="A40" s="266"/>
      <c r="B40" s="266"/>
      <c r="C40" s="266"/>
      <c r="L40" s="110"/>
      <c r="U40" s="24">
        <f>SUM(U38:U39)</f>
        <v>5.88</v>
      </c>
      <c r="V40" s="24">
        <f>SUM(V38:V39)</f>
        <v>0.39</v>
      </c>
      <c r="W40" s="112">
        <v>42655</v>
      </c>
      <c r="X40" s="232" t="s">
        <v>25</v>
      </c>
      <c r="Y40" s="233">
        <v>120.79</v>
      </c>
      <c r="Z40" s="175"/>
      <c r="AA40" s="176"/>
      <c r="AB40" s="256"/>
      <c r="AC40" s="256"/>
      <c r="AD40" s="256"/>
      <c r="AE40" s="256"/>
      <c r="AF40" s="255"/>
      <c r="AG40" s="255"/>
      <c r="AH40" s="255"/>
      <c r="AI40" s="255"/>
      <c r="AJ40" s="255"/>
      <c r="AK40" s="255"/>
      <c r="AL40" s="255"/>
      <c r="AM40" s="255"/>
    </row>
    <row r="41" spans="1:39" s="34" customFormat="1" ht="13.5" customHeight="1" thickTop="1" x14ac:dyDescent="0.2">
      <c r="A41" s="267"/>
      <c r="B41" s="267"/>
      <c r="C41" s="267"/>
      <c r="L41" s="109"/>
      <c r="U41" s="93"/>
      <c r="V41" s="93"/>
      <c r="W41" s="112">
        <v>42658</v>
      </c>
      <c r="X41" s="232" t="s">
        <v>19</v>
      </c>
      <c r="Y41" s="233">
        <v>135.77000000000001</v>
      </c>
      <c r="Z41" s="175"/>
      <c r="AA41" s="176"/>
      <c r="AB41" s="256"/>
      <c r="AC41" s="256"/>
      <c r="AD41" s="256"/>
      <c r="AE41" s="256"/>
      <c r="AF41" s="255"/>
      <c r="AG41" s="255"/>
      <c r="AH41" s="255"/>
      <c r="AI41" s="255"/>
      <c r="AJ41" s="255"/>
      <c r="AK41" s="255"/>
      <c r="AL41" s="255"/>
      <c r="AM41" s="255"/>
    </row>
    <row r="42" spans="1:39" s="34" customFormat="1" x14ac:dyDescent="0.2">
      <c r="A42" s="267"/>
      <c r="B42" s="267"/>
      <c r="C42" s="267"/>
      <c r="K42" s="140"/>
      <c r="L42" s="109"/>
      <c r="R42" s="270" t="s">
        <v>301</v>
      </c>
      <c r="S42" s="270"/>
      <c r="T42" s="177">
        <f>Y33+Y34+Y35+Y36+Y38+Y39+Y40+Y41+Y42+Y43+Y45+Y46+Y47+Y48+Y49+Y50+Y51+Y52+Y53+Y54+Y55</f>
        <v>2840.9700000000003</v>
      </c>
      <c r="W42" s="112">
        <v>42660</v>
      </c>
      <c r="X42" s="232" t="s">
        <v>26</v>
      </c>
      <c r="Y42" s="233">
        <v>17.71</v>
      </c>
      <c r="Z42" s="175"/>
      <c r="AA42" s="176"/>
      <c r="AB42" s="256"/>
      <c r="AC42" s="256"/>
      <c r="AD42" s="256"/>
      <c r="AE42" s="256"/>
      <c r="AF42" s="255"/>
      <c r="AG42" s="255"/>
      <c r="AH42" s="255"/>
      <c r="AI42" s="255"/>
      <c r="AJ42" s="255"/>
      <c r="AK42" s="255"/>
      <c r="AL42" s="255"/>
      <c r="AM42" s="255"/>
    </row>
    <row r="43" spans="1:39" s="34" customFormat="1" ht="12.75" customHeight="1" x14ac:dyDescent="0.2">
      <c r="A43" s="135"/>
      <c r="B43" s="135"/>
      <c r="C43" s="135"/>
      <c r="L43" s="116"/>
      <c r="S43" s="202">
        <v>42649</v>
      </c>
      <c r="T43" s="177"/>
      <c r="U43" s="225"/>
      <c r="W43" s="112">
        <v>42661</v>
      </c>
      <c r="X43" s="232" t="s">
        <v>24</v>
      </c>
      <c r="Y43" s="233">
        <v>50.84</v>
      </c>
      <c r="Z43" s="175"/>
      <c r="AA43" s="176"/>
      <c r="AB43" s="256"/>
      <c r="AC43" s="256"/>
      <c r="AD43" s="256"/>
      <c r="AE43" s="256"/>
      <c r="AF43" s="255"/>
      <c r="AG43" s="255"/>
      <c r="AH43" s="255"/>
      <c r="AI43" s="255"/>
      <c r="AJ43" s="255"/>
      <c r="AK43" s="255"/>
      <c r="AL43" s="255"/>
      <c r="AM43" s="255"/>
    </row>
    <row r="44" spans="1:39" s="34" customFormat="1" ht="12.75" customHeight="1" x14ac:dyDescent="0.2">
      <c r="A44" s="135"/>
      <c r="B44" s="135"/>
      <c r="C44" s="135"/>
      <c r="L44" s="134"/>
      <c r="P44" s="154"/>
      <c r="Q44" s="154"/>
      <c r="S44" s="203">
        <v>42656</v>
      </c>
      <c r="T44" s="113">
        <f>Y37</f>
        <v>624.28</v>
      </c>
      <c r="U44" s="226"/>
      <c r="W44" s="112">
        <v>42663</v>
      </c>
      <c r="X44" s="237" t="s">
        <v>21</v>
      </c>
      <c r="Y44" s="233">
        <v>46.9</v>
      </c>
      <c r="Z44" s="175"/>
      <c r="AA44" s="176"/>
      <c r="AB44" s="256"/>
      <c r="AC44" s="256"/>
      <c r="AD44" s="256"/>
      <c r="AE44" s="256"/>
      <c r="AF44" s="255"/>
      <c r="AG44" s="255"/>
      <c r="AH44" s="255"/>
      <c r="AI44" s="255"/>
      <c r="AJ44" s="255"/>
      <c r="AK44" s="255"/>
      <c r="AL44" s="255"/>
      <c r="AM44" s="255"/>
    </row>
    <row r="45" spans="1:39" s="34" customFormat="1" ht="12.75" customHeight="1" x14ac:dyDescent="0.2">
      <c r="A45" s="135"/>
      <c r="B45" s="135"/>
      <c r="C45" s="135"/>
      <c r="P45" s="112"/>
      <c r="Q45" s="187"/>
      <c r="S45" s="204">
        <v>42663</v>
      </c>
      <c r="T45" s="177">
        <f>Y44</f>
        <v>46.9</v>
      </c>
      <c r="U45" s="120"/>
      <c r="V45" s="111"/>
      <c r="W45" s="112">
        <v>42664</v>
      </c>
      <c r="X45" s="232" t="s">
        <v>238</v>
      </c>
      <c r="Y45" s="233">
        <v>348.56</v>
      </c>
      <c r="Z45" s="175"/>
      <c r="AA45" s="176"/>
      <c r="AB45" s="256"/>
      <c r="AC45" s="256"/>
      <c r="AD45" s="256"/>
      <c r="AE45" s="256"/>
      <c r="AF45" s="255"/>
      <c r="AG45" s="255"/>
      <c r="AH45" s="255"/>
      <c r="AI45" s="255"/>
      <c r="AJ45" s="255"/>
      <c r="AK45" s="255"/>
      <c r="AL45" s="255"/>
      <c r="AM45" s="255"/>
    </row>
    <row r="46" spans="1:39" s="34" customFormat="1" x14ac:dyDescent="0.2">
      <c r="A46" s="136"/>
      <c r="B46" s="136"/>
      <c r="C46" s="136"/>
      <c r="S46" s="227">
        <v>42670</v>
      </c>
      <c r="U46" s="113"/>
      <c r="V46" s="111"/>
      <c r="W46" s="112">
        <v>42668</v>
      </c>
      <c r="X46" s="232" t="s">
        <v>181</v>
      </c>
      <c r="Y46" s="233">
        <v>176.68</v>
      </c>
      <c r="Z46" s="175"/>
      <c r="AA46" s="176"/>
      <c r="AB46" s="256"/>
      <c r="AC46" s="256"/>
      <c r="AD46" s="256"/>
      <c r="AE46" s="256"/>
      <c r="AF46" s="255"/>
      <c r="AG46" s="255"/>
      <c r="AH46" s="255"/>
      <c r="AI46" s="255"/>
      <c r="AJ46" s="255"/>
      <c r="AK46" s="255"/>
      <c r="AL46" s="255"/>
      <c r="AM46" s="255"/>
    </row>
    <row r="47" spans="1:39" s="34" customFormat="1" x14ac:dyDescent="0.2">
      <c r="A47" s="136"/>
      <c r="B47" s="136"/>
      <c r="C47" s="136"/>
      <c r="F47" s="112"/>
      <c r="G47" s="113"/>
      <c r="L47" s="111"/>
      <c r="M47" s="111"/>
      <c r="S47" s="228">
        <v>42677</v>
      </c>
      <c r="U47" s="206"/>
      <c r="V47" s="207"/>
      <c r="W47" s="112">
        <v>42675</v>
      </c>
      <c r="X47" s="232" t="s">
        <v>236</v>
      </c>
      <c r="Y47" s="233">
        <v>624.28</v>
      </c>
      <c r="Z47" s="175"/>
      <c r="AA47" s="176"/>
      <c r="AB47" s="256"/>
      <c r="AC47" s="256"/>
      <c r="AD47" s="256"/>
      <c r="AE47" s="256"/>
      <c r="AF47" s="255"/>
      <c r="AG47" s="255"/>
      <c r="AH47" s="255"/>
      <c r="AI47" s="255"/>
      <c r="AJ47" s="255"/>
      <c r="AK47" s="255"/>
      <c r="AL47" s="255"/>
      <c r="AM47" s="255"/>
    </row>
    <row r="48" spans="1:39" s="34" customFormat="1" x14ac:dyDescent="0.2">
      <c r="A48" s="136"/>
      <c r="B48" s="136"/>
      <c r="C48" s="136"/>
      <c r="D48" s="111"/>
      <c r="E48" s="113"/>
      <c r="F48" s="111"/>
      <c r="M48" s="111"/>
      <c r="S48" s="229">
        <v>42684</v>
      </c>
      <c r="W48" s="112">
        <v>42675</v>
      </c>
      <c r="X48" s="232" t="s">
        <v>17</v>
      </c>
      <c r="Y48" s="233">
        <v>86.92</v>
      </c>
      <c r="Z48" s="175"/>
      <c r="AA48" s="176"/>
      <c r="AB48" s="256"/>
      <c r="AC48" s="256"/>
      <c r="AD48" s="256"/>
      <c r="AE48" s="256"/>
      <c r="AF48" s="255"/>
      <c r="AG48" s="255"/>
      <c r="AH48" s="255"/>
      <c r="AI48" s="255"/>
      <c r="AJ48" s="255"/>
      <c r="AK48" s="255"/>
      <c r="AL48" s="255"/>
      <c r="AM48" s="255"/>
    </row>
    <row r="49" spans="1:47" s="34" customFormat="1" x14ac:dyDescent="0.2">
      <c r="A49" s="136"/>
      <c r="B49" s="137"/>
      <c r="C49" s="138"/>
      <c r="D49" s="111"/>
      <c r="E49" s="113"/>
      <c r="F49" s="111"/>
      <c r="M49" s="111"/>
      <c r="W49" s="112">
        <v>42675</v>
      </c>
      <c r="X49" s="232" t="s">
        <v>16</v>
      </c>
      <c r="Y49" s="233">
        <v>185.52</v>
      </c>
      <c r="Z49" s="175"/>
      <c r="AA49" s="176"/>
      <c r="AB49" s="256"/>
      <c r="AC49" s="256"/>
      <c r="AD49" s="256"/>
      <c r="AE49" s="256"/>
      <c r="AF49" s="255"/>
      <c r="AG49" s="255"/>
      <c r="AH49" s="255"/>
      <c r="AI49" s="255"/>
      <c r="AJ49" s="255"/>
      <c r="AK49" s="255"/>
      <c r="AL49" s="255"/>
      <c r="AM49" s="255"/>
    </row>
    <row r="50" spans="1:47" s="34" customFormat="1" x14ac:dyDescent="0.2">
      <c r="A50" s="136"/>
      <c r="B50" s="137"/>
      <c r="C50" s="139"/>
      <c r="D50" s="111"/>
      <c r="E50" s="111"/>
      <c r="F50" s="111"/>
      <c r="S50" s="23">
        <v>494.4</v>
      </c>
      <c r="T50" s="14" t="s">
        <v>315</v>
      </c>
      <c r="U50" s="14">
        <v>431.95</v>
      </c>
      <c r="V50" s="222" t="s">
        <v>318</v>
      </c>
      <c r="W50" s="112">
        <v>42675</v>
      </c>
      <c r="X50" s="232" t="s">
        <v>63</v>
      </c>
      <c r="Y50" s="233">
        <v>40</v>
      </c>
      <c r="Z50" s="175"/>
      <c r="AA50" s="176"/>
      <c r="AB50" s="256"/>
      <c r="AC50" s="256"/>
      <c r="AD50" s="256"/>
      <c r="AE50" s="256"/>
      <c r="AF50" s="255"/>
      <c r="AG50" s="255"/>
      <c r="AH50" s="255"/>
      <c r="AI50" s="255"/>
      <c r="AJ50" s="255"/>
      <c r="AK50" s="255"/>
      <c r="AL50" s="255"/>
      <c r="AM50" s="255"/>
    </row>
    <row r="51" spans="1:47" s="34" customFormat="1" x14ac:dyDescent="0.2">
      <c r="A51" s="136"/>
      <c r="B51" s="137"/>
      <c r="C51" s="136"/>
      <c r="D51" s="111"/>
      <c r="E51" s="111"/>
      <c r="F51" s="111"/>
      <c r="S51" s="23">
        <v>395.52</v>
      </c>
      <c r="T51" s="14" t="s">
        <v>317</v>
      </c>
      <c r="U51" s="14">
        <v>356.26</v>
      </c>
      <c r="V51" s="208" t="s">
        <v>318</v>
      </c>
      <c r="W51" s="112">
        <v>42676</v>
      </c>
      <c r="X51" s="232" t="s">
        <v>509</v>
      </c>
      <c r="Y51" s="233">
        <v>21.44</v>
      </c>
      <c r="Z51" s="175"/>
      <c r="AA51" s="176"/>
      <c r="AB51" s="256"/>
      <c r="AC51" s="256"/>
      <c r="AD51" s="256"/>
      <c r="AE51" s="256"/>
      <c r="AF51" s="255"/>
      <c r="AG51" s="255"/>
      <c r="AH51" s="255"/>
      <c r="AI51" s="255"/>
      <c r="AJ51" s="255"/>
      <c r="AK51" s="255"/>
      <c r="AL51" s="255"/>
      <c r="AM51" s="255"/>
    </row>
    <row r="52" spans="1:47" s="34" customFormat="1" x14ac:dyDescent="0.2">
      <c r="B52" s="23"/>
      <c r="C52" s="23"/>
      <c r="D52" s="111"/>
      <c r="E52" s="23"/>
      <c r="F52" s="23"/>
      <c r="G52" s="14"/>
      <c r="H52" s="14"/>
      <c r="I52" s="14"/>
      <c r="J52" s="14"/>
      <c r="K52" s="14"/>
      <c r="L52" s="14"/>
      <c r="M52" s="14"/>
      <c r="N52" s="14"/>
      <c r="O52" s="14"/>
      <c r="S52" s="23">
        <v>296.64</v>
      </c>
      <c r="T52" s="14" t="s">
        <v>316</v>
      </c>
      <c r="U52" s="14"/>
      <c r="V52" s="14"/>
      <c r="W52" s="112">
        <v>42679</v>
      </c>
      <c r="X52" s="232" t="s">
        <v>29</v>
      </c>
      <c r="Y52" s="233">
        <v>101.79</v>
      </c>
      <c r="Z52" s="175"/>
      <c r="AA52" s="176"/>
      <c r="AB52" s="256"/>
      <c r="AC52" s="256"/>
      <c r="AD52" s="256"/>
      <c r="AE52" s="256"/>
      <c r="AF52" s="255"/>
      <c r="AG52" s="255"/>
      <c r="AH52" s="255"/>
      <c r="AI52" s="255"/>
      <c r="AJ52" s="255"/>
      <c r="AK52" s="255"/>
      <c r="AL52" s="255"/>
      <c r="AM52" s="255"/>
    </row>
    <row r="53" spans="1:47" s="34" customFormat="1" x14ac:dyDescent="0.2">
      <c r="B53" s="23"/>
      <c r="C53" s="23"/>
      <c r="D53" s="111"/>
      <c r="E53" s="23"/>
      <c r="F53" s="23"/>
      <c r="G53" s="14"/>
      <c r="H53" s="14"/>
      <c r="I53" s="14"/>
      <c r="J53" s="14"/>
      <c r="K53" s="14"/>
      <c r="L53" s="14"/>
      <c r="M53" s="14"/>
      <c r="N53" s="14"/>
      <c r="O53" s="14"/>
      <c r="S53" s="14"/>
      <c r="T53" s="14"/>
      <c r="U53" s="14"/>
      <c r="V53" s="14"/>
      <c r="W53" s="112">
        <v>42679</v>
      </c>
      <c r="X53" s="232" t="s">
        <v>18</v>
      </c>
      <c r="Y53" s="233">
        <v>171</v>
      </c>
      <c r="Z53" s="175"/>
      <c r="AA53" s="176"/>
      <c r="AB53" s="256"/>
      <c r="AC53" s="256"/>
      <c r="AD53" s="256"/>
      <c r="AE53" s="256"/>
      <c r="AF53" s="255"/>
      <c r="AG53" s="255"/>
      <c r="AH53" s="255"/>
      <c r="AI53" s="255"/>
      <c r="AJ53" s="255"/>
      <c r="AK53" s="255"/>
      <c r="AL53" s="255"/>
      <c r="AM53" s="255"/>
    </row>
    <row r="54" spans="1:47" s="34" customFormat="1" x14ac:dyDescent="0.2">
      <c r="B54" s="23"/>
      <c r="C54" s="23"/>
      <c r="D54" s="111"/>
      <c r="E54" s="23"/>
      <c r="F54" s="23"/>
      <c r="G54" s="14"/>
      <c r="H54" s="14"/>
      <c r="I54" s="14"/>
      <c r="J54" s="14"/>
      <c r="K54" s="14"/>
      <c r="L54" s="14"/>
      <c r="M54" s="14"/>
      <c r="N54" s="14"/>
      <c r="O54" s="14"/>
      <c r="T54" s="205">
        <v>624.28</v>
      </c>
      <c r="U54" s="14"/>
      <c r="V54" s="14"/>
      <c r="W54" s="112">
        <v>42681</v>
      </c>
      <c r="X54" s="232" t="s">
        <v>164</v>
      </c>
      <c r="Y54" s="233">
        <v>255.47</v>
      </c>
      <c r="Z54" s="175"/>
      <c r="AA54" s="176"/>
      <c r="AB54" s="256"/>
      <c r="AC54" s="256"/>
      <c r="AD54" s="256"/>
      <c r="AE54" s="256"/>
      <c r="AF54" s="255"/>
      <c r="AG54" s="255"/>
      <c r="AH54" s="255"/>
      <c r="AI54" s="255"/>
      <c r="AJ54" s="255"/>
      <c r="AK54" s="255"/>
      <c r="AL54" s="255"/>
      <c r="AM54" s="255"/>
    </row>
    <row r="55" spans="1:47" s="34" customFormat="1" x14ac:dyDescent="0.2">
      <c r="A55" s="23"/>
      <c r="B55" s="23"/>
      <c r="C55" s="23"/>
      <c r="D55" s="111"/>
      <c r="E55" s="23"/>
      <c r="F55" s="23"/>
      <c r="G55" s="14"/>
      <c r="H55" s="14"/>
      <c r="I55" s="14"/>
      <c r="J55" s="14"/>
      <c r="K55" s="14"/>
      <c r="L55" s="14"/>
      <c r="M55" s="14"/>
      <c r="N55" s="14"/>
      <c r="O55" s="14"/>
      <c r="P55" s="14"/>
      <c r="S55" s="140" t="s">
        <v>312</v>
      </c>
      <c r="T55" s="205">
        <f>T54/2</f>
        <v>312.14</v>
      </c>
      <c r="U55" s="14"/>
      <c r="V55" s="14"/>
      <c r="W55" s="112">
        <v>42682</v>
      </c>
      <c r="X55" s="232" t="s">
        <v>510</v>
      </c>
      <c r="Y55" s="233">
        <v>41</v>
      </c>
      <c r="Z55" s="175"/>
      <c r="AA55" s="176"/>
      <c r="AB55" s="256"/>
      <c r="AC55" s="256"/>
      <c r="AD55" s="256"/>
      <c r="AE55" s="256"/>
      <c r="AF55" s="255"/>
      <c r="AG55" s="255"/>
      <c r="AH55" s="255"/>
      <c r="AI55" s="255"/>
      <c r="AJ55" s="255"/>
      <c r="AK55" s="255"/>
      <c r="AL55" s="255"/>
      <c r="AM55" s="255"/>
    </row>
    <row r="56" spans="1:47" ht="13.5" thickBot="1" x14ac:dyDescent="0.25">
      <c r="A56" s="23"/>
      <c r="B56" s="23"/>
      <c r="C56" s="23"/>
      <c r="D56" s="111"/>
      <c r="E56" s="23"/>
      <c r="F56" s="23"/>
      <c r="S56" s="34" t="s">
        <v>313</v>
      </c>
      <c r="T56" s="205">
        <f>T54/3</f>
        <v>208.09333333333333</v>
      </c>
      <c r="Y56" s="122">
        <f>SUM(Y33:Y55)</f>
        <v>3512.15</v>
      </c>
      <c r="Z56" s="180">
        <f>SUM(Z33:Z55)</f>
        <v>624.28</v>
      </c>
      <c r="AA56" s="180">
        <f>SUM(AA33:AA55)</f>
        <v>0</v>
      </c>
      <c r="AE56" s="14"/>
      <c r="AF56" s="14"/>
      <c r="AG56" s="1"/>
      <c r="AH56" s="2"/>
    </row>
    <row r="57" spans="1:47" ht="13.5" thickTop="1" x14ac:dyDescent="0.2">
      <c r="A57" s="23"/>
      <c r="B57" s="23"/>
      <c r="C57" s="23"/>
      <c r="D57" s="111"/>
      <c r="E57" s="23"/>
      <c r="F57" s="23"/>
      <c r="S57" s="34" t="s">
        <v>314</v>
      </c>
      <c r="T57" s="34">
        <f>T54/4</f>
        <v>156.07</v>
      </c>
      <c r="AE57" s="14"/>
      <c r="AF57" s="14"/>
      <c r="AG57" s="1"/>
      <c r="AH57" s="2"/>
    </row>
    <row r="58" spans="1:47" x14ac:dyDescent="0.2">
      <c r="A58" s="23"/>
      <c r="B58" s="23"/>
      <c r="C58" s="23"/>
      <c r="D58" s="111"/>
      <c r="E58" s="23"/>
      <c r="F58" s="23"/>
      <c r="AE58" s="14"/>
      <c r="AF58" s="14"/>
      <c r="AG58" s="1"/>
      <c r="AH58" s="2"/>
    </row>
    <row r="59" spans="1:47" x14ac:dyDescent="0.2">
      <c r="A59" s="23"/>
      <c r="B59" s="23"/>
      <c r="C59" s="23"/>
      <c r="D59" s="111"/>
      <c r="E59" s="23"/>
      <c r="F59" s="23"/>
      <c r="AE59" s="14"/>
      <c r="AF59" s="14"/>
      <c r="AG59" s="1"/>
      <c r="AH59" s="2"/>
    </row>
    <row r="60" spans="1:47" x14ac:dyDescent="0.2">
      <c r="AE60" s="14"/>
      <c r="AF60" s="14"/>
      <c r="AG60" s="1"/>
      <c r="AH60" s="2"/>
    </row>
    <row r="61" spans="1:47" x14ac:dyDescent="0.2">
      <c r="AE61" s="14"/>
      <c r="AF61" s="14"/>
      <c r="AG61" s="1"/>
      <c r="AH61" s="2"/>
    </row>
    <row r="62" spans="1:47" x14ac:dyDescent="0.2">
      <c r="AE62" s="14"/>
      <c r="AF62" s="14"/>
      <c r="AG62" s="1"/>
      <c r="AH62" s="2"/>
      <c r="AR62" s="78"/>
      <c r="AS62" s="78"/>
      <c r="AT62" s="78"/>
      <c r="AU62" s="78"/>
    </row>
    <row r="63" spans="1:47" x14ac:dyDescent="0.2">
      <c r="A63" s="23"/>
      <c r="B63" s="23"/>
      <c r="C63" s="23"/>
      <c r="D63" s="111"/>
      <c r="E63" s="23"/>
      <c r="F63" s="23"/>
      <c r="AE63" s="14"/>
      <c r="AF63" s="14"/>
      <c r="AG63" s="1"/>
      <c r="AH63" s="2"/>
    </row>
    <row r="64" spans="1:47" x14ac:dyDescent="0.2">
      <c r="A64" s="23"/>
      <c r="B64" s="23"/>
      <c r="C64" s="23"/>
      <c r="D64" s="111"/>
      <c r="E64" s="23"/>
      <c r="F64" s="23"/>
    </row>
    <row r="65" spans="1:6" x14ac:dyDescent="0.2">
      <c r="A65" s="23"/>
      <c r="B65" s="23"/>
      <c r="C65" s="23"/>
      <c r="D65" s="111"/>
      <c r="E65" s="23"/>
      <c r="F65" s="23"/>
    </row>
    <row r="66" spans="1:6" x14ac:dyDescent="0.2">
      <c r="A66" s="23"/>
      <c r="B66" s="23"/>
      <c r="C66" s="23"/>
      <c r="D66" s="111"/>
      <c r="E66" s="23"/>
      <c r="F66" s="23"/>
    </row>
    <row r="67" spans="1:6" x14ac:dyDescent="0.2">
      <c r="A67" s="23"/>
      <c r="B67" s="23"/>
      <c r="C67" s="23"/>
      <c r="D67" s="111"/>
      <c r="E67" s="23"/>
      <c r="F67" s="23"/>
    </row>
    <row r="68" spans="1:6" x14ac:dyDescent="0.2">
      <c r="A68" s="23"/>
      <c r="B68" s="23"/>
      <c r="C68" s="23"/>
      <c r="D68" s="111"/>
      <c r="E68" s="23"/>
      <c r="F68" s="23"/>
    </row>
    <row r="69" spans="1:6" x14ac:dyDescent="0.2">
      <c r="A69" s="23"/>
      <c r="B69" s="23"/>
      <c r="C69" s="23"/>
      <c r="D69" s="111"/>
      <c r="E69" s="23"/>
      <c r="F69" s="23"/>
    </row>
    <row r="70" spans="1:6" x14ac:dyDescent="0.2">
      <c r="A70" s="23"/>
      <c r="B70" s="23"/>
      <c r="C70" s="23"/>
      <c r="D70" s="111"/>
      <c r="E70" s="23"/>
      <c r="F70" s="23"/>
    </row>
    <row r="71" spans="1:6" x14ac:dyDescent="0.2">
      <c r="A71" s="23"/>
      <c r="B71" s="23"/>
      <c r="C71" s="23"/>
      <c r="D71" s="111"/>
      <c r="E71" s="23"/>
      <c r="F71" s="23"/>
    </row>
    <row r="72" spans="1:6" x14ac:dyDescent="0.2">
      <c r="A72" s="23"/>
      <c r="B72" s="23"/>
      <c r="C72" s="23"/>
      <c r="D72" s="111"/>
      <c r="E72" s="23"/>
      <c r="F72" s="23"/>
    </row>
    <row r="73" spans="1:6" x14ac:dyDescent="0.2">
      <c r="A73" s="23"/>
      <c r="B73" s="23"/>
      <c r="C73" s="23"/>
      <c r="D73" s="111"/>
      <c r="E73" s="23"/>
      <c r="F73" s="23"/>
    </row>
  </sheetData>
  <autoFilter ref="A1:Y18">
    <sortState ref="A2:Y18">
      <sortCondition ref="R1:R18"/>
    </sortState>
  </autoFilter>
  <mergeCells count="65">
    <mergeCell ref="AB47:AE47"/>
    <mergeCell ref="AF47:AM47"/>
    <mergeCell ref="A37:S37"/>
    <mergeCell ref="A38:S38"/>
    <mergeCell ref="Z25:AH25"/>
    <mergeCell ref="AB45:AE45"/>
    <mergeCell ref="AF45:AM45"/>
    <mergeCell ref="AF38:AM38"/>
    <mergeCell ref="R42:S42"/>
    <mergeCell ref="AB33:AE33"/>
    <mergeCell ref="AF33:AM33"/>
    <mergeCell ref="AB35:AE35"/>
    <mergeCell ref="AF35:AM35"/>
    <mergeCell ref="A35:S35"/>
    <mergeCell ref="A36:S36"/>
    <mergeCell ref="A42:C42"/>
    <mergeCell ref="AB50:AE50"/>
    <mergeCell ref="AF50:AM50"/>
    <mergeCell ref="AB51:AE51"/>
    <mergeCell ref="AF51:AM51"/>
    <mergeCell ref="AB55:AE55"/>
    <mergeCell ref="AF55:AM55"/>
    <mergeCell ref="AB53:AE53"/>
    <mergeCell ref="AF53:AM53"/>
    <mergeCell ref="AB54:AE54"/>
    <mergeCell ref="AF54:AM54"/>
    <mergeCell ref="AB52:AE52"/>
    <mergeCell ref="AF52:AM52"/>
    <mergeCell ref="AB41:AE41"/>
    <mergeCell ref="AF41:AM41"/>
    <mergeCell ref="AB42:AE42"/>
    <mergeCell ref="AF42:AM42"/>
    <mergeCell ref="AB43:AE43"/>
    <mergeCell ref="AF43:AM43"/>
    <mergeCell ref="AB44:AE44"/>
    <mergeCell ref="AF44:AM44"/>
    <mergeCell ref="AB46:AE46"/>
    <mergeCell ref="AF46:AM46"/>
    <mergeCell ref="AB48:AE48"/>
    <mergeCell ref="AF48:AM48"/>
    <mergeCell ref="AB49:AE49"/>
    <mergeCell ref="AF49:AM49"/>
    <mergeCell ref="Z6:AH6"/>
    <mergeCell ref="Z18:AH18"/>
    <mergeCell ref="Z22:AH22"/>
    <mergeCell ref="A40:C40"/>
    <mergeCell ref="A41:C41"/>
    <mergeCell ref="A34:S34"/>
    <mergeCell ref="AB38:AE38"/>
    <mergeCell ref="A31:H31"/>
    <mergeCell ref="AB37:AE37"/>
    <mergeCell ref="AB40:AE40"/>
    <mergeCell ref="A39:S39"/>
    <mergeCell ref="AB34:AE34"/>
    <mergeCell ref="AF34:AM34"/>
    <mergeCell ref="AF32:AM32"/>
    <mergeCell ref="AB32:AE32"/>
    <mergeCell ref="A32:S32"/>
    <mergeCell ref="A33:S33"/>
    <mergeCell ref="AF40:AM40"/>
    <mergeCell ref="AB39:AE39"/>
    <mergeCell ref="AF39:AM39"/>
    <mergeCell ref="AF37:AM37"/>
    <mergeCell ref="AB36:AE36"/>
    <mergeCell ref="AF36:AM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zoomScale="85" zoomScaleNormal="85" workbookViewId="0">
      <selection activeCell="B11" sqref="B11:C11"/>
    </sheetView>
  </sheetViews>
  <sheetFormatPr defaultRowHeight="12.75" x14ac:dyDescent="0.2"/>
  <cols>
    <col min="1" max="1" width="15" bestFit="1" customWidth="1"/>
    <col min="4" max="4" width="9.5703125" bestFit="1" customWidth="1"/>
    <col min="5" max="5" width="11.5703125" bestFit="1" customWidth="1"/>
    <col min="6" max="6" width="12.28515625" bestFit="1" customWidth="1"/>
    <col min="7" max="7" width="7.140625" bestFit="1" customWidth="1"/>
    <col min="8" max="8" width="16.5703125" bestFit="1" customWidth="1"/>
    <col min="9" max="9" width="34.7109375" bestFit="1" customWidth="1"/>
    <col min="10" max="10" width="20.28515625" bestFit="1" customWidth="1"/>
    <col min="11" max="11" width="15" bestFit="1" customWidth="1"/>
    <col min="12" max="12" width="116.28515625" bestFit="1" customWidth="1"/>
    <col min="13" max="15" width="55.85546875" customWidth="1"/>
  </cols>
  <sheetData>
    <row r="1" spans="1:12" x14ac:dyDescent="0.2">
      <c r="A1" s="271" t="s">
        <v>30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4"/>
    </row>
    <row r="2" spans="1:12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5" x14ac:dyDescent="0.25">
      <c r="A3" s="275" t="s">
        <v>31</v>
      </c>
      <c r="B3" s="275"/>
      <c r="C3" s="275"/>
      <c r="D3" s="3" t="s">
        <v>32</v>
      </c>
      <c r="E3" s="3" t="s">
        <v>33</v>
      </c>
      <c r="F3" s="3" t="s">
        <v>34</v>
      </c>
      <c r="G3" s="3" t="s">
        <v>35</v>
      </c>
      <c r="H3" s="3" t="s">
        <v>122</v>
      </c>
      <c r="I3" s="3"/>
      <c r="J3" s="3"/>
      <c r="K3" s="3"/>
      <c r="L3" s="4"/>
    </row>
    <row r="4" spans="1:12" x14ac:dyDescent="0.2">
      <c r="A4" s="3"/>
      <c r="B4" s="114"/>
      <c r="C4" s="114"/>
      <c r="D4" s="3"/>
      <c r="E4" s="3"/>
      <c r="F4" s="3"/>
      <c r="G4" s="3"/>
      <c r="H4" s="3"/>
      <c r="I4" s="3"/>
      <c r="J4" s="3"/>
      <c r="K4" s="3"/>
      <c r="L4" s="4"/>
    </row>
    <row r="5" spans="1:12" ht="15" x14ac:dyDescent="0.25">
      <c r="A5" s="3" t="s">
        <v>36</v>
      </c>
      <c r="B5" s="274" t="s">
        <v>37</v>
      </c>
      <c r="C5" s="274"/>
      <c r="D5" s="5">
        <v>624.28</v>
      </c>
      <c r="E5" s="6">
        <f>D5*12</f>
        <v>7491.36</v>
      </c>
      <c r="F5" s="7">
        <v>70776.429999999993</v>
      </c>
      <c r="G5" s="94">
        <v>0.04</v>
      </c>
      <c r="H5" s="8" t="s">
        <v>123</v>
      </c>
      <c r="I5" s="9" t="s">
        <v>38</v>
      </c>
      <c r="J5" s="3" t="s">
        <v>39</v>
      </c>
      <c r="K5" s="3" t="s">
        <v>40</v>
      </c>
      <c r="L5" s="4"/>
    </row>
    <row r="6" spans="1:12" ht="15" x14ac:dyDescent="0.25">
      <c r="A6" s="3"/>
      <c r="B6" s="274" t="s">
        <v>18</v>
      </c>
      <c r="C6" s="274"/>
      <c r="D6" s="10">
        <v>171</v>
      </c>
      <c r="E6" s="10">
        <f>D6*12</f>
        <v>2052</v>
      </c>
      <c r="F6" s="10">
        <v>6078.27</v>
      </c>
      <c r="G6" s="94"/>
      <c r="H6" s="3" t="s">
        <v>123</v>
      </c>
      <c r="I6" s="9" t="s">
        <v>41</v>
      </c>
      <c r="J6" s="9" t="s">
        <v>42</v>
      </c>
      <c r="K6" s="3" t="s">
        <v>40</v>
      </c>
      <c r="L6" s="28" t="s">
        <v>172</v>
      </c>
    </row>
    <row r="7" spans="1:12" ht="15" x14ac:dyDescent="0.25">
      <c r="A7" s="3"/>
      <c r="B7" s="274" t="s">
        <v>15</v>
      </c>
      <c r="C7" s="274"/>
      <c r="D7" s="10">
        <v>75</v>
      </c>
      <c r="E7" s="10">
        <f>D7*4</f>
        <v>300</v>
      </c>
      <c r="F7" s="10">
        <v>233</v>
      </c>
      <c r="G7" s="94" t="s">
        <v>43</v>
      </c>
      <c r="H7" s="3"/>
      <c r="I7" s="9" t="s">
        <v>129</v>
      </c>
      <c r="J7" s="22" t="s">
        <v>46</v>
      </c>
      <c r="K7" s="22" t="s">
        <v>130</v>
      </c>
      <c r="L7" s="46" t="s">
        <v>150</v>
      </c>
    </row>
    <row r="8" spans="1:12" ht="15" x14ac:dyDescent="0.25">
      <c r="A8" s="3"/>
      <c r="B8" s="274" t="s">
        <v>21</v>
      </c>
      <c r="C8" s="274"/>
      <c r="D8" s="10">
        <v>46.9</v>
      </c>
      <c r="E8" s="10">
        <f>D8*12</f>
        <v>562.79999999999995</v>
      </c>
      <c r="F8" s="10" t="s">
        <v>43</v>
      </c>
      <c r="G8" s="94" t="s">
        <v>43</v>
      </c>
      <c r="H8" s="3" t="s">
        <v>69</v>
      </c>
      <c r="I8" s="3"/>
      <c r="J8" s="3"/>
      <c r="K8" s="3"/>
      <c r="L8" s="42" t="s">
        <v>135</v>
      </c>
    </row>
    <row r="9" spans="1:12" ht="15" x14ac:dyDescent="0.25">
      <c r="A9" s="95"/>
      <c r="B9" s="274" t="s">
        <v>121</v>
      </c>
      <c r="C9" s="274"/>
      <c r="D9" s="10">
        <v>21.44</v>
      </c>
      <c r="E9" s="10">
        <f>D9*12</f>
        <v>257.28000000000003</v>
      </c>
      <c r="F9" s="97" t="s">
        <v>43</v>
      </c>
      <c r="G9" s="98" t="s">
        <v>43</v>
      </c>
      <c r="H9" s="96" t="s">
        <v>69</v>
      </c>
      <c r="I9" s="95"/>
      <c r="J9" s="95"/>
      <c r="K9" s="95"/>
      <c r="L9" s="46"/>
    </row>
    <row r="10" spans="1:12" x14ac:dyDescent="0.2">
      <c r="A10" s="3"/>
      <c r="B10" s="221"/>
      <c r="C10" s="221"/>
      <c r="D10" s="10"/>
      <c r="E10" s="10"/>
      <c r="F10" s="10"/>
      <c r="G10" s="94"/>
      <c r="H10" s="3"/>
      <c r="I10" s="3"/>
      <c r="J10" s="3"/>
      <c r="K10" s="3"/>
      <c r="L10" s="4"/>
    </row>
    <row r="11" spans="1:12" ht="15" x14ac:dyDescent="0.25">
      <c r="A11" s="3" t="s">
        <v>44</v>
      </c>
      <c r="B11" s="274" t="s">
        <v>24</v>
      </c>
      <c r="C11" s="274"/>
      <c r="D11" s="10">
        <v>105</v>
      </c>
      <c r="E11" s="10">
        <f>D11*12</f>
        <v>1260</v>
      </c>
      <c r="F11" s="10" t="s">
        <v>43</v>
      </c>
      <c r="G11" s="94" t="s">
        <v>43</v>
      </c>
      <c r="H11" s="3" t="s">
        <v>123</v>
      </c>
      <c r="I11" s="9" t="s">
        <v>45</v>
      </c>
      <c r="J11" s="3" t="s">
        <v>46</v>
      </c>
      <c r="K11" s="3" t="s">
        <v>47</v>
      </c>
      <c r="L11" s="4"/>
    </row>
    <row r="12" spans="1:12" ht="15" x14ac:dyDescent="0.25">
      <c r="A12" s="3"/>
      <c r="B12" s="274" t="s">
        <v>48</v>
      </c>
      <c r="C12" s="274"/>
      <c r="D12" s="10">
        <v>135</v>
      </c>
      <c r="E12" s="10">
        <f>D12*12</f>
        <v>1620</v>
      </c>
      <c r="F12" s="10" t="s">
        <v>43</v>
      </c>
      <c r="G12" s="94" t="s">
        <v>43</v>
      </c>
      <c r="H12" s="3" t="s">
        <v>123</v>
      </c>
      <c r="I12" s="9" t="s">
        <v>49</v>
      </c>
      <c r="J12" s="3" t="s">
        <v>46</v>
      </c>
      <c r="K12" s="3" t="s">
        <v>40</v>
      </c>
      <c r="L12" s="4"/>
    </row>
    <row r="13" spans="1:12" ht="15" x14ac:dyDescent="0.25">
      <c r="A13" s="3"/>
      <c r="B13" s="274" t="s">
        <v>26</v>
      </c>
      <c r="C13" s="274"/>
      <c r="D13" s="10">
        <v>65</v>
      </c>
      <c r="E13" s="10">
        <f>D13*12</f>
        <v>780</v>
      </c>
      <c r="F13" s="10" t="s">
        <v>43</v>
      </c>
      <c r="G13" s="94" t="s">
        <v>43</v>
      </c>
      <c r="H13" s="3" t="s">
        <v>123</v>
      </c>
      <c r="I13" s="9" t="s">
        <v>50</v>
      </c>
      <c r="J13" s="188" t="s">
        <v>51</v>
      </c>
      <c r="K13" s="3" t="s">
        <v>47</v>
      </c>
      <c r="L13" s="4"/>
    </row>
    <row r="14" spans="1:12" ht="15" x14ac:dyDescent="0.25">
      <c r="A14" s="3"/>
      <c r="B14" s="274" t="s">
        <v>19</v>
      </c>
      <c r="C14" s="274"/>
      <c r="D14" s="10">
        <v>158.81</v>
      </c>
      <c r="E14" s="10">
        <f>D14*12</f>
        <v>1905.72</v>
      </c>
      <c r="F14" s="10" t="s">
        <v>43</v>
      </c>
      <c r="G14" s="94" t="s">
        <v>43</v>
      </c>
      <c r="H14" s="3" t="s">
        <v>123</v>
      </c>
      <c r="I14" s="9" t="s">
        <v>19</v>
      </c>
      <c r="J14" s="3">
        <v>7049622422</v>
      </c>
      <c r="K14" s="3" t="s">
        <v>40</v>
      </c>
      <c r="L14" s="4"/>
    </row>
    <row r="15" spans="1:12" ht="15" x14ac:dyDescent="0.25">
      <c r="A15" s="3"/>
      <c r="B15" s="274" t="s">
        <v>22</v>
      </c>
      <c r="C15" s="274"/>
      <c r="D15" s="10">
        <v>135</v>
      </c>
      <c r="E15" s="10">
        <f>D15*12</f>
        <v>1620</v>
      </c>
      <c r="F15" s="10" t="s">
        <v>43</v>
      </c>
      <c r="G15" s="94" t="s">
        <v>43</v>
      </c>
      <c r="H15" s="3" t="s">
        <v>68</v>
      </c>
      <c r="I15" s="9" t="s">
        <v>22</v>
      </c>
      <c r="J15" s="3" t="s">
        <v>51</v>
      </c>
      <c r="K15" s="121" t="s">
        <v>40</v>
      </c>
      <c r="L15" s="4"/>
    </row>
    <row r="16" spans="1:12" x14ac:dyDescent="0.2">
      <c r="A16" s="3"/>
      <c r="B16" s="272"/>
      <c r="C16" s="272"/>
      <c r="D16" s="10"/>
      <c r="E16" s="10"/>
      <c r="F16" s="10"/>
      <c r="G16" s="94"/>
      <c r="H16" s="3"/>
      <c r="I16" s="3"/>
      <c r="J16" s="3"/>
      <c r="K16" s="3"/>
      <c r="L16" s="4"/>
    </row>
    <row r="17" spans="1:15" s="132" customFormat="1" ht="15" x14ac:dyDescent="0.25">
      <c r="A17" s="124"/>
      <c r="B17" s="274" t="s">
        <v>231</v>
      </c>
      <c r="C17" s="274"/>
      <c r="D17" s="125">
        <v>348.56</v>
      </c>
      <c r="E17" s="126">
        <f>D17*12</f>
        <v>4182.72</v>
      </c>
      <c r="F17" s="126">
        <v>21644.79</v>
      </c>
      <c r="G17" s="127">
        <v>4.19E-2</v>
      </c>
      <c r="H17" s="128"/>
      <c r="I17" s="129" t="s">
        <v>231</v>
      </c>
      <c r="J17" s="130" t="s">
        <v>232</v>
      </c>
      <c r="K17" s="130" t="s">
        <v>40</v>
      </c>
      <c r="L17" s="131"/>
    </row>
    <row r="18" spans="1:15" ht="15" x14ac:dyDescent="0.25">
      <c r="A18" s="3"/>
      <c r="B18" s="274" t="s">
        <v>23</v>
      </c>
      <c r="C18" s="274"/>
      <c r="D18" s="10">
        <v>273.62</v>
      </c>
      <c r="E18" s="10">
        <f>D18*2</f>
        <v>547.24</v>
      </c>
      <c r="F18" s="10">
        <v>296.95999999999998</v>
      </c>
      <c r="G18" s="94" t="s">
        <v>43</v>
      </c>
      <c r="H18" s="3" t="s">
        <v>124</v>
      </c>
      <c r="I18" s="9" t="s">
        <v>52</v>
      </c>
      <c r="J18" s="3" t="s">
        <v>53</v>
      </c>
      <c r="K18" s="119" t="s">
        <v>54</v>
      </c>
      <c r="L18" s="4" t="s">
        <v>145</v>
      </c>
    </row>
    <row r="19" spans="1:15" ht="15" x14ac:dyDescent="0.25">
      <c r="A19" s="3"/>
      <c r="B19" s="274" t="s">
        <v>55</v>
      </c>
      <c r="C19" s="274"/>
      <c r="D19" s="10">
        <v>79</v>
      </c>
      <c r="E19" s="10">
        <v>79</v>
      </c>
      <c r="F19" s="10"/>
      <c r="G19" s="94" t="s">
        <v>43</v>
      </c>
      <c r="H19" s="3" t="s">
        <v>124</v>
      </c>
      <c r="I19" s="9" t="s">
        <v>56</v>
      </c>
      <c r="J19" s="3"/>
      <c r="K19" s="3"/>
      <c r="L19" s="46" t="s">
        <v>146</v>
      </c>
    </row>
    <row r="20" spans="1:15" x14ac:dyDescent="0.2">
      <c r="A20" s="3"/>
      <c r="B20" s="221"/>
      <c r="C20" s="221"/>
      <c r="D20" s="10"/>
      <c r="E20" s="10"/>
      <c r="F20" s="10"/>
      <c r="G20" s="94"/>
      <c r="H20" s="3"/>
      <c r="I20" s="3"/>
      <c r="J20" s="3"/>
      <c r="K20" s="3"/>
      <c r="L20" s="4"/>
    </row>
    <row r="21" spans="1:15" ht="15" x14ac:dyDescent="0.25">
      <c r="A21" s="3" t="s">
        <v>57</v>
      </c>
      <c r="B21" s="273" t="s">
        <v>58</v>
      </c>
      <c r="C21" s="273"/>
      <c r="D21" s="10">
        <v>35</v>
      </c>
      <c r="E21" s="10">
        <v>276.79000000000002</v>
      </c>
      <c r="F21" s="10">
        <f>136.79-35</f>
        <v>101.78999999999999</v>
      </c>
      <c r="G21" s="94">
        <v>0</v>
      </c>
      <c r="H21" s="18" t="s">
        <v>123</v>
      </c>
      <c r="I21" s="9" t="s">
        <v>59</v>
      </c>
      <c r="J21" s="3" t="s">
        <v>51</v>
      </c>
      <c r="K21" s="3" t="s">
        <v>40</v>
      </c>
      <c r="L21" s="4"/>
      <c r="M21" s="160" t="s">
        <v>306</v>
      </c>
      <c r="N21" s="160" t="s">
        <v>307</v>
      </c>
    </row>
    <row r="22" spans="1:15" ht="15" x14ac:dyDescent="0.25">
      <c r="A22" s="188" t="s">
        <v>305</v>
      </c>
      <c r="B22" s="273" t="s">
        <v>141</v>
      </c>
      <c r="C22" s="273"/>
      <c r="D22" s="10">
        <v>33</v>
      </c>
      <c r="E22" s="10">
        <f>D22*12</f>
        <v>396</v>
      </c>
      <c r="F22" s="10">
        <v>1191.95</v>
      </c>
      <c r="G22" s="94">
        <v>0</v>
      </c>
      <c r="H22" s="18" t="s">
        <v>123</v>
      </c>
      <c r="I22" s="9" t="s">
        <v>59</v>
      </c>
      <c r="J22" s="43" t="s">
        <v>51</v>
      </c>
      <c r="K22" s="43" t="s">
        <v>40</v>
      </c>
      <c r="L22" s="46" t="s">
        <v>142</v>
      </c>
      <c r="M22" s="160" t="s">
        <v>302</v>
      </c>
      <c r="N22" s="160" t="s">
        <v>303</v>
      </c>
      <c r="O22" s="160" t="s">
        <v>304</v>
      </c>
    </row>
    <row r="23" spans="1:15" ht="15" x14ac:dyDescent="0.25">
      <c r="A23" s="103"/>
      <c r="B23" s="273" t="s">
        <v>168</v>
      </c>
      <c r="C23" s="273"/>
      <c r="D23" s="10">
        <v>18.95</v>
      </c>
      <c r="E23" s="10">
        <f>D23*12</f>
        <v>227.39999999999998</v>
      </c>
      <c r="F23" s="10"/>
      <c r="G23" s="94"/>
      <c r="H23" s="18"/>
      <c r="I23" s="9"/>
      <c r="J23" s="104"/>
      <c r="K23" s="104"/>
      <c r="L23" s="46"/>
    </row>
    <row r="24" spans="1:15" x14ac:dyDescent="0.2">
      <c r="A24" s="3"/>
      <c r="B24" s="272"/>
      <c r="C24" s="272"/>
      <c r="D24" s="10"/>
      <c r="E24" s="10"/>
      <c r="F24" s="10"/>
      <c r="G24" s="94"/>
      <c r="H24" s="3"/>
      <c r="I24" s="3"/>
      <c r="J24" s="3"/>
      <c r="K24" s="3"/>
      <c r="L24" s="4"/>
    </row>
    <row r="25" spans="1:15" ht="15" x14ac:dyDescent="0.25">
      <c r="A25" s="3" t="s">
        <v>60</v>
      </c>
      <c r="B25" s="273" t="s">
        <v>16</v>
      </c>
      <c r="C25" s="273"/>
      <c r="D25" s="10">
        <v>185.52</v>
      </c>
      <c r="E25" s="10">
        <f>D25*12</f>
        <v>2226.2400000000002</v>
      </c>
      <c r="F25" s="10"/>
      <c r="G25" s="94"/>
      <c r="H25" s="18" t="s">
        <v>123</v>
      </c>
      <c r="I25" s="9" t="s">
        <v>61</v>
      </c>
      <c r="J25" s="3" t="s">
        <v>62</v>
      </c>
      <c r="K25" s="3" t="s">
        <v>40</v>
      </c>
      <c r="L25" s="4">
        <v>18882342414</v>
      </c>
    </row>
    <row r="26" spans="1:15" ht="15" x14ac:dyDescent="0.25">
      <c r="A26" s="3"/>
      <c r="B26" s="273" t="s">
        <v>17</v>
      </c>
      <c r="C26" s="273"/>
      <c r="D26" s="10">
        <v>86.92</v>
      </c>
      <c r="E26" s="10">
        <f>D26*12</f>
        <v>1043.04</v>
      </c>
      <c r="F26" s="10"/>
      <c r="G26" s="94"/>
      <c r="H26" s="18"/>
      <c r="I26" s="9" t="s">
        <v>134</v>
      </c>
      <c r="J26" s="9" t="s">
        <v>42</v>
      </c>
      <c r="K26" s="41" t="s">
        <v>47</v>
      </c>
      <c r="L26" s="4">
        <v>18885590781</v>
      </c>
    </row>
    <row r="27" spans="1:15" x14ac:dyDescent="0.2">
      <c r="A27" s="3"/>
      <c r="B27" s="273" t="s">
        <v>63</v>
      </c>
      <c r="C27" s="273"/>
      <c r="D27" s="10">
        <v>40</v>
      </c>
      <c r="E27" s="97">
        <v>613.5</v>
      </c>
      <c r="F27" s="10"/>
      <c r="G27" s="94" t="s">
        <v>43</v>
      </c>
      <c r="H27" s="18"/>
      <c r="I27" s="3" t="s">
        <v>64</v>
      </c>
      <c r="J27" s="3"/>
      <c r="K27" s="3"/>
      <c r="L27" s="46" t="s">
        <v>151</v>
      </c>
    </row>
    <row r="28" spans="1:15" x14ac:dyDescent="0.2">
      <c r="A28" s="3"/>
      <c r="B28" s="273" t="s">
        <v>65</v>
      </c>
      <c r="C28" s="273"/>
      <c r="D28" s="10">
        <v>98</v>
      </c>
      <c r="E28" s="10"/>
      <c r="F28" s="10">
        <v>98</v>
      </c>
      <c r="G28" s="94" t="s">
        <v>43</v>
      </c>
      <c r="H28" s="18"/>
      <c r="I28" s="4" t="s">
        <v>66</v>
      </c>
      <c r="J28" s="3"/>
      <c r="K28" s="3"/>
      <c r="L28" s="4"/>
    </row>
    <row r="29" spans="1:15" x14ac:dyDescent="0.2">
      <c r="A29" s="86"/>
      <c r="B29" s="106"/>
      <c r="C29" s="106"/>
      <c r="D29" s="10"/>
      <c r="E29" s="10"/>
      <c r="F29" s="10"/>
      <c r="G29" s="11"/>
      <c r="H29" s="18"/>
      <c r="I29" s="4"/>
      <c r="J29" s="86"/>
      <c r="K29" s="86"/>
      <c r="L29" s="4"/>
    </row>
    <row r="30" spans="1:15" x14ac:dyDescent="0.2">
      <c r="A30" s="271" t="s">
        <v>67</v>
      </c>
      <c r="B30" s="271"/>
      <c r="C30" s="271"/>
      <c r="D30" s="10">
        <f>SUM(D5:D28)</f>
        <v>2735.9999999999995</v>
      </c>
      <c r="E30" s="10">
        <f>SUM(E5:E28)</f>
        <v>27441.090000000007</v>
      </c>
      <c r="F30" s="10">
        <f>SUM(F5:F28)</f>
        <v>100421.18999999999</v>
      </c>
      <c r="G30" s="3"/>
      <c r="H30" s="3"/>
      <c r="I30" s="3"/>
      <c r="J30" s="3"/>
      <c r="K30" s="3"/>
      <c r="L30" s="4"/>
    </row>
    <row r="37" spans="1:9" x14ac:dyDescent="0.2">
      <c r="A37" s="40" t="s">
        <v>176</v>
      </c>
    </row>
    <row r="38" spans="1:9" ht="15" x14ac:dyDescent="0.25">
      <c r="A38" s="105" t="s">
        <v>177</v>
      </c>
    </row>
    <row r="46" spans="1:9" x14ac:dyDescent="0.2">
      <c r="I46">
        <v>3477745673</v>
      </c>
    </row>
  </sheetData>
  <mergeCells count="25">
    <mergeCell ref="B5:C5"/>
    <mergeCell ref="B6:C6"/>
    <mergeCell ref="B7:C7"/>
    <mergeCell ref="B8:C8"/>
    <mergeCell ref="B27:C27"/>
    <mergeCell ref="B28:C28"/>
    <mergeCell ref="A30:C30"/>
    <mergeCell ref="B22:C22"/>
    <mergeCell ref="B23:C23"/>
    <mergeCell ref="A1:K1"/>
    <mergeCell ref="B24:C24"/>
    <mergeCell ref="B25:C25"/>
    <mergeCell ref="B26:C26"/>
    <mergeCell ref="B18:C18"/>
    <mergeCell ref="B19:C19"/>
    <mergeCell ref="B21:C21"/>
    <mergeCell ref="B12:C12"/>
    <mergeCell ref="B13:C13"/>
    <mergeCell ref="B14:C14"/>
    <mergeCell ref="B15:C15"/>
    <mergeCell ref="B16:C16"/>
    <mergeCell ref="B11:C11"/>
    <mergeCell ref="B9:C9"/>
    <mergeCell ref="B17:C17"/>
    <mergeCell ref="A3:C3"/>
  </mergeCells>
  <hyperlinks>
    <hyperlink ref="I5" r:id="rId1"/>
    <hyperlink ref="I6" r:id="rId2"/>
    <hyperlink ref="J6" r:id="rId3"/>
    <hyperlink ref="I11" r:id="rId4"/>
    <hyperlink ref="I12" r:id="rId5"/>
    <hyperlink ref="I13" r:id="rId6"/>
    <hyperlink ref="I15" r:id="rId7"/>
    <hyperlink ref="I25" r:id="rId8"/>
    <hyperlink ref="I21" r:id="rId9"/>
    <hyperlink ref="I19" r:id="rId10"/>
    <hyperlink ref="I18" r:id="rId11"/>
    <hyperlink ref="I14" r:id="rId12"/>
    <hyperlink ref="I7" r:id="rId13"/>
    <hyperlink ref="J26" r:id="rId14"/>
    <hyperlink ref="I26" r:id="rId15"/>
    <hyperlink ref="I22" r:id="rId16"/>
    <hyperlink ref="A38" r:id="rId17"/>
    <hyperlink ref="I17" r:id="rId18" location="accountSummary 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Normal="100" workbookViewId="0">
      <selection activeCell="E38" sqref="E38"/>
    </sheetView>
  </sheetViews>
  <sheetFormatPr defaultColWidth="9.140625" defaultRowHeight="12.75" x14ac:dyDescent="0.2"/>
  <cols>
    <col min="1" max="1" width="7.42578125" style="49" bestFit="1" customWidth="1"/>
    <col min="2" max="2" width="12.85546875" style="49" bestFit="1" customWidth="1"/>
    <col min="3" max="3" width="17.7109375" style="49" bestFit="1" customWidth="1"/>
    <col min="4" max="4" width="10.5703125" style="49" bestFit="1" customWidth="1"/>
    <col min="5" max="5" width="30.28515625" style="49" bestFit="1" customWidth="1"/>
    <col min="6" max="6" width="10.7109375" style="49" bestFit="1" customWidth="1"/>
    <col min="7" max="7" width="13.5703125" style="49" bestFit="1" customWidth="1"/>
    <col min="8" max="8" width="10.5703125" style="49" bestFit="1" customWidth="1"/>
    <col min="9" max="9" width="14.5703125" style="49" bestFit="1" customWidth="1"/>
    <col min="10" max="10" width="9" style="49" bestFit="1" customWidth="1"/>
    <col min="11" max="11" width="14.140625" style="49" bestFit="1" customWidth="1"/>
    <col min="12" max="12" width="10.5703125" style="49" bestFit="1" customWidth="1"/>
    <col min="13" max="13" width="8.7109375" style="49" bestFit="1" customWidth="1"/>
    <col min="14" max="16384" width="9.140625" style="49"/>
  </cols>
  <sheetData>
    <row r="1" spans="1:19" ht="15" thickBot="1" x14ac:dyDescent="0.25">
      <c r="A1" s="276" t="s">
        <v>70</v>
      </c>
      <c r="B1" s="277"/>
      <c r="C1" s="278"/>
      <c r="D1" s="47"/>
      <c r="E1" s="279" t="s">
        <v>73</v>
      </c>
      <c r="F1" s="280"/>
      <c r="G1" s="281"/>
      <c r="H1" s="48"/>
    </row>
    <row r="2" spans="1:19" ht="14.25" x14ac:dyDescent="0.2">
      <c r="A2" s="50" t="s">
        <v>72</v>
      </c>
      <c r="B2" s="51">
        <v>114703356</v>
      </c>
      <c r="C2" s="52" t="s">
        <v>47</v>
      </c>
      <c r="D2" s="53"/>
      <c r="E2" s="54" t="s">
        <v>78</v>
      </c>
      <c r="F2" s="48">
        <f>B20</f>
        <v>48918.400000000001</v>
      </c>
      <c r="G2" s="48">
        <f>C20</f>
        <v>254.61</v>
      </c>
      <c r="H2" s="55"/>
    </row>
    <row r="3" spans="1:19" ht="15" thickBot="1" x14ac:dyDescent="0.25">
      <c r="A3" s="56" t="s">
        <v>74</v>
      </c>
      <c r="B3" s="57" t="s">
        <v>75</v>
      </c>
      <c r="C3" s="58" t="s">
        <v>47</v>
      </c>
      <c r="D3" s="53"/>
      <c r="E3" s="54" t="s">
        <v>79</v>
      </c>
      <c r="F3" s="48">
        <f>SUM(F4:F5)</f>
        <v>58522.979999999989</v>
      </c>
      <c r="G3" s="48">
        <f>SUM(G4:G5)</f>
        <v>0</v>
      </c>
      <c r="H3" s="48"/>
    </row>
    <row r="4" spans="1:19" ht="15" thickBot="1" x14ac:dyDescent="0.25">
      <c r="A4" s="276" t="s">
        <v>77</v>
      </c>
      <c r="B4" s="277"/>
      <c r="C4" s="278"/>
      <c r="D4" s="47"/>
      <c r="E4" s="59" t="s">
        <v>80</v>
      </c>
      <c r="F4" s="48">
        <f>F25</f>
        <v>49971.989999999991</v>
      </c>
      <c r="G4" s="48">
        <f>G25</f>
        <v>0</v>
      </c>
      <c r="H4" s="48"/>
    </row>
    <row r="5" spans="1:19" ht="14.25" x14ac:dyDescent="0.2">
      <c r="A5" s="50" t="s">
        <v>72</v>
      </c>
      <c r="B5" s="51">
        <v>114703356</v>
      </c>
      <c r="C5" s="52" t="s">
        <v>47</v>
      </c>
      <c r="D5" s="53"/>
      <c r="E5" s="59" t="s">
        <v>81</v>
      </c>
      <c r="F5" s="48">
        <f>J19</f>
        <v>8550.99</v>
      </c>
      <c r="G5" s="48">
        <f>K19</f>
        <v>0</v>
      </c>
      <c r="P5" s="60"/>
      <c r="Q5" s="60"/>
      <c r="R5" s="60"/>
      <c r="S5" s="60"/>
    </row>
    <row r="6" spans="1:19" ht="15" thickBot="1" x14ac:dyDescent="0.25">
      <c r="A6" s="61" t="s">
        <v>74</v>
      </c>
      <c r="B6" s="62" t="s">
        <v>75</v>
      </c>
      <c r="C6" s="63" t="s">
        <v>47</v>
      </c>
      <c r="D6" s="53"/>
      <c r="E6" s="64" t="s">
        <v>76</v>
      </c>
      <c r="F6" s="48">
        <f>F2+F4+F5</f>
        <v>107441.37999999999</v>
      </c>
      <c r="G6" s="48">
        <f>G2+G4+G5</f>
        <v>254.61</v>
      </c>
      <c r="H6" s="48"/>
    </row>
    <row r="7" spans="1:19" ht="15" thickBot="1" x14ac:dyDescent="0.25">
      <c r="E7" s="279" t="s">
        <v>82</v>
      </c>
      <c r="F7" s="280"/>
      <c r="G7" s="281"/>
      <c r="H7" s="48"/>
    </row>
    <row r="8" spans="1:19" ht="14.25" x14ac:dyDescent="0.2">
      <c r="E8" s="54" t="s">
        <v>78</v>
      </c>
      <c r="F8" s="48">
        <f>B30</f>
        <v>13793.210000000001</v>
      </c>
      <c r="G8" s="48">
        <f>C30</f>
        <v>95.53</v>
      </c>
      <c r="H8" s="55"/>
    </row>
    <row r="9" spans="1:19" x14ac:dyDescent="0.2">
      <c r="A9" s="49" t="s">
        <v>164</v>
      </c>
      <c r="B9" s="49" t="s">
        <v>165</v>
      </c>
      <c r="E9" s="54" t="s">
        <v>79</v>
      </c>
      <c r="F9" s="48">
        <f>SUM(F10:F11)</f>
        <v>54170.86</v>
      </c>
      <c r="G9" s="48">
        <f>SUM(G10:G11)</f>
        <v>23.880000000000003</v>
      </c>
      <c r="H9" s="48"/>
    </row>
    <row r="10" spans="1:19" x14ac:dyDescent="0.2">
      <c r="A10" s="49" t="s">
        <v>166</v>
      </c>
      <c r="B10" s="49">
        <v>2144455272</v>
      </c>
      <c r="E10" s="59" t="s">
        <v>80</v>
      </c>
      <c r="F10" s="48">
        <f>F33</f>
        <v>46536.25</v>
      </c>
      <c r="G10" s="48">
        <f>G33</f>
        <v>0</v>
      </c>
      <c r="H10" s="48"/>
    </row>
    <row r="11" spans="1:19" x14ac:dyDescent="0.2">
      <c r="A11" s="49" t="s">
        <v>167</v>
      </c>
      <c r="B11" s="49">
        <v>124003116</v>
      </c>
      <c r="E11" s="59" t="s">
        <v>81</v>
      </c>
      <c r="F11" s="48">
        <f>J30</f>
        <v>7634.6100000000006</v>
      </c>
      <c r="G11" s="48">
        <f>K30</f>
        <v>23.880000000000003</v>
      </c>
    </row>
    <row r="12" spans="1:19" ht="15" thickBot="1" x14ac:dyDescent="0.25">
      <c r="E12" s="64" t="s">
        <v>76</v>
      </c>
      <c r="F12" s="48">
        <f>F8+F10+F11</f>
        <v>67964.070000000007</v>
      </c>
      <c r="G12" s="48">
        <f>G8+G10+G11</f>
        <v>119.41</v>
      </c>
      <c r="H12" s="48"/>
    </row>
    <row r="13" spans="1:19" ht="15" thickBot="1" x14ac:dyDescent="0.25">
      <c r="E13" s="65" t="s">
        <v>71</v>
      </c>
      <c r="F13" s="66">
        <f>SUM(F6,F12)</f>
        <v>175405.45</v>
      </c>
      <c r="G13" s="67">
        <f>SUM(G6,G12)</f>
        <v>374.02</v>
      </c>
      <c r="H13" s="48"/>
      <c r="J13" s="48"/>
    </row>
    <row r="14" spans="1:19" x14ac:dyDescent="0.2">
      <c r="A14" s="68" t="s">
        <v>83</v>
      </c>
      <c r="B14" s="282" t="s">
        <v>128</v>
      </c>
      <c r="C14" s="282"/>
      <c r="D14" s="282"/>
      <c r="E14" s="282"/>
      <c r="F14" s="282"/>
      <c r="G14" s="282"/>
      <c r="H14" s="282"/>
      <c r="I14" s="282"/>
      <c r="J14" s="282"/>
      <c r="K14" s="282"/>
      <c r="L14" s="282"/>
    </row>
    <row r="15" spans="1:19" ht="15" thickBot="1" x14ac:dyDescent="0.25">
      <c r="A15" s="69" t="s">
        <v>84</v>
      </c>
      <c r="B15" s="69" t="s">
        <v>85</v>
      </c>
      <c r="C15" s="69" t="s">
        <v>86</v>
      </c>
      <c r="D15" s="69" t="s">
        <v>87</v>
      </c>
      <c r="E15" s="69" t="s">
        <v>88</v>
      </c>
      <c r="F15" s="69" t="s">
        <v>85</v>
      </c>
      <c r="G15" s="69" t="s">
        <v>89</v>
      </c>
      <c r="H15" s="69" t="s">
        <v>87</v>
      </c>
      <c r="I15" s="69" t="s">
        <v>90</v>
      </c>
      <c r="J15" s="69" t="s">
        <v>85</v>
      </c>
      <c r="K15" s="69" t="s">
        <v>91</v>
      </c>
      <c r="L15" s="69" t="s">
        <v>87</v>
      </c>
    </row>
    <row r="16" spans="1:19" x14ac:dyDescent="0.2">
      <c r="A16" s="49">
        <v>4235</v>
      </c>
      <c r="B16" s="70">
        <v>6169.95</v>
      </c>
      <c r="C16" s="70"/>
      <c r="D16" s="71">
        <v>41186</v>
      </c>
      <c r="E16" s="49" t="s">
        <v>92</v>
      </c>
      <c r="F16" s="70">
        <v>4519.22</v>
      </c>
      <c r="G16" s="70">
        <v>0</v>
      </c>
      <c r="H16" s="71">
        <v>39674</v>
      </c>
      <c r="I16" s="49" t="s">
        <v>92</v>
      </c>
      <c r="J16" s="70">
        <v>2396.34</v>
      </c>
      <c r="K16" s="70">
        <v>0</v>
      </c>
      <c r="L16" s="72">
        <v>38338</v>
      </c>
    </row>
    <row r="17" spans="1:13" ht="15" x14ac:dyDescent="0.25">
      <c r="A17" s="49">
        <v>2014</v>
      </c>
      <c r="B17" s="60">
        <v>10672.37</v>
      </c>
      <c r="C17" s="60"/>
      <c r="D17" s="73">
        <v>40795</v>
      </c>
      <c r="E17" s="49" t="s">
        <v>93</v>
      </c>
      <c r="F17" s="60">
        <v>2935.73</v>
      </c>
      <c r="G17" s="60">
        <v>0</v>
      </c>
      <c r="H17" s="74">
        <v>39674</v>
      </c>
      <c r="I17" s="49" t="s">
        <v>94</v>
      </c>
      <c r="J17" s="60">
        <v>2637.71</v>
      </c>
      <c r="K17" s="60">
        <v>0</v>
      </c>
      <c r="L17" s="72">
        <v>39002</v>
      </c>
    </row>
    <row r="18" spans="1:13" ht="15" x14ac:dyDescent="0.25">
      <c r="A18" s="49">
        <v>7584</v>
      </c>
      <c r="B18" s="60">
        <v>12502.61</v>
      </c>
      <c r="C18" s="60"/>
      <c r="D18" s="73">
        <v>41186</v>
      </c>
      <c r="E18" s="49" t="s">
        <v>95</v>
      </c>
      <c r="F18" s="60">
        <v>4263.62</v>
      </c>
      <c r="G18" s="60">
        <v>0</v>
      </c>
      <c r="H18" s="74">
        <v>40430</v>
      </c>
      <c r="I18" s="49" t="s">
        <v>96</v>
      </c>
      <c r="J18" s="60">
        <v>3516.94</v>
      </c>
      <c r="K18" s="60">
        <v>0</v>
      </c>
      <c r="L18" s="72">
        <v>39332</v>
      </c>
      <c r="M18" s="72"/>
    </row>
    <row r="19" spans="1:13" ht="15.75" thickBot="1" x14ac:dyDescent="0.3">
      <c r="A19" s="49">
        <v>4054</v>
      </c>
      <c r="B19" s="60">
        <v>19573.47</v>
      </c>
      <c r="C19" s="60"/>
      <c r="D19" s="73">
        <v>41484</v>
      </c>
      <c r="E19" s="49" t="s">
        <v>97</v>
      </c>
      <c r="F19" s="60">
        <v>10835.49</v>
      </c>
      <c r="G19" s="60">
        <v>0</v>
      </c>
      <c r="H19" s="74">
        <v>40430</v>
      </c>
      <c r="I19" s="55" t="s">
        <v>98</v>
      </c>
      <c r="J19" s="75">
        <f>SUM(J16:J18)</f>
        <v>8550.99</v>
      </c>
      <c r="K19" s="75">
        <f>SUM(K16:K18)</f>
        <v>0</v>
      </c>
    </row>
    <row r="20" spans="1:13" ht="15.75" thickTop="1" thickBot="1" x14ac:dyDescent="0.25">
      <c r="A20" s="55" t="s">
        <v>98</v>
      </c>
      <c r="B20" s="75">
        <f>SUM(B16:B19)</f>
        <v>48918.400000000001</v>
      </c>
      <c r="C20" s="75">
        <v>254.61</v>
      </c>
      <c r="D20" s="76"/>
      <c r="E20" s="49" t="s">
        <v>99</v>
      </c>
      <c r="F20" s="60">
        <v>5521.93</v>
      </c>
      <c r="G20" s="60">
        <v>0</v>
      </c>
      <c r="H20" s="74">
        <v>40045</v>
      </c>
    </row>
    <row r="21" spans="1:13" ht="13.5" thickTop="1" x14ac:dyDescent="0.2">
      <c r="E21" s="49" t="s">
        <v>100</v>
      </c>
      <c r="F21" s="60">
        <v>2781.46</v>
      </c>
      <c r="G21" s="60">
        <v>0</v>
      </c>
      <c r="H21" s="74">
        <v>40809</v>
      </c>
    </row>
    <row r="22" spans="1:13" x14ac:dyDescent="0.2">
      <c r="E22" s="49" t="s">
        <v>101</v>
      </c>
      <c r="F22" s="60">
        <v>15519.61</v>
      </c>
      <c r="G22" s="60">
        <v>0</v>
      </c>
      <c r="H22" s="74">
        <v>40809</v>
      </c>
    </row>
    <row r="23" spans="1:13" x14ac:dyDescent="0.2">
      <c r="E23" s="49" t="s">
        <v>102</v>
      </c>
      <c r="F23" s="60">
        <v>57.09</v>
      </c>
      <c r="G23" s="60">
        <v>0</v>
      </c>
      <c r="H23" s="74">
        <v>41211</v>
      </c>
    </row>
    <row r="24" spans="1:13" x14ac:dyDescent="0.2">
      <c r="E24" s="49" t="s">
        <v>103</v>
      </c>
      <c r="F24" s="60">
        <v>3537.84</v>
      </c>
      <c r="G24" s="60">
        <v>0</v>
      </c>
      <c r="H24" s="74">
        <v>41208</v>
      </c>
    </row>
    <row r="25" spans="1:13" ht="15" thickBot="1" x14ac:dyDescent="0.25">
      <c r="E25" s="55" t="s">
        <v>98</v>
      </c>
      <c r="F25" s="75">
        <f>SUM(F16:F24)</f>
        <v>49971.989999999991</v>
      </c>
      <c r="G25" s="75">
        <f>SUM(G16:G24)</f>
        <v>0</v>
      </c>
      <c r="H25" s="76"/>
    </row>
    <row r="26" spans="1:13" ht="13.5" thickTop="1" x14ac:dyDescent="0.2">
      <c r="A26" s="49" t="s">
        <v>104</v>
      </c>
      <c r="B26" s="282" t="s">
        <v>133</v>
      </c>
      <c r="C26" s="282"/>
      <c r="D26" s="282"/>
      <c r="E26" s="282"/>
      <c r="F26" s="282"/>
      <c r="G26" s="282"/>
      <c r="H26" s="282"/>
      <c r="I26" s="282"/>
      <c r="J26" s="282"/>
      <c r="K26" s="282"/>
      <c r="L26" s="282"/>
    </row>
    <row r="27" spans="1:13" ht="15" thickBot="1" x14ac:dyDescent="0.25">
      <c r="A27" s="69" t="s">
        <v>84</v>
      </c>
      <c r="B27" s="69" t="s">
        <v>105</v>
      </c>
      <c r="C27" s="69" t="s">
        <v>106</v>
      </c>
      <c r="D27" s="69"/>
      <c r="E27" s="69" t="s">
        <v>88</v>
      </c>
      <c r="F27" s="69"/>
      <c r="G27" s="69"/>
      <c r="H27" s="69"/>
      <c r="I27" s="69"/>
      <c r="J27" s="69"/>
      <c r="K27" s="69"/>
      <c r="L27" s="77"/>
    </row>
    <row r="28" spans="1:13" x14ac:dyDescent="0.2">
      <c r="A28" s="49">
        <v>8808</v>
      </c>
      <c r="B28" s="70">
        <v>8578.94</v>
      </c>
      <c r="C28" s="70">
        <v>59.16</v>
      </c>
      <c r="D28" s="71">
        <v>40479</v>
      </c>
      <c r="E28" s="49" t="s">
        <v>92</v>
      </c>
      <c r="F28" s="70">
        <v>4726.13</v>
      </c>
      <c r="G28" s="70">
        <v>0</v>
      </c>
      <c r="H28" s="71">
        <v>39699</v>
      </c>
      <c r="I28" s="49" t="s">
        <v>92</v>
      </c>
      <c r="J28" s="70">
        <v>3418.65</v>
      </c>
      <c r="K28" s="70">
        <v>12.4</v>
      </c>
      <c r="L28" s="72">
        <v>38982</v>
      </c>
    </row>
    <row r="29" spans="1:13" x14ac:dyDescent="0.2">
      <c r="A29" s="49">
        <v>4929</v>
      </c>
      <c r="B29" s="60">
        <v>5214.2700000000004</v>
      </c>
      <c r="C29" s="60">
        <v>36.369999999999997</v>
      </c>
      <c r="D29" s="74">
        <v>41529</v>
      </c>
      <c r="E29" s="49" t="s">
        <v>107</v>
      </c>
      <c r="F29" s="60">
        <v>9308.4</v>
      </c>
      <c r="G29" s="60">
        <v>0</v>
      </c>
      <c r="H29" s="74">
        <v>40477</v>
      </c>
      <c r="I29" s="49" t="s">
        <v>93</v>
      </c>
      <c r="J29" s="60">
        <v>4215.96</v>
      </c>
      <c r="K29" s="70">
        <v>11.48</v>
      </c>
      <c r="L29" s="72">
        <v>39329</v>
      </c>
    </row>
    <row r="30" spans="1:13" ht="15" thickBot="1" x14ac:dyDescent="0.25">
      <c r="A30" s="55" t="s">
        <v>98</v>
      </c>
      <c r="B30" s="75">
        <f>SUM(B28:B29)</f>
        <v>13793.210000000001</v>
      </c>
      <c r="C30" s="75">
        <f>SUM(C28:C29)</f>
        <v>95.53</v>
      </c>
      <c r="D30" s="76"/>
      <c r="E30" s="49" t="s">
        <v>95</v>
      </c>
      <c r="F30" s="60">
        <v>6204.89</v>
      </c>
      <c r="G30" s="60">
        <v>0</v>
      </c>
      <c r="H30" s="74">
        <v>40795</v>
      </c>
      <c r="I30" s="55" t="s">
        <v>98</v>
      </c>
      <c r="J30" s="75">
        <f>SUM(J28:J29)</f>
        <v>7634.6100000000006</v>
      </c>
      <c r="K30" s="75">
        <f>SUM(K28:K29)</f>
        <v>23.880000000000003</v>
      </c>
    </row>
    <row r="31" spans="1:13" ht="13.5" thickTop="1" x14ac:dyDescent="0.2">
      <c r="E31" s="49" t="s">
        <v>97</v>
      </c>
      <c r="F31" s="60">
        <v>16097.03</v>
      </c>
      <c r="G31" s="60">
        <v>0</v>
      </c>
      <c r="H31" s="74">
        <v>40477</v>
      </c>
    </row>
    <row r="32" spans="1:13" x14ac:dyDescent="0.2">
      <c r="E32" s="49" t="s">
        <v>108</v>
      </c>
      <c r="F32" s="60">
        <v>10199.799999999999</v>
      </c>
      <c r="G32" s="70">
        <v>0</v>
      </c>
      <c r="H32" s="74">
        <v>40795</v>
      </c>
    </row>
    <row r="33" spans="5:8" ht="15" thickBot="1" x14ac:dyDescent="0.25">
      <c r="E33" s="55" t="s">
        <v>98</v>
      </c>
      <c r="F33" s="75">
        <f>SUM(F28:F32)</f>
        <v>46536.25</v>
      </c>
      <c r="G33" s="75">
        <f>SUM(G28:G32)</f>
        <v>0</v>
      </c>
      <c r="H33" s="76"/>
    </row>
    <row r="34" spans="5:8" ht="13.5" thickTop="1" x14ac:dyDescent="0.2"/>
  </sheetData>
  <mergeCells count="6">
    <mergeCell ref="A1:C1"/>
    <mergeCell ref="E1:G1"/>
    <mergeCell ref="A4:C4"/>
    <mergeCell ref="E7:G7"/>
    <mergeCell ref="B26:L26"/>
    <mergeCell ref="B14:L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Normal="100" workbookViewId="0">
      <selection activeCell="C5" sqref="C5"/>
    </sheetView>
  </sheetViews>
  <sheetFormatPr defaultColWidth="9.140625" defaultRowHeight="12.75" x14ac:dyDescent="0.2"/>
  <cols>
    <col min="1" max="1" width="15.42578125" style="16" bestFit="1" customWidth="1"/>
    <col min="2" max="2" width="35.5703125" style="16" bestFit="1" customWidth="1"/>
    <col min="3" max="3" width="9" style="16" bestFit="1" customWidth="1"/>
    <col min="4" max="4" width="10.7109375" style="16" bestFit="1" customWidth="1"/>
    <col min="5" max="6" width="9.140625" style="16"/>
    <col min="7" max="7" width="8.7109375" style="16" bestFit="1" customWidth="1"/>
    <col min="8" max="8" width="5.7109375" style="16" bestFit="1" customWidth="1"/>
    <col min="9" max="16384" width="9.140625" style="16"/>
  </cols>
  <sheetData>
    <row r="1" spans="1:9" ht="15" x14ac:dyDescent="0.25">
      <c r="A1" s="16" t="s">
        <v>109</v>
      </c>
      <c r="B1" s="17" t="s">
        <v>110</v>
      </c>
      <c r="C1" s="16" t="s">
        <v>111</v>
      </c>
      <c r="D1" s="44" t="s">
        <v>47</v>
      </c>
      <c r="G1" s="117">
        <f>'Bill Tracker'!U35</f>
        <v>-447.16999999999996</v>
      </c>
    </row>
    <row r="2" spans="1:9" ht="15" x14ac:dyDescent="0.25">
      <c r="A2" s="16" t="s">
        <v>112</v>
      </c>
      <c r="B2" s="17" t="s">
        <v>113</v>
      </c>
      <c r="C2" s="16" t="s">
        <v>46</v>
      </c>
      <c r="D2" s="44" t="s">
        <v>40</v>
      </c>
      <c r="G2" s="117">
        <f>'Bill Tracker'!V35</f>
        <v>19.39</v>
      </c>
    </row>
    <row r="3" spans="1:9" ht="15" x14ac:dyDescent="0.25">
      <c r="A3" s="16" t="s">
        <v>114</v>
      </c>
      <c r="B3" s="17" t="s">
        <v>115</v>
      </c>
      <c r="C3" s="16" t="s">
        <v>111</v>
      </c>
      <c r="D3" s="44" t="s">
        <v>47</v>
      </c>
      <c r="G3" s="117">
        <f>'Bill Tracker'!U38</f>
        <v>4.88</v>
      </c>
      <c r="H3" s="118">
        <f>'Bill Tracker'!U39</f>
        <v>1</v>
      </c>
    </row>
    <row r="4" spans="1:9" ht="15" x14ac:dyDescent="0.25">
      <c r="A4" s="45" t="s">
        <v>144</v>
      </c>
      <c r="B4" s="17" t="s">
        <v>230</v>
      </c>
      <c r="C4" s="45" t="s">
        <v>51</v>
      </c>
      <c r="D4" s="44" t="s">
        <v>40</v>
      </c>
      <c r="G4" s="117">
        <f>'Bill Tracker'!V40</f>
        <v>0.39</v>
      </c>
      <c r="H4" s="118"/>
    </row>
    <row r="5" spans="1:9" ht="15" x14ac:dyDescent="0.25">
      <c r="A5" s="16" t="s">
        <v>116</v>
      </c>
      <c r="B5" s="17" t="s">
        <v>117</v>
      </c>
      <c r="C5" s="16" t="s">
        <v>46</v>
      </c>
      <c r="D5" s="44" t="s">
        <v>40</v>
      </c>
      <c r="G5" s="16">
        <v>185.73</v>
      </c>
      <c r="I5" s="21"/>
    </row>
    <row r="6" spans="1:9" ht="15" x14ac:dyDescent="0.25">
      <c r="A6" s="16" t="s">
        <v>118</v>
      </c>
      <c r="B6" s="17" t="s">
        <v>119</v>
      </c>
      <c r="C6" s="16" t="s">
        <v>120</v>
      </c>
    </row>
    <row r="7" spans="1:9" x14ac:dyDescent="0.2">
      <c r="A7" s="21" t="s">
        <v>127</v>
      </c>
      <c r="C7" s="16">
        <v>11470335</v>
      </c>
      <c r="D7" s="21" t="s">
        <v>47</v>
      </c>
    </row>
    <row r="8" spans="1:9" ht="15" x14ac:dyDescent="0.25">
      <c r="A8" s="44" t="s">
        <v>137</v>
      </c>
      <c r="B8" s="17" t="s">
        <v>138</v>
      </c>
      <c r="C8" s="45" t="s">
        <v>139</v>
      </c>
      <c r="D8" s="44" t="s">
        <v>130</v>
      </c>
      <c r="E8" s="44" t="s">
        <v>140</v>
      </c>
    </row>
    <row r="10" spans="1:9" ht="15" x14ac:dyDescent="0.25">
      <c r="A10" s="45" t="s">
        <v>178</v>
      </c>
      <c r="B10" s="17" t="s">
        <v>179</v>
      </c>
      <c r="C10" s="45" t="s">
        <v>180</v>
      </c>
    </row>
  </sheetData>
  <hyperlinks>
    <hyperlink ref="B3" r:id="rId1"/>
    <hyperlink ref="B2" r:id="rId2"/>
    <hyperlink ref="B6" r:id="rId3"/>
    <hyperlink ref="B5" r:id="rId4"/>
    <hyperlink ref="B1" r:id="rId5"/>
    <hyperlink ref="B8" r:id="rId6"/>
    <hyperlink ref="B10" r:id="rId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A70" zoomScaleNormal="100" workbookViewId="0">
      <selection activeCell="D105" sqref="D105"/>
    </sheetView>
  </sheetViews>
  <sheetFormatPr defaultColWidth="72.85546875" defaultRowHeight="12.75" x14ac:dyDescent="0.2"/>
  <cols>
    <col min="1" max="1" width="10.140625" bestFit="1" customWidth="1"/>
    <col min="2" max="5" width="10.28515625" bestFit="1" customWidth="1"/>
    <col min="6" max="6" width="8.7109375" bestFit="1" customWidth="1"/>
    <col min="7" max="7" width="9.85546875" bestFit="1" customWidth="1"/>
    <col min="8" max="8" width="7.7109375" style="151" bestFit="1" customWidth="1"/>
    <col min="9" max="9" width="9.85546875" style="151" bestFit="1" customWidth="1"/>
    <col min="10" max="10" width="7.7109375" style="151" bestFit="1" customWidth="1"/>
    <col min="11" max="11" width="9.85546875" style="151" bestFit="1" customWidth="1"/>
    <col min="12" max="12" width="7.7109375" style="151" bestFit="1" customWidth="1"/>
    <col min="13" max="13" width="9.85546875" style="151" bestFit="1" customWidth="1"/>
    <col min="14" max="14" width="7.7109375" style="151" bestFit="1" customWidth="1"/>
    <col min="15" max="15" width="9.85546875" style="151" bestFit="1" customWidth="1"/>
    <col min="16" max="16" width="119.42578125" bestFit="1" customWidth="1"/>
  </cols>
  <sheetData>
    <row r="1" spans="1:16" x14ac:dyDescent="0.2">
      <c r="A1" s="143"/>
      <c r="B1" s="284" t="s">
        <v>153</v>
      </c>
      <c r="C1" s="284"/>
      <c r="D1" s="284" t="s">
        <v>144</v>
      </c>
      <c r="E1" s="284"/>
      <c r="F1" s="283" t="s">
        <v>299</v>
      </c>
      <c r="G1" s="283"/>
      <c r="H1" s="283" t="s">
        <v>112</v>
      </c>
      <c r="I1" s="283"/>
      <c r="J1" s="283" t="s">
        <v>109</v>
      </c>
      <c r="K1" s="283"/>
      <c r="L1" s="283" t="s">
        <v>297</v>
      </c>
      <c r="M1" s="283"/>
      <c r="N1" s="283" t="s">
        <v>298</v>
      </c>
      <c r="O1" s="283"/>
      <c r="P1" s="143"/>
    </row>
    <row r="2" spans="1:16" x14ac:dyDescent="0.2">
      <c r="A2" s="143" t="s">
        <v>154</v>
      </c>
      <c r="B2" s="143" t="s">
        <v>85</v>
      </c>
      <c r="C2" s="143" t="s">
        <v>155</v>
      </c>
      <c r="D2" s="143" t="s">
        <v>85</v>
      </c>
      <c r="E2" s="143" t="s">
        <v>155</v>
      </c>
      <c r="F2" s="144" t="s">
        <v>85</v>
      </c>
      <c r="G2" s="144" t="s">
        <v>155</v>
      </c>
      <c r="H2" s="151" t="s">
        <v>85</v>
      </c>
      <c r="I2" s="151" t="s">
        <v>155</v>
      </c>
      <c r="J2" s="151" t="s">
        <v>85</v>
      </c>
      <c r="K2" s="151" t="s">
        <v>155</v>
      </c>
      <c r="L2" s="160" t="s">
        <v>85</v>
      </c>
      <c r="M2" s="160" t="s">
        <v>155</v>
      </c>
      <c r="N2" s="160" t="s">
        <v>85</v>
      </c>
      <c r="O2" s="160" t="s">
        <v>155</v>
      </c>
      <c r="P2" s="143" t="s">
        <v>126</v>
      </c>
    </row>
    <row r="3" spans="1:16" x14ac:dyDescent="0.2">
      <c r="A3" s="145">
        <v>42257</v>
      </c>
      <c r="B3" s="146">
        <v>0</v>
      </c>
      <c r="C3" s="146">
        <v>0</v>
      </c>
      <c r="D3" s="146">
        <v>0</v>
      </c>
      <c r="E3" s="146">
        <v>0</v>
      </c>
      <c r="F3" s="146">
        <v>0</v>
      </c>
      <c r="G3" s="146">
        <v>0</v>
      </c>
      <c r="H3" s="166">
        <v>0</v>
      </c>
      <c r="I3" s="166">
        <v>0</v>
      </c>
      <c r="J3" s="166">
        <v>0</v>
      </c>
      <c r="K3" s="166">
        <v>0</v>
      </c>
      <c r="L3" s="166">
        <v>0</v>
      </c>
      <c r="M3" s="166">
        <v>0</v>
      </c>
      <c r="N3" s="166">
        <v>0</v>
      </c>
      <c r="O3" s="166">
        <v>0</v>
      </c>
      <c r="P3" s="143" t="s">
        <v>156</v>
      </c>
    </row>
    <row r="4" spans="1:16" x14ac:dyDescent="0.2">
      <c r="A4" s="145">
        <v>42266</v>
      </c>
      <c r="B4" s="147">
        <v>100</v>
      </c>
      <c r="C4" s="147">
        <v>0</v>
      </c>
      <c r="D4" s="147">
        <v>0</v>
      </c>
      <c r="E4" s="147">
        <v>0</v>
      </c>
      <c r="F4" s="147">
        <v>0</v>
      </c>
      <c r="G4" s="147">
        <v>0</v>
      </c>
      <c r="H4" s="167">
        <v>0</v>
      </c>
      <c r="I4" s="167">
        <v>0</v>
      </c>
      <c r="J4" s="167">
        <v>0</v>
      </c>
      <c r="K4" s="167">
        <v>0</v>
      </c>
      <c r="L4" s="167">
        <v>0</v>
      </c>
      <c r="M4" s="167">
        <v>0</v>
      </c>
      <c r="N4" s="167">
        <v>0</v>
      </c>
      <c r="O4" s="167">
        <v>0</v>
      </c>
      <c r="P4" s="143" t="s">
        <v>157</v>
      </c>
    </row>
    <row r="5" spans="1:16" x14ac:dyDescent="0.2">
      <c r="A5" s="145">
        <v>42268</v>
      </c>
      <c r="B5" s="147">
        <v>0</v>
      </c>
      <c r="C5" s="147">
        <v>100</v>
      </c>
      <c r="D5" s="147">
        <v>0</v>
      </c>
      <c r="E5" s="147">
        <v>0</v>
      </c>
      <c r="F5" s="147">
        <v>0</v>
      </c>
      <c r="G5" s="147">
        <v>0</v>
      </c>
      <c r="H5" s="167">
        <v>0</v>
      </c>
      <c r="I5" s="167">
        <v>0</v>
      </c>
      <c r="J5" s="167">
        <v>0</v>
      </c>
      <c r="K5" s="167">
        <v>0</v>
      </c>
      <c r="L5" s="167">
        <v>0</v>
      </c>
      <c r="M5" s="167">
        <v>0</v>
      </c>
      <c r="N5" s="167">
        <v>0</v>
      </c>
      <c r="O5" s="167">
        <v>0</v>
      </c>
      <c r="P5" s="143" t="s">
        <v>158</v>
      </c>
    </row>
    <row r="6" spans="1:16" x14ac:dyDescent="0.2">
      <c r="A6" s="145">
        <v>42270</v>
      </c>
      <c r="B6" s="147">
        <v>0</v>
      </c>
      <c r="C6" s="147">
        <v>0</v>
      </c>
      <c r="D6" s="147">
        <v>100</v>
      </c>
      <c r="E6" s="147">
        <v>0</v>
      </c>
      <c r="F6" s="147">
        <v>0</v>
      </c>
      <c r="G6" s="147">
        <v>0</v>
      </c>
      <c r="H6" s="167">
        <v>0</v>
      </c>
      <c r="I6" s="167">
        <v>0</v>
      </c>
      <c r="J6" s="167">
        <v>0</v>
      </c>
      <c r="K6" s="167">
        <v>0</v>
      </c>
      <c r="L6" s="167">
        <v>0</v>
      </c>
      <c r="M6" s="167">
        <v>0</v>
      </c>
      <c r="N6" s="167">
        <v>0</v>
      </c>
      <c r="O6" s="167">
        <v>0</v>
      </c>
      <c r="P6" s="143" t="s">
        <v>159</v>
      </c>
    </row>
    <row r="7" spans="1:16" x14ac:dyDescent="0.2">
      <c r="A7" s="145">
        <v>42269</v>
      </c>
      <c r="B7" s="147">
        <v>0</v>
      </c>
      <c r="C7" s="147">
        <v>0</v>
      </c>
      <c r="D7" s="147">
        <v>0</v>
      </c>
      <c r="E7" s="147">
        <v>0</v>
      </c>
      <c r="F7" s="147">
        <v>0</v>
      </c>
      <c r="G7" s="147">
        <v>0</v>
      </c>
      <c r="H7" s="167">
        <v>0</v>
      </c>
      <c r="I7" s="167">
        <v>0</v>
      </c>
      <c r="J7" s="167">
        <v>0</v>
      </c>
      <c r="K7" s="167">
        <v>0</v>
      </c>
      <c r="L7" s="167">
        <v>0</v>
      </c>
      <c r="M7" s="167">
        <v>0</v>
      </c>
      <c r="N7" s="167">
        <v>0</v>
      </c>
      <c r="O7" s="167">
        <v>32.31</v>
      </c>
      <c r="P7" s="143" t="s">
        <v>162</v>
      </c>
    </row>
    <row r="8" spans="1:16" x14ac:dyDescent="0.2">
      <c r="A8" s="145">
        <v>42278</v>
      </c>
      <c r="B8" s="147">
        <v>0</v>
      </c>
      <c r="C8" s="147">
        <v>0</v>
      </c>
      <c r="D8" s="147">
        <v>0</v>
      </c>
      <c r="E8" s="147">
        <v>0</v>
      </c>
      <c r="F8" s="147">
        <v>0</v>
      </c>
      <c r="G8" s="147">
        <v>0</v>
      </c>
      <c r="H8" s="167">
        <v>0</v>
      </c>
      <c r="I8" s="167">
        <v>0</v>
      </c>
      <c r="J8" s="167">
        <v>0</v>
      </c>
      <c r="K8" s="167">
        <v>4.54</v>
      </c>
      <c r="L8" s="167">
        <v>0</v>
      </c>
      <c r="M8" s="167">
        <v>0</v>
      </c>
      <c r="N8" s="167">
        <v>0</v>
      </c>
      <c r="O8" s="167">
        <v>0</v>
      </c>
      <c r="P8" s="143" t="s">
        <v>160</v>
      </c>
    </row>
    <row r="9" spans="1:16" x14ac:dyDescent="0.2">
      <c r="A9" s="145">
        <v>42288</v>
      </c>
      <c r="B9" s="147">
        <v>0</v>
      </c>
      <c r="C9" s="147">
        <v>0</v>
      </c>
      <c r="D9" s="147">
        <v>0</v>
      </c>
      <c r="E9" s="147">
        <v>28.02</v>
      </c>
      <c r="F9" s="147">
        <v>0</v>
      </c>
      <c r="G9" s="147">
        <v>0</v>
      </c>
      <c r="H9" s="167">
        <v>0</v>
      </c>
      <c r="I9" s="167">
        <v>0</v>
      </c>
      <c r="J9" s="167">
        <v>0</v>
      </c>
      <c r="K9" s="167">
        <v>0</v>
      </c>
      <c r="L9" s="167">
        <v>0</v>
      </c>
      <c r="M9" s="167">
        <v>0</v>
      </c>
      <c r="N9" s="167">
        <v>0</v>
      </c>
      <c r="O9" s="167">
        <v>0</v>
      </c>
      <c r="P9" s="143" t="s">
        <v>162</v>
      </c>
    </row>
    <row r="10" spans="1:16" x14ac:dyDescent="0.2">
      <c r="A10" s="145">
        <v>42289</v>
      </c>
      <c r="B10" s="147">
        <v>0</v>
      </c>
      <c r="C10" s="147">
        <v>0</v>
      </c>
      <c r="D10" s="147">
        <v>0</v>
      </c>
      <c r="E10" s="147">
        <v>11.76</v>
      </c>
      <c r="F10" s="147">
        <v>0</v>
      </c>
      <c r="G10" s="147">
        <v>0</v>
      </c>
      <c r="H10" s="167">
        <v>0</v>
      </c>
      <c r="I10" s="167">
        <v>0</v>
      </c>
      <c r="J10" s="167">
        <v>0</v>
      </c>
      <c r="K10" s="167">
        <v>0</v>
      </c>
      <c r="L10" s="167">
        <v>0</v>
      </c>
      <c r="M10" s="167">
        <v>0</v>
      </c>
      <c r="N10" s="167">
        <v>0</v>
      </c>
      <c r="O10" s="167">
        <v>0</v>
      </c>
      <c r="P10" s="143" t="s">
        <v>163</v>
      </c>
    </row>
    <row r="11" spans="1:16" x14ac:dyDescent="0.2">
      <c r="A11" s="145">
        <v>42304</v>
      </c>
      <c r="B11" s="147">
        <v>60</v>
      </c>
      <c r="C11" s="147">
        <v>0</v>
      </c>
      <c r="D11" s="147">
        <v>0</v>
      </c>
      <c r="E11" s="147">
        <v>0</v>
      </c>
      <c r="F11" s="147">
        <v>0</v>
      </c>
      <c r="G11" s="147">
        <v>0</v>
      </c>
      <c r="H11" s="167">
        <v>0</v>
      </c>
      <c r="I11" s="167">
        <v>0</v>
      </c>
      <c r="J11" s="167">
        <v>0</v>
      </c>
      <c r="K11" s="167">
        <v>0</v>
      </c>
      <c r="L11" s="167">
        <v>0</v>
      </c>
      <c r="M11" s="167">
        <v>0</v>
      </c>
      <c r="N11" s="167">
        <v>0</v>
      </c>
      <c r="O11" s="167">
        <v>0</v>
      </c>
      <c r="P11" s="143" t="s">
        <v>170</v>
      </c>
    </row>
    <row r="12" spans="1:16" x14ac:dyDescent="0.2">
      <c r="A12" s="145">
        <v>42305</v>
      </c>
      <c r="B12" s="147">
        <v>0</v>
      </c>
      <c r="C12" s="147">
        <v>60</v>
      </c>
      <c r="D12" s="147">
        <v>0</v>
      </c>
      <c r="E12" s="147">
        <v>0</v>
      </c>
      <c r="F12" s="147">
        <v>0</v>
      </c>
      <c r="G12" s="147">
        <v>0</v>
      </c>
      <c r="H12" s="167">
        <v>0</v>
      </c>
      <c r="I12" s="167">
        <v>0</v>
      </c>
      <c r="J12" s="167">
        <v>0</v>
      </c>
      <c r="K12" s="167">
        <v>0</v>
      </c>
      <c r="L12" s="167">
        <v>0</v>
      </c>
      <c r="M12" s="167">
        <v>0</v>
      </c>
      <c r="N12" s="167">
        <v>0</v>
      </c>
      <c r="O12" s="167">
        <v>0</v>
      </c>
      <c r="P12" s="143" t="s">
        <v>171</v>
      </c>
    </row>
    <row r="13" spans="1:16" x14ac:dyDescent="0.2">
      <c r="A13" s="145">
        <v>42305</v>
      </c>
      <c r="B13" s="147">
        <v>0</v>
      </c>
      <c r="C13" s="147">
        <v>0</v>
      </c>
      <c r="D13" s="147">
        <v>0</v>
      </c>
      <c r="E13" s="147">
        <v>0</v>
      </c>
      <c r="F13" s="147">
        <v>0</v>
      </c>
      <c r="G13" s="147">
        <v>0</v>
      </c>
      <c r="H13" s="167">
        <v>0</v>
      </c>
      <c r="I13" s="167">
        <v>0</v>
      </c>
      <c r="J13" s="167">
        <v>0</v>
      </c>
      <c r="K13" s="167">
        <v>27.09</v>
      </c>
      <c r="L13" s="167">
        <v>0</v>
      </c>
      <c r="M13" s="167">
        <v>0</v>
      </c>
      <c r="N13" s="167">
        <v>0</v>
      </c>
      <c r="O13" s="167">
        <v>0</v>
      </c>
      <c r="P13" s="143" t="s">
        <v>162</v>
      </c>
    </row>
    <row r="14" spans="1:16" x14ac:dyDescent="0.2">
      <c r="A14" s="145">
        <v>42306</v>
      </c>
      <c r="B14" s="147">
        <v>0</v>
      </c>
      <c r="C14" s="147">
        <v>0</v>
      </c>
      <c r="D14" s="147">
        <v>60</v>
      </c>
      <c r="E14" s="147">
        <v>0</v>
      </c>
      <c r="F14" s="147">
        <v>0</v>
      </c>
      <c r="G14" s="147">
        <v>0</v>
      </c>
      <c r="H14" s="167">
        <v>0</v>
      </c>
      <c r="I14" s="167">
        <v>0</v>
      </c>
      <c r="J14" s="167">
        <v>0</v>
      </c>
      <c r="K14" s="167">
        <v>0</v>
      </c>
      <c r="L14" s="167">
        <v>0</v>
      </c>
      <c r="M14" s="167">
        <v>0</v>
      </c>
      <c r="N14" s="167">
        <v>0</v>
      </c>
      <c r="O14" s="167">
        <v>0</v>
      </c>
      <c r="P14" s="143" t="s">
        <v>159</v>
      </c>
    </row>
    <row r="15" spans="1:16" x14ac:dyDescent="0.2">
      <c r="A15" s="145">
        <v>42311</v>
      </c>
      <c r="B15" s="147">
        <v>0</v>
      </c>
      <c r="C15" s="147">
        <v>0</v>
      </c>
      <c r="D15" s="147">
        <v>0</v>
      </c>
      <c r="E15" s="147">
        <v>30.16</v>
      </c>
      <c r="F15" s="147">
        <v>0</v>
      </c>
      <c r="G15" s="147">
        <v>0</v>
      </c>
      <c r="H15" s="167">
        <v>0</v>
      </c>
      <c r="I15" s="167">
        <v>0</v>
      </c>
      <c r="J15" s="167">
        <v>0</v>
      </c>
      <c r="K15" s="167">
        <v>0</v>
      </c>
      <c r="L15" s="167">
        <v>0</v>
      </c>
      <c r="M15" s="167">
        <v>0</v>
      </c>
      <c r="N15" s="167">
        <v>0</v>
      </c>
      <c r="O15" s="167">
        <v>0</v>
      </c>
      <c r="P15" s="143" t="s">
        <v>162</v>
      </c>
    </row>
    <row r="16" spans="1:16" x14ac:dyDescent="0.2">
      <c r="A16" s="145">
        <v>42335</v>
      </c>
      <c r="B16" s="147">
        <v>0</v>
      </c>
      <c r="C16" s="147">
        <v>0</v>
      </c>
      <c r="D16" s="147">
        <v>0</v>
      </c>
      <c r="E16" s="147">
        <v>0</v>
      </c>
      <c r="F16" s="147">
        <v>0</v>
      </c>
      <c r="G16" s="147">
        <v>0</v>
      </c>
      <c r="H16" s="167">
        <v>0</v>
      </c>
      <c r="I16" s="167">
        <v>0</v>
      </c>
      <c r="J16" s="167">
        <v>0</v>
      </c>
      <c r="K16" s="167">
        <v>0</v>
      </c>
      <c r="L16" s="167">
        <v>0</v>
      </c>
      <c r="M16" s="167">
        <v>0</v>
      </c>
      <c r="N16" s="167">
        <v>0</v>
      </c>
      <c r="O16" s="167">
        <v>28.95</v>
      </c>
      <c r="P16" s="143" t="s">
        <v>162</v>
      </c>
    </row>
    <row r="17" spans="1:16" x14ac:dyDescent="0.2">
      <c r="A17" s="145">
        <v>42348</v>
      </c>
      <c r="B17" s="147">
        <v>100</v>
      </c>
      <c r="C17" s="147">
        <v>0</v>
      </c>
      <c r="D17" s="147">
        <v>0</v>
      </c>
      <c r="E17" s="147">
        <v>0</v>
      </c>
      <c r="F17" s="147">
        <v>0</v>
      </c>
      <c r="G17" s="147">
        <v>0</v>
      </c>
      <c r="H17" s="167">
        <v>0</v>
      </c>
      <c r="I17" s="167">
        <v>0</v>
      </c>
      <c r="J17" s="167">
        <v>0</v>
      </c>
      <c r="K17" s="167">
        <v>0</v>
      </c>
      <c r="L17" s="167">
        <v>0</v>
      </c>
      <c r="M17" s="167">
        <v>0</v>
      </c>
      <c r="N17" s="167">
        <v>0</v>
      </c>
      <c r="O17" s="167">
        <v>0</v>
      </c>
      <c r="P17" s="143" t="s">
        <v>157</v>
      </c>
    </row>
    <row r="18" spans="1:16" x14ac:dyDescent="0.2">
      <c r="A18" s="145">
        <v>42348</v>
      </c>
      <c r="B18" s="147">
        <v>0</v>
      </c>
      <c r="C18" s="147">
        <v>100</v>
      </c>
      <c r="D18" s="147">
        <v>0</v>
      </c>
      <c r="E18" s="147">
        <v>0</v>
      </c>
      <c r="F18" s="147">
        <v>0</v>
      </c>
      <c r="G18" s="147">
        <v>0</v>
      </c>
      <c r="H18" s="167">
        <v>0</v>
      </c>
      <c r="I18" s="167">
        <v>0</v>
      </c>
      <c r="J18" s="167">
        <v>0</v>
      </c>
      <c r="K18" s="167">
        <v>0</v>
      </c>
      <c r="L18" s="167">
        <v>0</v>
      </c>
      <c r="M18" s="167">
        <v>0</v>
      </c>
      <c r="N18" s="167">
        <v>0</v>
      </c>
      <c r="O18" s="167">
        <v>0</v>
      </c>
      <c r="P18" s="143" t="s">
        <v>158</v>
      </c>
    </row>
    <row r="19" spans="1:16" x14ac:dyDescent="0.2">
      <c r="A19" s="145">
        <v>42352</v>
      </c>
      <c r="B19" s="147">
        <v>0</v>
      </c>
      <c r="C19" s="147">
        <v>0</v>
      </c>
      <c r="D19" s="147">
        <v>100</v>
      </c>
      <c r="E19" s="147">
        <v>0</v>
      </c>
      <c r="F19" s="147">
        <v>0</v>
      </c>
      <c r="G19" s="147">
        <v>0</v>
      </c>
      <c r="H19" s="167">
        <v>0</v>
      </c>
      <c r="I19" s="167">
        <v>0</v>
      </c>
      <c r="J19" s="167">
        <v>0</v>
      </c>
      <c r="K19" s="167">
        <v>0</v>
      </c>
      <c r="L19" s="167">
        <v>0</v>
      </c>
      <c r="M19" s="167">
        <v>0</v>
      </c>
      <c r="N19" s="167">
        <v>0</v>
      </c>
      <c r="O19" s="167">
        <v>0</v>
      </c>
      <c r="P19" s="143" t="s">
        <v>159</v>
      </c>
    </row>
    <row r="20" spans="1:16" x14ac:dyDescent="0.2">
      <c r="A20" s="145">
        <v>42352</v>
      </c>
      <c r="B20" s="147"/>
      <c r="C20" s="147"/>
      <c r="D20" s="147">
        <v>0</v>
      </c>
      <c r="E20" s="147">
        <v>50.16</v>
      </c>
      <c r="F20" s="147">
        <v>0</v>
      </c>
      <c r="G20" s="147">
        <v>0</v>
      </c>
      <c r="H20" s="167">
        <v>0</v>
      </c>
      <c r="I20" s="167">
        <v>0</v>
      </c>
      <c r="J20" s="167">
        <v>0</v>
      </c>
      <c r="K20" s="167">
        <v>0</v>
      </c>
      <c r="L20" s="167">
        <v>0</v>
      </c>
      <c r="M20" s="167">
        <v>0</v>
      </c>
      <c r="N20" s="167">
        <v>0</v>
      </c>
      <c r="O20" s="167">
        <v>0</v>
      </c>
      <c r="P20" s="143" t="s">
        <v>174</v>
      </c>
    </row>
    <row r="21" spans="1:16" x14ac:dyDescent="0.2">
      <c r="A21" s="145">
        <v>42352</v>
      </c>
      <c r="B21" s="147">
        <v>0</v>
      </c>
      <c r="C21" s="147">
        <v>0</v>
      </c>
      <c r="D21" s="147">
        <v>0</v>
      </c>
      <c r="E21" s="150">
        <v>35.81</v>
      </c>
      <c r="F21" s="147">
        <v>0</v>
      </c>
      <c r="G21" s="147">
        <v>0</v>
      </c>
      <c r="H21" s="167">
        <v>0</v>
      </c>
      <c r="I21" s="167">
        <v>0</v>
      </c>
      <c r="J21" s="167">
        <v>0</v>
      </c>
      <c r="K21" s="167">
        <v>0</v>
      </c>
      <c r="L21" s="167">
        <v>0</v>
      </c>
      <c r="M21" s="167">
        <v>0</v>
      </c>
      <c r="N21" s="167">
        <v>0</v>
      </c>
      <c r="O21" s="167">
        <v>0</v>
      </c>
      <c r="P21" s="143" t="s">
        <v>175</v>
      </c>
    </row>
    <row r="22" spans="1:16" x14ac:dyDescent="0.2">
      <c r="A22" s="145">
        <v>42727</v>
      </c>
      <c r="B22" s="147">
        <v>0</v>
      </c>
      <c r="C22" s="147">
        <v>0</v>
      </c>
      <c r="D22" s="147">
        <v>0</v>
      </c>
      <c r="E22" s="150">
        <v>0</v>
      </c>
      <c r="F22" s="147">
        <v>0</v>
      </c>
      <c r="G22" s="147">
        <v>0</v>
      </c>
      <c r="H22" s="167">
        <v>0</v>
      </c>
      <c r="I22" s="167">
        <v>22.45</v>
      </c>
      <c r="J22" s="167">
        <v>0</v>
      </c>
      <c r="K22" s="167">
        <v>0</v>
      </c>
      <c r="L22" s="167">
        <v>0</v>
      </c>
      <c r="M22" s="167">
        <v>0</v>
      </c>
      <c r="N22" s="167">
        <v>0</v>
      </c>
      <c r="O22" s="167">
        <v>0</v>
      </c>
      <c r="P22" s="143"/>
    </row>
    <row r="23" spans="1:16" x14ac:dyDescent="0.2">
      <c r="A23" s="145">
        <v>42734</v>
      </c>
      <c r="B23" s="147">
        <v>0</v>
      </c>
      <c r="C23" s="147">
        <v>0</v>
      </c>
      <c r="D23" s="147">
        <v>0</v>
      </c>
      <c r="E23" s="150">
        <v>0</v>
      </c>
      <c r="F23" s="147">
        <v>0</v>
      </c>
      <c r="G23" s="147">
        <v>0</v>
      </c>
      <c r="H23" s="167">
        <v>0</v>
      </c>
      <c r="I23" s="167">
        <v>0</v>
      </c>
      <c r="J23" s="167">
        <v>0</v>
      </c>
      <c r="K23" s="167">
        <v>41.35</v>
      </c>
      <c r="L23" s="167">
        <v>0</v>
      </c>
      <c r="M23" s="167">
        <v>0</v>
      </c>
      <c r="N23" s="167">
        <v>0</v>
      </c>
      <c r="O23" s="167">
        <v>0</v>
      </c>
      <c r="P23" s="143"/>
    </row>
    <row r="24" spans="1:16" x14ac:dyDescent="0.2">
      <c r="A24" s="145">
        <v>42374</v>
      </c>
      <c r="B24" s="147">
        <v>0</v>
      </c>
      <c r="C24" s="147">
        <v>0</v>
      </c>
      <c r="D24" s="147">
        <v>0</v>
      </c>
      <c r="E24" s="150">
        <v>0</v>
      </c>
      <c r="F24" s="147">
        <v>0</v>
      </c>
      <c r="G24" s="147">
        <v>0</v>
      </c>
      <c r="H24" s="167">
        <v>0</v>
      </c>
      <c r="I24" s="167">
        <v>0</v>
      </c>
      <c r="J24" s="167">
        <v>0</v>
      </c>
      <c r="K24" s="167">
        <v>15.33</v>
      </c>
      <c r="L24" s="167">
        <v>0</v>
      </c>
      <c r="M24" s="167">
        <v>0</v>
      </c>
      <c r="N24" s="167">
        <v>0</v>
      </c>
      <c r="O24" s="167">
        <v>0</v>
      </c>
      <c r="P24" s="143"/>
    </row>
    <row r="25" spans="1:16" x14ac:dyDescent="0.2">
      <c r="A25" s="145">
        <v>42375</v>
      </c>
      <c r="B25" s="147">
        <v>100</v>
      </c>
      <c r="C25" s="147">
        <v>0</v>
      </c>
      <c r="D25" s="147">
        <v>0</v>
      </c>
      <c r="E25" s="147">
        <v>0</v>
      </c>
      <c r="F25" s="147">
        <v>0</v>
      </c>
      <c r="G25" s="147">
        <v>0</v>
      </c>
      <c r="H25" s="167">
        <v>0</v>
      </c>
      <c r="I25" s="167">
        <v>0</v>
      </c>
      <c r="J25" s="167">
        <v>0</v>
      </c>
      <c r="K25" s="167">
        <v>0</v>
      </c>
      <c r="L25" s="167">
        <v>0</v>
      </c>
      <c r="M25" s="167">
        <v>0</v>
      </c>
      <c r="N25" s="167">
        <v>0</v>
      </c>
      <c r="O25" s="167">
        <v>0</v>
      </c>
      <c r="P25" s="144" t="s">
        <v>157</v>
      </c>
    </row>
    <row r="26" spans="1:16" x14ac:dyDescent="0.2">
      <c r="A26" s="145">
        <v>42375</v>
      </c>
      <c r="B26" s="147">
        <v>0</v>
      </c>
      <c r="C26" s="147">
        <v>100</v>
      </c>
      <c r="D26" s="147">
        <v>0</v>
      </c>
      <c r="E26" s="147">
        <v>0</v>
      </c>
      <c r="F26" s="147">
        <v>0</v>
      </c>
      <c r="G26" s="147">
        <v>0</v>
      </c>
      <c r="H26" s="167">
        <v>0</v>
      </c>
      <c r="I26" s="167">
        <v>0</v>
      </c>
      <c r="J26" s="167">
        <v>0</v>
      </c>
      <c r="K26" s="167">
        <v>0</v>
      </c>
      <c r="L26" s="167">
        <v>0</v>
      </c>
      <c r="M26" s="167">
        <v>0</v>
      </c>
      <c r="N26" s="167">
        <v>0</v>
      </c>
      <c r="O26" s="167">
        <v>0</v>
      </c>
      <c r="P26" s="144"/>
    </row>
    <row r="27" spans="1:16" x14ac:dyDescent="0.2">
      <c r="A27" s="145">
        <v>42377</v>
      </c>
      <c r="B27" s="147">
        <v>0</v>
      </c>
      <c r="C27" s="147">
        <v>0</v>
      </c>
      <c r="D27" s="147">
        <v>100</v>
      </c>
      <c r="E27" s="147">
        <v>0</v>
      </c>
      <c r="F27" s="147">
        <v>0</v>
      </c>
      <c r="G27" s="147">
        <v>0</v>
      </c>
      <c r="H27" s="167">
        <v>0</v>
      </c>
      <c r="I27" s="167">
        <v>0</v>
      </c>
      <c r="J27" s="167">
        <v>0</v>
      </c>
      <c r="K27" s="167">
        <v>0</v>
      </c>
      <c r="L27" s="167">
        <v>0</v>
      </c>
      <c r="M27" s="167">
        <v>0</v>
      </c>
      <c r="N27" s="167">
        <v>0</v>
      </c>
      <c r="O27" s="167">
        <v>0</v>
      </c>
      <c r="P27" s="144" t="s">
        <v>221</v>
      </c>
    </row>
    <row r="28" spans="1:16" x14ac:dyDescent="0.2">
      <c r="A28" s="145">
        <v>42381</v>
      </c>
      <c r="B28" s="147">
        <v>0</v>
      </c>
      <c r="C28" s="147">
        <v>0</v>
      </c>
      <c r="D28" s="147">
        <v>0</v>
      </c>
      <c r="E28" s="147">
        <v>96.4</v>
      </c>
      <c r="F28" s="147">
        <v>0</v>
      </c>
      <c r="G28" s="147">
        <v>0</v>
      </c>
      <c r="H28" s="167">
        <v>0</v>
      </c>
      <c r="I28" s="167">
        <v>0</v>
      </c>
      <c r="J28" s="167">
        <v>0</v>
      </c>
      <c r="K28" s="167">
        <v>0</v>
      </c>
      <c r="L28" s="167">
        <v>0</v>
      </c>
      <c r="M28" s="167">
        <v>0</v>
      </c>
      <c r="N28" s="167">
        <v>0</v>
      </c>
      <c r="O28" s="167">
        <v>0</v>
      </c>
      <c r="P28" s="144" t="s">
        <v>217</v>
      </c>
    </row>
    <row r="29" spans="1:16" x14ac:dyDescent="0.2">
      <c r="A29" s="145">
        <v>42389</v>
      </c>
      <c r="B29" s="147">
        <v>55</v>
      </c>
      <c r="C29" s="147">
        <v>0</v>
      </c>
      <c r="D29" s="147">
        <v>0</v>
      </c>
      <c r="E29" s="147">
        <v>0</v>
      </c>
      <c r="F29" s="147">
        <v>0</v>
      </c>
      <c r="G29" s="147">
        <v>0</v>
      </c>
      <c r="H29" s="167">
        <v>0</v>
      </c>
      <c r="I29" s="167">
        <v>0</v>
      </c>
      <c r="J29" s="167">
        <v>0</v>
      </c>
      <c r="K29" s="167">
        <v>0</v>
      </c>
      <c r="L29" s="167">
        <v>0</v>
      </c>
      <c r="M29" s="167">
        <v>0</v>
      </c>
      <c r="N29" s="167">
        <v>0</v>
      </c>
      <c r="O29" s="167">
        <v>0</v>
      </c>
      <c r="P29" s="144" t="s">
        <v>218</v>
      </c>
    </row>
    <row r="30" spans="1:16" x14ac:dyDescent="0.2">
      <c r="A30" s="145">
        <v>42389</v>
      </c>
      <c r="B30" s="147">
        <v>0</v>
      </c>
      <c r="C30" s="147">
        <v>55</v>
      </c>
      <c r="D30" s="147">
        <v>0</v>
      </c>
      <c r="E30" s="147">
        <v>0</v>
      </c>
      <c r="F30" s="147">
        <v>0</v>
      </c>
      <c r="G30" s="147">
        <v>0</v>
      </c>
      <c r="H30" s="167">
        <v>0</v>
      </c>
      <c r="I30" s="167">
        <v>0</v>
      </c>
      <c r="J30" s="167">
        <v>0</v>
      </c>
      <c r="K30" s="167">
        <v>0</v>
      </c>
      <c r="L30" s="167">
        <v>0</v>
      </c>
      <c r="M30" s="167">
        <v>0</v>
      </c>
      <c r="N30" s="167">
        <v>0</v>
      </c>
      <c r="O30" s="167">
        <v>0</v>
      </c>
      <c r="P30" s="144" t="s">
        <v>219</v>
      </c>
    </row>
    <row r="31" spans="1:16" x14ac:dyDescent="0.2">
      <c r="A31" s="145">
        <v>42391</v>
      </c>
      <c r="B31" s="147">
        <v>0</v>
      </c>
      <c r="C31" s="147">
        <v>0</v>
      </c>
      <c r="D31" s="147">
        <v>55</v>
      </c>
      <c r="E31" s="147">
        <v>0</v>
      </c>
      <c r="F31" s="147">
        <v>0</v>
      </c>
      <c r="G31" s="147">
        <v>0</v>
      </c>
      <c r="H31" s="167">
        <v>0</v>
      </c>
      <c r="I31" s="167">
        <v>0</v>
      </c>
      <c r="J31" s="167">
        <v>0</v>
      </c>
      <c r="K31" s="167">
        <v>0</v>
      </c>
      <c r="L31" s="167">
        <v>0</v>
      </c>
      <c r="M31" s="167">
        <v>0</v>
      </c>
      <c r="N31" s="167">
        <v>0</v>
      </c>
      <c r="O31" s="167">
        <v>0</v>
      </c>
      <c r="P31" s="144" t="s">
        <v>220</v>
      </c>
    </row>
    <row r="32" spans="1:16" x14ac:dyDescent="0.2">
      <c r="A32" s="145">
        <v>42396</v>
      </c>
      <c r="B32" s="147">
        <v>0</v>
      </c>
      <c r="C32" s="147">
        <v>0</v>
      </c>
      <c r="D32" s="147">
        <v>0</v>
      </c>
      <c r="E32" s="147">
        <v>55</v>
      </c>
      <c r="F32" s="147">
        <v>0</v>
      </c>
      <c r="G32" s="147">
        <v>0</v>
      </c>
      <c r="H32" s="167">
        <v>0</v>
      </c>
      <c r="I32" s="167">
        <v>0</v>
      </c>
      <c r="J32" s="167">
        <v>0</v>
      </c>
      <c r="K32" s="167">
        <v>15.6</v>
      </c>
      <c r="L32" s="167">
        <v>0</v>
      </c>
      <c r="M32" s="167">
        <v>0</v>
      </c>
      <c r="N32" s="167">
        <v>0</v>
      </c>
      <c r="O32" s="167">
        <v>0</v>
      </c>
      <c r="P32" s="143"/>
    </row>
    <row r="33" spans="1:16" x14ac:dyDescent="0.2">
      <c r="A33" s="145">
        <v>42413</v>
      </c>
      <c r="B33" s="147">
        <v>60</v>
      </c>
      <c r="C33" s="147">
        <v>0</v>
      </c>
      <c r="D33" s="147">
        <v>0</v>
      </c>
      <c r="E33" s="147">
        <v>0</v>
      </c>
      <c r="F33" s="147">
        <v>0</v>
      </c>
      <c r="G33" s="147">
        <v>0</v>
      </c>
      <c r="H33" s="167">
        <v>0</v>
      </c>
      <c r="I33" s="167">
        <v>0</v>
      </c>
      <c r="J33" s="167">
        <v>0</v>
      </c>
      <c r="K33" s="167">
        <v>0</v>
      </c>
      <c r="L33" s="167">
        <v>0</v>
      </c>
      <c r="M33" s="167">
        <v>0</v>
      </c>
      <c r="N33" s="167">
        <v>0</v>
      </c>
      <c r="O33" s="167">
        <v>0</v>
      </c>
      <c r="P33" s="144" t="s">
        <v>222</v>
      </c>
    </row>
    <row r="34" spans="1:16" x14ac:dyDescent="0.2">
      <c r="A34" s="145">
        <v>42413</v>
      </c>
      <c r="B34" s="147">
        <v>0</v>
      </c>
      <c r="C34" s="147">
        <v>60</v>
      </c>
      <c r="D34" s="147">
        <v>0</v>
      </c>
      <c r="E34" s="147">
        <v>0</v>
      </c>
      <c r="F34" s="147">
        <v>0</v>
      </c>
      <c r="G34" s="147">
        <v>0</v>
      </c>
      <c r="H34" s="167">
        <v>0</v>
      </c>
      <c r="I34" s="167">
        <v>0</v>
      </c>
      <c r="J34" s="167">
        <v>0</v>
      </c>
      <c r="K34" s="167">
        <v>0</v>
      </c>
      <c r="L34" s="167">
        <v>0</v>
      </c>
      <c r="M34" s="167">
        <v>0</v>
      </c>
      <c r="N34" s="167">
        <v>0</v>
      </c>
      <c r="O34" s="167">
        <v>0</v>
      </c>
      <c r="P34" s="144" t="s">
        <v>223</v>
      </c>
    </row>
    <row r="35" spans="1:16" x14ac:dyDescent="0.2">
      <c r="A35" s="145">
        <v>42413</v>
      </c>
      <c r="B35" s="147">
        <v>0</v>
      </c>
      <c r="C35" s="147">
        <v>0</v>
      </c>
      <c r="D35" s="147">
        <v>0</v>
      </c>
      <c r="E35" s="147">
        <v>0</v>
      </c>
      <c r="F35" s="147">
        <v>0</v>
      </c>
      <c r="G35" s="147">
        <v>0</v>
      </c>
      <c r="H35" s="167">
        <v>0</v>
      </c>
      <c r="I35" s="167">
        <v>0</v>
      </c>
      <c r="J35" s="167">
        <v>0</v>
      </c>
      <c r="K35" s="167">
        <v>0</v>
      </c>
      <c r="L35" s="167">
        <v>0</v>
      </c>
      <c r="M35" s="167">
        <v>0</v>
      </c>
      <c r="N35" s="167">
        <v>0</v>
      </c>
      <c r="O35" s="167">
        <v>44.93</v>
      </c>
      <c r="P35" s="144"/>
    </row>
    <row r="36" spans="1:16" x14ac:dyDescent="0.2">
      <c r="A36" s="145">
        <v>42416</v>
      </c>
      <c r="B36" s="147">
        <v>0</v>
      </c>
      <c r="C36" s="147">
        <v>0</v>
      </c>
      <c r="D36" s="147">
        <v>60</v>
      </c>
      <c r="E36" s="147">
        <v>0</v>
      </c>
      <c r="F36" s="147">
        <v>0</v>
      </c>
      <c r="G36" s="147">
        <v>0</v>
      </c>
      <c r="H36" s="167">
        <v>0</v>
      </c>
      <c r="I36" s="167">
        <v>0</v>
      </c>
      <c r="J36" s="167">
        <v>0</v>
      </c>
      <c r="K36" s="167">
        <v>0</v>
      </c>
      <c r="L36" s="167">
        <v>0</v>
      </c>
      <c r="M36" s="167">
        <v>0</v>
      </c>
      <c r="N36" s="167">
        <v>0</v>
      </c>
      <c r="O36" s="167">
        <v>0</v>
      </c>
      <c r="P36" s="143" t="s">
        <v>182</v>
      </c>
    </row>
    <row r="37" spans="1:16" x14ac:dyDescent="0.2">
      <c r="A37" s="145">
        <v>42417</v>
      </c>
      <c r="B37" s="147">
        <v>0</v>
      </c>
      <c r="C37" s="147">
        <v>0</v>
      </c>
      <c r="D37" s="147">
        <v>0</v>
      </c>
      <c r="E37" s="147">
        <v>48.25</v>
      </c>
      <c r="F37" s="147">
        <v>0</v>
      </c>
      <c r="G37" s="147">
        <v>0</v>
      </c>
      <c r="H37" s="167">
        <v>0</v>
      </c>
      <c r="I37" s="167">
        <v>0</v>
      </c>
      <c r="J37" s="167">
        <v>0</v>
      </c>
      <c r="K37" s="167">
        <v>0</v>
      </c>
      <c r="L37" s="167">
        <v>0</v>
      </c>
      <c r="M37" s="167">
        <v>0</v>
      </c>
      <c r="N37" s="167">
        <v>0</v>
      </c>
      <c r="O37" s="167">
        <v>0</v>
      </c>
      <c r="P37" s="143" t="s">
        <v>183</v>
      </c>
    </row>
    <row r="38" spans="1:16" x14ac:dyDescent="0.2">
      <c r="A38" s="145">
        <v>42438</v>
      </c>
      <c r="B38" s="147">
        <v>200</v>
      </c>
      <c r="C38" s="147">
        <v>0</v>
      </c>
      <c r="D38" s="147">
        <v>0</v>
      </c>
      <c r="E38" s="147">
        <v>0</v>
      </c>
      <c r="F38" s="147">
        <v>0</v>
      </c>
      <c r="G38" s="147">
        <v>0</v>
      </c>
      <c r="H38" s="167">
        <v>0</v>
      </c>
      <c r="I38" s="167">
        <v>0</v>
      </c>
      <c r="J38" s="167">
        <v>0</v>
      </c>
      <c r="K38" s="167">
        <v>0</v>
      </c>
      <c r="L38" s="167">
        <v>0</v>
      </c>
      <c r="M38" s="167">
        <v>0</v>
      </c>
      <c r="N38" s="167">
        <v>0</v>
      </c>
      <c r="O38" s="167">
        <v>0</v>
      </c>
      <c r="P38" s="143"/>
    </row>
    <row r="39" spans="1:16" x14ac:dyDescent="0.2">
      <c r="A39" s="145">
        <v>42438</v>
      </c>
      <c r="B39" s="147">
        <v>0</v>
      </c>
      <c r="C39" s="147">
        <v>200</v>
      </c>
      <c r="D39" s="147">
        <v>0</v>
      </c>
      <c r="E39" s="147">
        <v>0</v>
      </c>
      <c r="F39" s="147">
        <v>0</v>
      </c>
      <c r="G39" s="147">
        <v>0</v>
      </c>
      <c r="H39" s="167">
        <v>0</v>
      </c>
      <c r="I39" s="167">
        <v>0</v>
      </c>
      <c r="J39" s="167">
        <v>0</v>
      </c>
      <c r="K39" s="167">
        <v>0</v>
      </c>
      <c r="L39" s="167">
        <v>0</v>
      </c>
      <c r="M39" s="167">
        <v>0</v>
      </c>
      <c r="N39" s="167">
        <v>0</v>
      </c>
      <c r="O39" s="167">
        <v>0</v>
      </c>
      <c r="P39" s="143"/>
    </row>
    <row r="40" spans="1:16" x14ac:dyDescent="0.2">
      <c r="A40" s="145">
        <v>42440</v>
      </c>
      <c r="B40" s="147">
        <v>0</v>
      </c>
      <c r="C40" s="147">
        <v>0</v>
      </c>
      <c r="D40" s="147">
        <v>200</v>
      </c>
      <c r="E40" s="147">
        <v>0</v>
      </c>
      <c r="F40" s="147">
        <v>0</v>
      </c>
      <c r="G40" s="147">
        <v>0</v>
      </c>
      <c r="H40" s="167">
        <v>0</v>
      </c>
      <c r="I40" s="167">
        <v>0</v>
      </c>
      <c r="J40" s="167">
        <v>0</v>
      </c>
      <c r="K40" s="167">
        <v>0</v>
      </c>
      <c r="L40" s="167">
        <v>0</v>
      </c>
      <c r="M40" s="167">
        <v>0</v>
      </c>
      <c r="N40" s="167">
        <v>0</v>
      </c>
      <c r="O40" s="167">
        <v>0</v>
      </c>
      <c r="P40" s="143" t="s">
        <v>184</v>
      </c>
    </row>
    <row r="41" spans="1:16" x14ac:dyDescent="0.2">
      <c r="A41" s="145">
        <v>42448</v>
      </c>
      <c r="B41" s="147">
        <v>350</v>
      </c>
      <c r="C41" s="147">
        <v>0</v>
      </c>
      <c r="D41" s="147">
        <v>0</v>
      </c>
      <c r="E41" s="147">
        <v>0</v>
      </c>
      <c r="F41" s="147">
        <v>0</v>
      </c>
      <c r="G41" s="147">
        <v>0</v>
      </c>
      <c r="H41" s="167">
        <v>0</v>
      </c>
      <c r="I41" s="167">
        <v>0</v>
      </c>
      <c r="J41" s="167">
        <v>0</v>
      </c>
      <c r="K41" s="167">
        <v>0</v>
      </c>
      <c r="L41" s="167">
        <v>0</v>
      </c>
      <c r="M41" s="167">
        <v>0</v>
      </c>
      <c r="N41" s="167">
        <v>0</v>
      </c>
      <c r="O41" s="167">
        <v>0</v>
      </c>
      <c r="P41" s="143"/>
    </row>
    <row r="42" spans="1:16" x14ac:dyDescent="0.2">
      <c r="A42" s="145">
        <v>42448</v>
      </c>
      <c r="B42" s="147">
        <v>0</v>
      </c>
      <c r="C42" s="147">
        <v>350</v>
      </c>
      <c r="D42" s="147">
        <v>0</v>
      </c>
      <c r="E42" s="147">
        <v>0</v>
      </c>
      <c r="F42" s="147">
        <v>0</v>
      </c>
      <c r="G42" s="147">
        <v>0</v>
      </c>
      <c r="H42" s="167">
        <v>0</v>
      </c>
      <c r="I42" s="167">
        <v>0</v>
      </c>
      <c r="J42" s="167">
        <v>0</v>
      </c>
      <c r="K42" s="167">
        <v>0</v>
      </c>
      <c r="L42" s="167">
        <v>0</v>
      </c>
      <c r="M42" s="167">
        <v>0</v>
      </c>
      <c r="N42" s="167">
        <v>0</v>
      </c>
      <c r="O42" s="167">
        <v>0</v>
      </c>
      <c r="P42" s="143"/>
    </row>
    <row r="43" spans="1:16" x14ac:dyDescent="0.2">
      <c r="A43" s="145">
        <v>42448</v>
      </c>
      <c r="B43" s="147">
        <v>0</v>
      </c>
      <c r="C43" s="147">
        <v>0</v>
      </c>
      <c r="D43" s="147">
        <v>0</v>
      </c>
      <c r="E43" s="147">
        <v>80.56</v>
      </c>
      <c r="F43" s="147">
        <v>0</v>
      </c>
      <c r="G43" s="147">
        <v>0</v>
      </c>
      <c r="H43" s="167">
        <v>0</v>
      </c>
      <c r="I43" s="167">
        <v>0</v>
      </c>
      <c r="J43" s="167">
        <v>0</v>
      </c>
      <c r="K43" s="167">
        <v>0</v>
      </c>
      <c r="L43" s="167">
        <v>0</v>
      </c>
      <c r="M43" s="167">
        <v>0</v>
      </c>
      <c r="N43" s="167">
        <v>0</v>
      </c>
      <c r="O43" s="167">
        <v>0</v>
      </c>
      <c r="P43" s="143" t="s">
        <v>185</v>
      </c>
    </row>
    <row r="44" spans="1:16" x14ac:dyDescent="0.2">
      <c r="A44" s="145">
        <v>42448</v>
      </c>
      <c r="B44" s="147">
        <v>0</v>
      </c>
      <c r="C44" s="147">
        <v>0</v>
      </c>
      <c r="D44" s="147">
        <v>0</v>
      </c>
      <c r="E44" s="147">
        <v>41.72</v>
      </c>
      <c r="F44" s="147">
        <v>0</v>
      </c>
      <c r="G44" s="147">
        <v>0</v>
      </c>
      <c r="H44" s="167">
        <v>0</v>
      </c>
      <c r="I44" s="167">
        <v>0</v>
      </c>
      <c r="J44" s="167">
        <v>0</v>
      </c>
      <c r="K44" s="167">
        <v>0</v>
      </c>
      <c r="L44" s="167">
        <v>0</v>
      </c>
      <c r="M44" s="167">
        <v>0</v>
      </c>
      <c r="N44" s="167">
        <v>0</v>
      </c>
      <c r="O44" s="167">
        <v>0</v>
      </c>
      <c r="P44" s="143" t="s">
        <v>186</v>
      </c>
    </row>
    <row r="45" spans="1:16" x14ac:dyDescent="0.2">
      <c r="A45" s="145">
        <v>42450</v>
      </c>
      <c r="B45" s="147">
        <v>0</v>
      </c>
      <c r="C45" s="147">
        <v>0</v>
      </c>
      <c r="D45" s="147">
        <v>350</v>
      </c>
      <c r="E45" s="147">
        <v>0</v>
      </c>
      <c r="F45" s="147">
        <v>0</v>
      </c>
      <c r="G45" s="147">
        <v>0</v>
      </c>
      <c r="H45" s="167">
        <v>0</v>
      </c>
      <c r="I45" s="167">
        <v>0</v>
      </c>
      <c r="J45" s="167">
        <v>0</v>
      </c>
      <c r="K45" s="167">
        <v>0</v>
      </c>
      <c r="L45" s="167">
        <v>0</v>
      </c>
      <c r="M45" s="167">
        <v>0</v>
      </c>
      <c r="N45" s="167">
        <v>0</v>
      </c>
      <c r="O45" s="167">
        <v>0</v>
      </c>
      <c r="P45" s="143"/>
    </row>
    <row r="46" spans="1:16" x14ac:dyDescent="0.2">
      <c r="A46" s="145">
        <v>42450</v>
      </c>
      <c r="B46" s="147">
        <v>0</v>
      </c>
      <c r="C46" s="147">
        <v>0</v>
      </c>
      <c r="D46" s="147">
        <v>0</v>
      </c>
      <c r="E46" s="147">
        <v>30.22</v>
      </c>
      <c r="F46" s="147">
        <v>0</v>
      </c>
      <c r="G46" s="147">
        <v>0</v>
      </c>
      <c r="H46" s="167">
        <v>0</v>
      </c>
      <c r="I46" s="167">
        <v>0</v>
      </c>
      <c r="J46" s="167">
        <v>0</v>
      </c>
      <c r="K46" s="167">
        <v>0</v>
      </c>
      <c r="L46" s="167">
        <v>0</v>
      </c>
      <c r="M46" s="167">
        <v>0</v>
      </c>
      <c r="N46" s="167">
        <v>0</v>
      </c>
      <c r="O46" s="167">
        <v>0</v>
      </c>
      <c r="P46" s="143" t="s">
        <v>187</v>
      </c>
    </row>
    <row r="47" spans="1:16" x14ac:dyDescent="0.2">
      <c r="A47" s="145">
        <v>42450</v>
      </c>
      <c r="B47" s="147">
        <v>0</v>
      </c>
      <c r="C47" s="147">
        <v>0</v>
      </c>
      <c r="D47" s="147">
        <v>0</v>
      </c>
      <c r="E47" s="147">
        <v>80.02</v>
      </c>
      <c r="F47" s="147">
        <v>0</v>
      </c>
      <c r="G47" s="147">
        <v>0</v>
      </c>
      <c r="H47" s="167">
        <v>0</v>
      </c>
      <c r="I47" s="167">
        <v>0</v>
      </c>
      <c r="J47" s="167">
        <v>0</v>
      </c>
      <c r="K47" s="167">
        <v>0</v>
      </c>
      <c r="L47" s="167">
        <v>0</v>
      </c>
      <c r="M47" s="167">
        <v>0</v>
      </c>
      <c r="N47" s="167">
        <v>0</v>
      </c>
      <c r="O47" s="167">
        <v>0</v>
      </c>
      <c r="P47" s="143" t="s">
        <v>188</v>
      </c>
    </row>
    <row r="48" spans="1:16" x14ac:dyDescent="0.2">
      <c r="A48" s="145">
        <v>42451</v>
      </c>
      <c r="B48" s="147">
        <v>0</v>
      </c>
      <c r="C48" s="147">
        <v>0</v>
      </c>
      <c r="D48" s="147">
        <v>0</v>
      </c>
      <c r="E48" s="147">
        <v>180</v>
      </c>
      <c r="F48" s="147">
        <v>0</v>
      </c>
      <c r="G48" s="147">
        <v>0</v>
      </c>
      <c r="H48" s="167">
        <v>0</v>
      </c>
      <c r="I48" s="167">
        <v>0</v>
      </c>
      <c r="J48" s="167">
        <v>0</v>
      </c>
      <c r="K48" s="167">
        <v>0</v>
      </c>
      <c r="L48" s="167">
        <v>0</v>
      </c>
      <c r="M48" s="167">
        <v>0</v>
      </c>
      <c r="N48" s="167">
        <v>0</v>
      </c>
      <c r="O48" s="167">
        <v>0</v>
      </c>
      <c r="P48" s="144" t="s">
        <v>213</v>
      </c>
    </row>
    <row r="49" spans="1:16" x14ac:dyDescent="0.2">
      <c r="A49" s="145">
        <v>42452</v>
      </c>
      <c r="B49" s="147">
        <v>0</v>
      </c>
      <c r="C49" s="147">
        <v>0</v>
      </c>
      <c r="D49" s="147">
        <v>0</v>
      </c>
      <c r="E49" s="147">
        <v>8.52</v>
      </c>
      <c r="F49" s="147">
        <v>0</v>
      </c>
      <c r="G49" s="147">
        <v>0</v>
      </c>
      <c r="H49" s="167">
        <v>0</v>
      </c>
      <c r="I49" s="167">
        <v>0</v>
      </c>
      <c r="J49" s="167">
        <v>0</v>
      </c>
      <c r="K49" s="167">
        <v>0</v>
      </c>
      <c r="L49" s="167">
        <v>0</v>
      </c>
      <c r="M49" s="167">
        <v>0</v>
      </c>
      <c r="N49" s="167">
        <v>0</v>
      </c>
      <c r="O49" s="167">
        <v>0</v>
      </c>
      <c r="P49" s="144" t="s">
        <v>214</v>
      </c>
    </row>
    <row r="50" spans="1:16" x14ac:dyDescent="0.2">
      <c r="A50" s="145">
        <v>42454</v>
      </c>
      <c r="B50" s="147">
        <v>0</v>
      </c>
      <c r="C50" s="147">
        <v>0</v>
      </c>
      <c r="D50" s="147">
        <v>0</v>
      </c>
      <c r="E50" s="147">
        <v>37.6</v>
      </c>
      <c r="F50" s="147">
        <v>0</v>
      </c>
      <c r="G50" s="147">
        <v>0</v>
      </c>
      <c r="H50" s="167">
        <v>0</v>
      </c>
      <c r="I50" s="167">
        <v>0</v>
      </c>
      <c r="J50" s="167">
        <v>0</v>
      </c>
      <c r="K50" s="167">
        <v>0</v>
      </c>
      <c r="L50" s="167">
        <v>0</v>
      </c>
      <c r="M50" s="167">
        <v>0</v>
      </c>
      <c r="N50" s="167">
        <v>0</v>
      </c>
      <c r="O50" s="167">
        <v>0</v>
      </c>
      <c r="P50" s="144" t="s">
        <v>215</v>
      </c>
    </row>
    <row r="51" spans="1:16" x14ac:dyDescent="0.2">
      <c r="A51" s="145">
        <v>42454</v>
      </c>
      <c r="B51" s="147">
        <v>0</v>
      </c>
      <c r="C51" s="147">
        <v>0</v>
      </c>
      <c r="D51" s="147">
        <v>0</v>
      </c>
      <c r="E51" s="147">
        <v>60.15</v>
      </c>
      <c r="F51" s="147">
        <v>0</v>
      </c>
      <c r="G51" s="147">
        <v>0</v>
      </c>
      <c r="H51" s="167">
        <v>0</v>
      </c>
      <c r="I51" s="167">
        <v>0</v>
      </c>
      <c r="J51" s="167">
        <v>0</v>
      </c>
      <c r="K51" s="167">
        <v>0</v>
      </c>
      <c r="L51" s="167">
        <v>0</v>
      </c>
      <c r="M51" s="167">
        <v>0</v>
      </c>
      <c r="N51" s="167">
        <v>0</v>
      </c>
      <c r="O51" s="167">
        <v>0</v>
      </c>
      <c r="P51" s="144" t="s">
        <v>216</v>
      </c>
    </row>
    <row r="52" spans="1:16" x14ac:dyDescent="0.2">
      <c r="A52" s="145">
        <v>42459</v>
      </c>
      <c r="B52" s="147">
        <v>0</v>
      </c>
      <c r="C52" s="147">
        <v>0</v>
      </c>
      <c r="D52" s="147">
        <v>0</v>
      </c>
      <c r="E52" s="147">
        <v>0</v>
      </c>
      <c r="F52" s="147">
        <v>0</v>
      </c>
      <c r="G52" s="147">
        <v>0</v>
      </c>
      <c r="H52" s="167">
        <v>0</v>
      </c>
      <c r="I52" s="167">
        <v>0</v>
      </c>
      <c r="J52" s="167">
        <v>0</v>
      </c>
      <c r="K52" s="167">
        <v>12.65</v>
      </c>
      <c r="L52" s="167">
        <v>0</v>
      </c>
      <c r="M52" s="167">
        <v>0</v>
      </c>
      <c r="N52" s="167">
        <v>0</v>
      </c>
      <c r="O52" s="167">
        <v>0</v>
      </c>
      <c r="P52" s="144" t="s">
        <v>224</v>
      </c>
    </row>
    <row r="53" spans="1:16" x14ac:dyDescent="0.2">
      <c r="A53" s="145">
        <v>42459</v>
      </c>
      <c r="B53" s="147">
        <v>0</v>
      </c>
      <c r="C53" s="147">
        <v>0</v>
      </c>
      <c r="D53" s="147">
        <v>0</v>
      </c>
      <c r="E53" s="147">
        <v>0</v>
      </c>
      <c r="F53" s="147">
        <v>0</v>
      </c>
      <c r="G53" s="147">
        <v>0</v>
      </c>
      <c r="H53" s="167">
        <v>0</v>
      </c>
      <c r="I53" s="167">
        <v>0</v>
      </c>
      <c r="J53" s="167">
        <v>0</v>
      </c>
      <c r="K53" s="167">
        <v>7.4</v>
      </c>
      <c r="L53" s="167">
        <v>0</v>
      </c>
      <c r="M53" s="167">
        <v>0</v>
      </c>
      <c r="N53" s="167">
        <v>0</v>
      </c>
      <c r="O53" s="167">
        <v>0</v>
      </c>
      <c r="P53" s="144" t="s">
        <v>225</v>
      </c>
    </row>
    <row r="54" spans="1:16" ht="14.25" customHeight="1" x14ac:dyDescent="0.2">
      <c r="A54" s="145">
        <v>42459</v>
      </c>
      <c r="B54" s="147">
        <v>0</v>
      </c>
      <c r="C54" s="147">
        <v>0</v>
      </c>
      <c r="D54" s="147">
        <v>0</v>
      </c>
      <c r="E54" s="147">
        <v>0</v>
      </c>
      <c r="F54" s="147">
        <v>0</v>
      </c>
      <c r="G54" s="147">
        <v>0</v>
      </c>
      <c r="H54" s="167">
        <v>0</v>
      </c>
      <c r="I54" s="167">
        <v>0</v>
      </c>
      <c r="J54" s="167">
        <v>0</v>
      </c>
      <c r="K54" s="167">
        <v>16.04</v>
      </c>
      <c r="L54" s="167">
        <v>0</v>
      </c>
      <c r="M54" s="167">
        <v>0</v>
      </c>
      <c r="N54" s="167">
        <v>0</v>
      </c>
      <c r="O54" s="167">
        <v>0</v>
      </c>
      <c r="P54" s="144" t="s">
        <v>226</v>
      </c>
    </row>
    <row r="55" spans="1:16" ht="14.25" customHeight="1" x14ac:dyDescent="0.2">
      <c r="A55" s="145">
        <v>42463</v>
      </c>
      <c r="B55" s="147">
        <v>0</v>
      </c>
      <c r="C55" s="147">
        <v>0</v>
      </c>
      <c r="D55" s="147">
        <v>0</v>
      </c>
      <c r="E55" s="147">
        <v>0</v>
      </c>
      <c r="F55" s="147">
        <v>0</v>
      </c>
      <c r="G55" s="147">
        <v>0</v>
      </c>
      <c r="H55" s="167">
        <v>0</v>
      </c>
      <c r="I55" s="167">
        <v>9.9</v>
      </c>
      <c r="J55" s="167">
        <v>0</v>
      </c>
      <c r="K55" s="167">
        <v>0</v>
      </c>
      <c r="L55" s="167">
        <v>0</v>
      </c>
      <c r="M55" s="167">
        <v>0</v>
      </c>
      <c r="N55" s="167">
        <v>0</v>
      </c>
      <c r="O55" s="167">
        <v>0</v>
      </c>
      <c r="P55" s="144" t="s">
        <v>227</v>
      </c>
    </row>
    <row r="56" spans="1:16" ht="14.25" customHeight="1" x14ac:dyDescent="0.2">
      <c r="A56" s="145">
        <v>42469</v>
      </c>
      <c r="B56" s="147">
        <v>0</v>
      </c>
      <c r="C56" s="147">
        <v>0</v>
      </c>
      <c r="D56" s="147">
        <v>0</v>
      </c>
      <c r="E56" s="147">
        <v>0</v>
      </c>
      <c r="F56" s="147">
        <v>0</v>
      </c>
      <c r="G56" s="147">
        <v>0</v>
      </c>
      <c r="H56" s="167">
        <v>0</v>
      </c>
      <c r="I56" s="167">
        <v>0</v>
      </c>
      <c r="J56" s="167">
        <v>0</v>
      </c>
      <c r="K56" s="167">
        <v>14.43</v>
      </c>
      <c r="L56" s="167">
        <v>0</v>
      </c>
      <c r="M56" s="167">
        <v>0</v>
      </c>
      <c r="N56" s="167">
        <v>0</v>
      </c>
      <c r="O56" s="167">
        <v>0</v>
      </c>
      <c r="P56" s="144"/>
    </row>
    <row r="57" spans="1:16" ht="14.25" customHeight="1" x14ac:dyDescent="0.2">
      <c r="A57" s="145">
        <v>42469</v>
      </c>
      <c r="B57" s="147">
        <v>0</v>
      </c>
      <c r="C57" s="147">
        <v>0</v>
      </c>
      <c r="D57" s="147">
        <v>0</v>
      </c>
      <c r="E57" s="147">
        <v>0</v>
      </c>
      <c r="F57" s="147">
        <v>0</v>
      </c>
      <c r="G57" s="147">
        <v>0</v>
      </c>
      <c r="H57" s="167">
        <v>0</v>
      </c>
      <c r="I57" s="167">
        <v>23.41</v>
      </c>
      <c r="J57" s="167">
        <v>0</v>
      </c>
      <c r="K57" s="167">
        <v>0</v>
      </c>
      <c r="L57" s="167">
        <v>0</v>
      </c>
      <c r="M57" s="167">
        <v>0</v>
      </c>
      <c r="N57" s="167">
        <v>0</v>
      </c>
      <c r="O57" s="167">
        <v>0</v>
      </c>
      <c r="P57" s="144" t="s">
        <v>235</v>
      </c>
    </row>
    <row r="58" spans="1:16" ht="14.25" customHeight="1" x14ac:dyDescent="0.2">
      <c r="A58" s="145">
        <v>42483</v>
      </c>
      <c r="B58" s="147">
        <v>0</v>
      </c>
      <c r="C58" s="147">
        <v>0</v>
      </c>
      <c r="D58" s="147">
        <v>0</v>
      </c>
      <c r="E58" s="147">
        <v>0</v>
      </c>
      <c r="F58" s="147">
        <v>0</v>
      </c>
      <c r="G58" s="147">
        <v>47.18</v>
      </c>
      <c r="H58" s="167">
        <v>0</v>
      </c>
      <c r="I58" s="167">
        <v>0</v>
      </c>
      <c r="J58" s="167">
        <v>0</v>
      </c>
      <c r="K58" s="167">
        <v>0</v>
      </c>
      <c r="L58" s="167">
        <v>0</v>
      </c>
      <c r="M58" s="167">
        <v>0</v>
      </c>
      <c r="N58" s="167">
        <v>0</v>
      </c>
      <c r="O58" s="167">
        <v>0</v>
      </c>
      <c r="P58" s="144"/>
    </row>
    <row r="59" spans="1:16" ht="14.25" customHeight="1" x14ac:dyDescent="0.2">
      <c r="A59" s="145">
        <v>42486</v>
      </c>
      <c r="B59" s="147">
        <v>10</v>
      </c>
      <c r="C59" s="147">
        <v>0</v>
      </c>
      <c r="D59" s="147">
        <v>0</v>
      </c>
      <c r="E59" s="147">
        <v>0</v>
      </c>
      <c r="F59" s="147">
        <v>0</v>
      </c>
      <c r="G59" s="147">
        <v>0</v>
      </c>
      <c r="H59" s="167">
        <v>0</v>
      </c>
      <c r="I59" s="167">
        <v>0</v>
      </c>
      <c r="J59" s="167">
        <v>0</v>
      </c>
      <c r="K59" s="167">
        <v>0</v>
      </c>
      <c r="L59" s="167">
        <v>0</v>
      </c>
      <c r="M59" s="167">
        <v>0</v>
      </c>
      <c r="N59" s="167">
        <v>0</v>
      </c>
      <c r="O59" s="167">
        <v>0</v>
      </c>
      <c r="P59" s="144"/>
    </row>
    <row r="60" spans="1:16" ht="14.25" customHeight="1" x14ac:dyDescent="0.2">
      <c r="A60" s="145">
        <v>42487</v>
      </c>
      <c r="B60" s="147">
        <v>0</v>
      </c>
      <c r="C60" s="147">
        <v>10</v>
      </c>
      <c r="D60" s="147">
        <v>0</v>
      </c>
      <c r="E60" s="147">
        <v>0</v>
      </c>
      <c r="F60" s="147">
        <v>0</v>
      </c>
      <c r="G60" s="147">
        <v>0</v>
      </c>
      <c r="H60" s="167">
        <v>0</v>
      </c>
      <c r="I60" s="167">
        <v>0</v>
      </c>
      <c r="J60" s="167">
        <v>0</v>
      </c>
      <c r="K60" s="167">
        <v>0</v>
      </c>
      <c r="L60" s="167">
        <v>0</v>
      </c>
      <c r="M60" s="167">
        <v>0</v>
      </c>
      <c r="N60" s="167">
        <v>0</v>
      </c>
      <c r="O60" s="167">
        <v>0</v>
      </c>
      <c r="P60" s="144"/>
    </row>
    <row r="61" spans="1:16" s="151" customFormat="1" ht="14.25" customHeight="1" x14ac:dyDescent="0.2">
      <c r="A61" s="164">
        <v>42489</v>
      </c>
      <c r="B61" s="167">
        <v>0</v>
      </c>
      <c r="C61" s="167">
        <v>0</v>
      </c>
      <c r="D61" s="167">
        <v>10</v>
      </c>
      <c r="E61" s="167">
        <v>0</v>
      </c>
      <c r="F61" s="167">
        <v>0</v>
      </c>
      <c r="G61" s="167">
        <v>0</v>
      </c>
      <c r="H61" s="167">
        <v>0</v>
      </c>
      <c r="I61" s="167">
        <v>0</v>
      </c>
      <c r="J61" s="167">
        <v>0</v>
      </c>
      <c r="K61" s="167">
        <v>0</v>
      </c>
      <c r="L61" s="167">
        <v>0</v>
      </c>
      <c r="M61" s="167">
        <v>0</v>
      </c>
      <c r="N61" s="167">
        <v>0</v>
      </c>
      <c r="O61" s="167">
        <v>0</v>
      </c>
      <c r="P61" s="160"/>
    </row>
    <row r="62" spans="1:16" ht="14.25" customHeight="1" x14ac:dyDescent="0.2">
      <c r="A62" s="145">
        <v>42494</v>
      </c>
      <c r="B62" s="147">
        <v>0</v>
      </c>
      <c r="C62" s="147">
        <v>0</v>
      </c>
      <c r="D62" s="147">
        <v>0</v>
      </c>
      <c r="E62" s="147">
        <v>0</v>
      </c>
      <c r="F62" s="147">
        <v>0</v>
      </c>
      <c r="G62" s="147">
        <v>16.04</v>
      </c>
      <c r="H62" s="167">
        <v>0</v>
      </c>
      <c r="I62" s="167">
        <v>0</v>
      </c>
      <c r="J62" s="167">
        <v>0</v>
      </c>
      <c r="K62" s="167">
        <v>0</v>
      </c>
      <c r="L62" s="167">
        <v>0</v>
      </c>
      <c r="M62" s="167">
        <v>0</v>
      </c>
      <c r="N62" s="167">
        <v>0</v>
      </c>
      <c r="O62" s="167">
        <v>0</v>
      </c>
      <c r="P62" s="144"/>
    </row>
    <row r="63" spans="1:16" ht="14.25" customHeight="1" x14ac:dyDescent="0.2">
      <c r="A63" s="145">
        <v>42495</v>
      </c>
      <c r="B63" s="147">
        <v>50</v>
      </c>
      <c r="C63" s="147">
        <v>0</v>
      </c>
      <c r="D63" s="147">
        <v>0</v>
      </c>
      <c r="E63" s="147">
        <v>0</v>
      </c>
      <c r="F63" s="147">
        <v>0</v>
      </c>
      <c r="G63" s="147">
        <v>0</v>
      </c>
      <c r="H63" s="167">
        <v>0</v>
      </c>
      <c r="I63" s="167">
        <v>0</v>
      </c>
      <c r="J63" s="167">
        <v>0</v>
      </c>
      <c r="K63" s="167">
        <v>0</v>
      </c>
      <c r="L63" s="167">
        <v>0</v>
      </c>
      <c r="M63" s="167">
        <v>0</v>
      </c>
      <c r="N63" s="167">
        <v>0</v>
      </c>
      <c r="O63" s="167">
        <v>0</v>
      </c>
      <c r="P63" s="144"/>
    </row>
    <row r="64" spans="1:16" ht="14.25" customHeight="1" x14ac:dyDescent="0.2">
      <c r="A64" s="145">
        <v>42495</v>
      </c>
      <c r="B64" s="147">
        <v>0</v>
      </c>
      <c r="C64" s="147">
        <v>50</v>
      </c>
      <c r="D64" s="147">
        <v>0</v>
      </c>
      <c r="E64" s="147">
        <v>0</v>
      </c>
      <c r="F64" s="147">
        <v>0</v>
      </c>
      <c r="G64" s="147">
        <v>0</v>
      </c>
      <c r="H64" s="167">
        <v>0</v>
      </c>
      <c r="I64" s="167">
        <v>0</v>
      </c>
      <c r="J64" s="167">
        <v>0</v>
      </c>
      <c r="K64" s="167">
        <v>0</v>
      </c>
      <c r="L64" s="167">
        <v>0</v>
      </c>
      <c r="M64" s="167">
        <v>0</v>
      </c>
      <c r="N64" s="167">
        <v>0</v>
      </c>
      <c r="O64" s="167">
        <v>0</v>
      </c>
      <c r="P64" s="144"/>
    </row>
    <row r="65" spans="1:16" ht="14.25" customHeight="1" x14ac:dyDescent="0.2">
      <c r="A65" s="145">
        <v>42497</v>
      </c>
      <c r="B65" s="147">
        <v>0</v>
      </c>
      <c r="C65" s="147">
        <v>0</v>
      </c>
      <c r="D65" s="147">
        <v>0</v>
      </c>
      <c r="E65" s="147">
        <v>0</v>
      </c>
      <c r="F65" s="147">
        <v>0</v>
      </c>
      <c r="G65" s="147">
        <v>4.2300000000000004</v>
      </c>
      <c r="H65" s="167">
        <v>0</v>
      </c>
      <c r="I65" s="167">
        <v>0</v>
      </c>
      <c r="J65" s="167">
        <v>0</v>
      </c>
      <c r="K65" s="167">
        <v>0</v>
      </c>
      <c r="L65" s="167">
        <v>0</v>
      </c>
      <c r="M65" s="167">
        <v>0</v>
      </c>
      <c r="N65" s="167">
        <v>0</v>
      </c>
      <c r="O65" s="167">
        <v>0</v>
      </c>
      <c r="P65" s="144"/>
    </row>
    <row r="66" spans="1:16" ht="14.25" customHeight="1" x14ac:dyDescent="0.2">
      <c r="A66" s="145">
        <v>42499</v>
      </c>
      <c r="B66" s="147">
        <v>0</v>
      </c>
      <c r="C66" s="147">
        <v>0</v>
      </c>
      <c r="D66" s="147">
        <v>50</v>
      </c>
      <c r="E66" s="147">
        <v>0</v>
      </c>
      <c r="F66" s="147">
        <v>0</v>
      </c>
      <c r="G66" s="147">
        <v>0</v>
      </c>
      <c r="H66" s="167">
        <v>0</v>
      </c>
      <c r="I66" s="167">
        <v>0</v>
      </c>
      <c r="J66" s="167">
        <v>0</v>
      </c>
      <c r="K66" s="167">
        <v>0</v>
      </c>
      <c r="L66" s="167">
        <v>0</v>
      </c>
      <c r="M66" s="167">
        <v>0</v>
      </c>
      <c r="N66" s="167">
        <v>0</v>
      </c>
      <c r="O66" s="167">
        <v>0</v>
      </c>
      <c r="P66" s="144"/>
    </row>
    <row r="67" spans="1:16" ht="14.25" customHeight="1" x14ac:dyDescent="0.2">
      <c r="A67" s="145">
        <v>42501</v>
      </c>
      <c r="B67" s="147">
        <v>0</v>
      </c>
      <c r="C67" s="147">
        <v>0</v>
      </c>
      <c r="D67" s="147">
        <v>0</v>
      </c>
      <c r="E67" s="147">
        <v>0</v>
      </c>
      <c r="F67" s="147">
        <v>0</v>
      </c>
      <c r="G67" s="147">
        <v>11.85</v>
      </c>
      <c r="H67" s="167">
        <v>0</v>
      </c>
      <c r="I67" s="167">
        <v>0</v>
      </c>
      <c r="J67" s="167">
        <v>0</v>
      </c>
      <c r="K67" s="167">
        <v>0</v>
      </c>
      <c r="L67" s="167">
        <v>0</v>
      </c>
      <c r="M67" s="167">
        <v>0</v>
      </c>
      <c r="N67" s="167">
        <v>0</v>
      </c>
      <c r="O67" s="167">
        <v>0</v>
      </c>
      <c r="P67" s="144"/>
    </row>
    <row r="68" spans="1:16" ht="14.25" customHeight="1" x14ac:dyDescent="0.2">
      <c r="A68" s="145">
        <v>42502</v>
      </c>
      <c r="B68" s="147">
        <v>0</v>
      </c>
      <c r="C68" s="147">
        <v>0</v>
      </c>
      <c r="D68" s="147">
        <v>0</v>
      </c>
      <c r="E68" s="147">
        <v>48.89</v>
      </c>
      <c r="F68" s="147">
        <v>0</v>
      </c>
      <c r="G68" s="147">
        <v>0</v>
      </c>
      <c r="H68" s="167">
        <v>0</v>
      </c>
      <c r="I68" s="167">
        <v>0</v>
      </c>
      <c r="J68" s="167">
        <v>0</v>
      </c>
      <c r="K68" s="167">
        <v>0</v>
      </c>
      <c r="L68" s="167">
        <v>0</v>
      </c>
      <c r="M68" s="167">
        <v>0</v>
      </c>
      <c r="N68" s="167">
        <v>0</v>
      </c>
      <c r="O68" s="167">
        <v>0</v>
      </c>
      <c r="P68" s="144"/>
    </row>
    <row r="69" spans="1:16" x14ac:dyDescent="0.2">
      <c r="A69" s="145">
        <v>42505</v>
      </c>
      <c r="B69" s="147">
        <v>0</v>
      </c>
      <c r="C69" s="147">
        <v>0</v>
      </c>
      <c r="D69" s="147">
        <v>0</v>
      </c>
      <c r="E69" s="147">
        <v>0</v>
      </c>
      <c r="F69" s="147">
        <v>0</v>
      </c>
      <c r="G69" s="147">
        <v>99.82</v>
      </c>
      <c r="H69" s="167">
        <v>0</v>
      </c>
      <c r="I69" s="167">
        <v>0</v>
      </c>
      <c r="J69" s="167">
        <v>0</v>
      </c>
      <c r="K69" s="167">
        <v>0</v>
      </c>
      <c r="L69" s="167">
        <v>0</v>
      </c>
      <c r="M69" s="167">
        <v>0</v>
      </c>
      <c r="N69" s="167">
        <v>0</v>
      </c>
      <c r="O69" s="167">
        <v>0</v>
      </c>
      <c r="P69" s="144"/>
    </row>
    <row r="70" spans="1:16" x14ac:dyDescent="0.2">
      <c r="A70" s="145">
        <v>42506</v>
      </c>
      <c r="B70" s="147">
        <v>0</v>
      </c>
      <c r="C70" s="147">
        <v>0</v>
      </c>
      <c r="D70" s="147">
        <v>0</v>
      </c>
      <c r="E70" s="147">
        <v>0</v>
      </c>
      <c r="F70" s="147">
        <v>0</v>
      </c>
      <c r="G70" s="147">
        <v>32.89</v>
      </c>
      <c r="H70" s="167">
        <v>0</v>
      </c>
      <c r="I70" s="167">
        <v>0</v>
      </c>
      <c r="J70" s="167">
        <v>0</v>
      </c>
      <c r="K70" s="167">
        <v>0</v>
      </c>
      <c r="L70" s="167">
        <v>0</v>
      </c>
      <c r="M70" s="167">
        <v>0</v>
      </c>
      <c r="N70" s="167">
        <v>0</v>
      </c>
      <c r="O70" s="167">
        <v>0</v>
      </c>
      <c r="P70" s="144"/>
    </row>
    <row r="71" spans="1:16" x14ac:dyDescent="0.2">
      <c r="A71" s="145">
        <v>42511</v>
      </c>
      <c r="B71" s="147">
        <v>0</v>
      </c>
      <c r="C71" s="147">
        <v>0</v>
      </c>
      <c r="D71" s="147">
        <v>0</v>
      </c>
      <c r="E71" s="147">
        <v>0</v>
      </c>
      <c r="F71" s="147">
        <v>0</v>
      </c>
      <c r="G71" s="147">
        <v>1.63</v>
      </c>
      <c r="H71" s="167">
        <v>0</v>
      </c>
      <c r="I71" s="167">
        <v>0</v>
      </c>
      <c r="J71" s="167">
        <v>0</v>
      </c>
      <c r="K71" s="167">
        <v>0</v>
      </c>
      <c r="L71" s="167">
        <v>0</v>
      </c>
      <c r="M71" s="167">
        <v>0</v>
      </c>
      <c r="N71" s="167">
        <v>0</v>
      </c>
      <c r="O71" s="167">
        <v>0</v>
      </c>
      <c r="P71" s="144"/>
    </row>
    <row r="72" spans="1:16" x14ac:dyDescent="0.2">
      <c r="A72" s="145">
        <v>42514</v>
      </c>
      <c r="B72" s="147">
        <v>7</v>
      </c>
      <c r="C72" s="147">
        <v>0</v>
      </c>
      <c r="D72" s="147">
        <v>0</v>
      </c>
      <c r="E72" s="147">
        <v>0</v>
      </c>
      <c r="F72" s="147">
        <v>0</v>
      </c>
      <c r="G72" s="147">
        <v>0</v>
      </c>
      <c r="H72" s="167">
        <v>0</v>
      </c>
      <c r="I72" s="167">
        <v>0</v>
      </c>
      <c r="J72" s="167">
        <v>0</v>
      </c>
      <c r="K72" s="167">
        <v>0</v>
      </c>
      <c r="L72" s="167">
        <v>0</v>
      </c>
      <c r="M72" s="167">
        <v>0</v>
      </c>
      <c r="N72" s="167">
        <v>0</v>
      </c>
      <c r="O72" s="167">
        <v>0</v>
      </c>
      <c r="P72" s="144"/>
    </row>
    <row r="73" spans="1:16" x14ac:dyDescent="0.2">
      <c r="A73" s="145">
        <v>42515</v>
      </c>
      <c r="B73" s="147">
        <v>0</v>
      </c>
      <c r="C73" s="147">
        <v>7</v>
      </c>
      <c r="D73" s="147">
        <v>0</v>
      </c>
      <c r="E73" s="147">
        <v>0</v>
      </c>
      <c r="F73" s="147">
        <v>0</v>
      </c>
      <c r="G73" s="147">
        <v>0</v>
      </c>
      <c r="H73" s="167">
        <v>0</v>
      </c>
      <c r="I73" s="167">
        <v>0</v>
      </c>
      <c r="J73" s="167">
        <v>0</v>
      </c>
      <c r="K73" s="167">
        <v>0</v>
      </c>
      <c r="L73" s="167">
        <v>0</v>
      </c>
      <c r="M73" s="167">
        <v>0</v>
      </c>
      <c r="N73" s="167">
        <v>0</v>
      </c>
      <c r="O73" s="167">
        <v>0</v>
      </c>
      <c r="P73" s="144"/>
    </row>
    <row r="74" spans="1:16" x14ac:dyDescent="0.2">
      <c r="A74" s="145">
        <v>42516</v>
      </c>
      <c r="B74" s="147">
        <v>0</v>
      </c>
      <c r="C74" s="147">
        <v>0</v>
      </c>
      <c r="D74" s="147">
        <v>7</v>
      </c>
      <c r="E74" s="147">
        <v>0</v>
      </c>
      <c r="F74" s="147">
        <v>0</v>
      </c>
      <c r="G74" s="147">
        <v>0</v>
      </c>
      <c r="H74" s="167">
        <v>0</v>
      </c>
      <c r="I74" s="167">
        <v>0</v>
      </c>
      <c r="J74" s="167">
        <v>0</v>
      </c>
      <c r="K74" s="167">
        <v>0</v>
      </c>
      <c r="L74" s="167">
        <v>0</v>
      </c>
      <c r="M74" s="167">
        <v>0</v>
      </c>
      <c r="N74" s="167">
        <v>0</v>
      </c>
      <c r="O74" s="167">
        <v>0</v>
      </c>
      <c r="P74" s="144"/>
    </row>
    <row r="75" spans="1:16" x14ac:dyDescent="0.2">
      <c r="A75" s="145">
        <v>42522</v>
      </c>
      <c r="B75" s="147">
        <v>0</v>
      </c>
      <c r="C75" s="147">
        <v>0</v>
      </c>
      <c r="D75" s="147">
        <v>0</v>
      </c>
      <c r="E75" s="147">
        <v>0</v>
      </c>
      <c r="F75" s="147">
        <v>0</v>
      </c>
      <c r="G75" s="147">
        <v>11.61</v>
      </c>
      <c r="H75" s="167">
        <v>0</v>
      </c>
      <c r="I75" s="167">
        <v>0</v>
      </c>
      <c r="J75" s="167">
        <v>0</v>
      </c>
      <c r="K75" s="167">
        <v>0</v>
      </c>
      <c r="L75" s="167">
        <v>0</v>
      </c>
      <c r="M75" s="167">
        <v>0</v>
      </c>
      <c r="N75" s="167">
        <v>0</v>
      </c>
      <c r="O75" s="167">
        <v>0</v>
      </c>
      <c r="P75" s="144"/>
    </row>
    <row r="76" spans="1:16" x14ac:dyDescent="0.2">
      <c r="A76" s="145">
        <v>42522</v>
      </c>
      <c r="B76" s="147">
        <v>0</v>
      </c>
      <c r="C76" s="147">
        <v>0</v>
      </c>
      <c r="D76" s="147">
        <v>0</v>
      </c>
      <c r="E76" s="147">
        <v>0</v>
      </c>
      <c r="F76" s="147">
        <v>0</v>
      </c>
      <c r="G76" s="147">
        <v>74.95</v>
      </c>
      <c r="H76" s="167">
        <v>0</v>
      </c>
      <c r="I76" s="167">
        <v>0</v>
      </c>
      <c r="J76" s="167">
        <v>0</v>
      </c>
      <c r="K76" s="167">
        <v>0</v>
      </c>
      <c r="L76" s="167">
        <v>0</v>
      </c>
      <c r="M76" s="167">
        <v>0</v>
      </c>
      <c r="N76" s="167">
        <v>0</v>
      </c>
      <c r="O76" s="167">
        <v>0</v>
      </c>
      <c r="P76" s="144"/>
    </row>
    <row r="77" spans="1:16" x14ac:dyDescent="0.2">
      <c r="A77" s="145">
        <v>42525</v>
      </c>
      <c r="B77" s="147">
        <v>0</v>
      </c>
      <c r="C77" s="147">
        <v>0</v>
      </c>
      <c r="D77" s="147">
        <v>0</v>
      </c>
      <c r="E77" s="147">
        <v>0</v>
      </c>
      <c r="F77" s="147">
        <v>0</v>
      </c>
      <c r="G77" s="147">
        <v>70.37</v>
      </c>
      <c r="H77" s="167">
        <v>0</v>
      </c>
      <c r="I77" s="167">
        <v>0</v>
      </c>
      <c r="J77" s="167">
        <v>0</v>
      </c>
      <c r="K77" s="167">
        <v>0</v>
      </c>
      <c r="L77" s="167">
        <v>0</v>
      </c>
      <c r="M77" s="167">
        <v>0</v>
      </c>
      <c r="N77" s="167">
        <v>0</v>
      </c>
      <c r="O77" s="167">
        <v>0</v>
      </c>
      <c r="P77" s="144"/>
    </row>
    <row r="78" spans="1:16" x14ac:dyDescent="0.2">
      <c r="A78" s="145">
        <v>42525</v>
      </c>
      <c r="B78" s="147">
        <v>0</v>
      </c>
      <c r="C78" s="147">
        <v>0</v>
      </c>
      <c r="D78" s="147">
        <v>0</v>
      </c>
      <c r="E78" s="147">
        <v>0</v>
      </c>
      <c r="F78" s="147">
        <v>0</v>
      </c>
      <c r="G78" s="147">
        <v>0</v>
      </c>
      <c r="H78" s="167">
        <v>0</v>
      </c>
      <c r="I78" s="167">
        <v>0</v>
      </c>
      <c r="J78" s="167">
        <v>0</v>
      </c>
      <c r="K78" s="167">
        <v>28.76</v>
      </c>
      <c r="L78" s="167">
        <v>0</v>
      </c>
      <c r="M78" s="167">
        <v>0</v>
      </c>
      <c r="N78" s="167">
        <v>0</v>
      </c>
      <c r="O78" s="167">
        <v>0</v>
      </c>
      <c r="P78" s="144"/>
    </row>
    <row r="79" spans="1:16" x14ac:dyDescent="0.2">
      <c r="A79" s="145">
        <v>42525</v>
      </c>
      <c r="B79" s="147">
        <v>0</v>
      </c>
      <c r="C79" s="147">
        <v>0</v>
      </c>
      <c r="D79" s="147">
        <v>0</v>
      </c>
      <c r="E79" s="147">
        <v>0</v>
      </c>
      <c r="F79" s="147">
        <v>0</v>
      </c>
      <c r="G79" s="147">
        <v>0</v>
      </c>
      <c r="H79" s="167">
        <v>0</v>
      </c>
      <c r="I79" s="167">
        <v>0</v>
      </c>
      <c r="J79" s="167">
        <v>0</v>
      </c>
      <c r="K79" s="167">
        <v>11.76</v>
      </c>
      <c r="L79" s="167">
        <v>0</v>
      </c>
      <c r="M79" s="167">
        <v>0</v>
      </c>
      <c r="N79" s="167">
        <v>0</v>
      </c>
      <c r="O79" s="167">
        <v>0</v>
      </c>
      <c r="P79" s="144" t="s">
        <v>228</v>
      </c>
    </row>
    <row r="80" spans="1:16" x14ac:dyDescent="0.2">
      <c r="A80" s="145">
        <v>42532</v>
      </c>
      <c r="B80" s="147">
        <v>0</v>
      </c>
      <c r="C80" s="147">
        <v>0</v>
      </c>
      <c r="D80" s="147">
        <v>0</v>
      </c>
      <c r="E80" s="147">
        <v>0</v>
      </c>
      <c r="F80" s="147">
        <v>0</v>
      </c>
      <c r="G80" s="147">
        <v>21.43</v>
      </c>
      <c r="H80" s="167">
        <v>0</v>
      </c>
      <c r="I80" s="167">
        <v>0</v>
      </c>
      <c r="J80" s="167">
        <v>0</v>
      </c>
      <c r="K80" s="167">
        <v>0</v>
      </c>
      <c r="L80" s="167">
        <v>0</v>
      </c>
      <c r="M80" s="167">
        <v>0</v>
      </c>
      <c r="N80" s="167">
        <v>0</v>
      </c>
      <c r="O80" s="167">
        <v>0</v>
      </c>
      <c r="P80" s="144"/>
    </row>
    <row r="81" spans="1:16" x14ac:dyDescent="0.2">
      <c r="A81" s="145">
        <v>42529</v>
      </c>
      <c r="B81" s="147">
        <v>40</v>
      </c>
      <c r="C81" s="147">
        <v>0</v>
      </c>
      <c r="D81" s="147">
        <v>0</v>
      </c>
      <c r="E81" s="147">
        <v>0</v>
      </c>
      <c r="F81" s="147">
        <v>0</v>
      </c>
      <c r="G81" s="147">
        <v>0</v>
      </c>
      <c r="H81" s="167">
        <v>0</v>
      </c>
      <c r="I81" s="167">
        <v>0</v>
      </c>
      <c r="J81" s="167">
        <v>0</v>
      </c>
      <c r="K81" s="167">
        <v>0</v>
      </c>
      <c r="L81" s="167">
        <v>0</v>
      </c>
      <c r="M81" s="167">
        <v>0</v>
      </c>
      <c r="N81" s="167">
        <v>0</v>
      </c>
      <c r="O81" s="167">
        <v>0</v>
      </c>
      <c r="P81" s="144"/>
    </row>
    <row r="82" spans="1:16" x14ac:dyDescent="0.2">
      <c r="A82" s="145">
        <v>42532</v>
      </c>
      <c r="B82" s="147">
        <v>0</v>
      </c>
      <c r="C82" s="147">
        <v>40</v>
      </c>
      <c r="D82" s="147">
        <v>0</v>
      </c>
      <c r="E82" s="147">
        <v>0</v>
      </c>
      <c r="F82" s="147">
        <v>0</v>
      </c>
      <c r="G82" s="147">
        <v>0</v>
      </c>
      <c r="H82" s="167">
        <v>0</v>
      </c>
      <c r="I82" s="167">
        <v>0</v>
      </c>
      <c r="J82" s="167">
        <v>0</v>
      </c>
      <c r="K82" s="167">
        <v>0</v>
      </c>
      <c r="L82" s="167">
        <v>0</v>
      </c>
      <c r="M82" s="167">
        <v>0</v>
      </c>
      <c r="N82" s="167">
        <v>0</v>
      </c>
      <c r="O82" s="167">
        <v>0</v>
      </c>
      <c r="P82" s="144"/>
    </row>
    <row r="83" spans="1:16" x14ac:dyDescent="0.2">
      <c r="A83" s="145">
        <v>42534</v>
      </c>
      <c r="B83" s="147">
        <v>0</v>
      </c>
      <c r="C83" s="147">
        <v>0</v>
      </c>
      <c r="D83" s="147">
        <v>40</v>
      </c>
      <c r="E83" s="147">
        <v>0</v>
      </c>
      <c r="F83" s="147">
        <v>0</v>
      </c>
      <c r="G83" s="147">
        <v>0</v>
      </c>
      <c r="H83" s="167">
        <v>0</v>
      </c>
      <c r="I83" s="167">
        <v>0</v>
      </c>
      <c r="J83" s="167">
        <v>0</v>
      </c>
      <c r="K83" s="167">
        <v>0</v>
      </c>
      <c r="L83" s="167">
        <v>0</v>
      </c>
      <c r="M83" s="167">
        <v>0</v>
      </c>
      <c r="N83" s="167">
        <v>0</v>
      </c>
      <c r="O83" s="167">
        <v>0</v>
      </c>
      <c r="P83" s="144"/>
    </row>
    <row r="84" spans="1:16" x14ac:dyDescent="0.2">
      <c r="A84" s="145">
        <v>42536</v>
      </c>
      <c r="B84" s="147">
        <v>0</v>
      </c>
      <c r="C84" s="147">
        <v>0</v>
      </c>
      <c r="D84" s="147">
        <v>0</v>
      </c>
      <c r="E84" s="147">
        <v>24.45</v>
      </c>
      <c r="F84" s="147">
        <v>0</v>
      </c>
      <c r="G84" s="147">
        <v>0</v>
      </c>
      <c r="H84" s="167">
        <v>0</v>
      </c>
      <c r="I84" s="167">
        <v>0</v>
      </c>
      <c r="J84" s="167">
        <v>0</v>
      </c>
      <c r="K84" s="167">
        <v>0</v>
      </c>
      <c r="L84" s="167">
        <v>0</v>
      </c>
      <c r="M84" s="167">
        <v>0</v>
      </c>
      <c r="N84" s="167">
        <v>0</v>
      </c>
      <c r="O84" s="167">
        <v>0</v>
      </c>
      <c r="P84" s="144"/>
    </row>
    <row r="85" spans="1:16" s="151" customFormat="1" x14ac:dyDescent="0.2">
      <c r="A85" s="164">
        <v>42536</v>
      </c>
      <c r="B85" s="167">
        <v>0</v>
      </c>
      <c r="C85" s="167">
        <v>0</v>
      </c>
      <c r="D85" s="167">
        <v>0</v>
      </c>
      <c r="E85" s="167">
        <v>0</v>
      </c>
      <c r="F85" s="167">
        <v>0</v>
      </c>
      <c r="G85" s="167">
        <v>0</v>
      </c>
      <c r="H85" s="167">
        <v>0</v>
      </c>
      <c r="I85" s="167">
        <v>0</v>
      </c>
      <c r="J85" s="167">
        <v>0</v>
      </c>
      <c r="K85" s="167">
        <v>0</v>
      </c>
      <c r="L85" s="167">
        <v>0</v>
      </c>
      <c r="M85" s="167">
        <v>0</v>
      </c>
      <c r="N85" s="167">
        <v>0</v>
      </c>
      <c r="O85" s="167">
        <v>0</v>
      </c>
      <c r="P85" s="160"/>
    </row>
    <row r="86" spans="1:16" x14ac:dyDescent="0.2">
      <c r="A86" s="145">
        <v>42588</v>
      </c>
      <c r="B86" s="147">
        <v>0</v>
      </c>
      <c r="C86" s="147">
        <v>0</v>
      </c>
      <c r="D86" s="147">
        <v>0</v>
      </c>
      <c r="E86" s="147">
        <v>0</v>
      </c>
      <c r="F86" s="147">
        <v>0</v>
      </c>
      <c r="G86" s="147">
        <v>0</v>
      </c>
      <c r="H86" s="167">
        <v>0</v>
      </c>
      <c r="I86" s="167">
        <v>0</v>
      </c>
      <c r="J86" s="167">
        <v>0</v>
      </c>
      <c r="K86" s="167">
        <v>0</v>
      </c>
      <c r="L86" s="167">
        <v>0</v>
      </c>
      <c r="M86" s="167">
        <v>10.58</v>
      </c>
      <c r="N86" s="167">
        <v>0</v>
      </c>
      <c r="O86" s="167">
        <v>0</v>
      </c>
      <c r="P86" s="144"/>
    </row>
    <row r="87" spans="1:16" s="151" customFormat="1" x14ac:dyDescent="0.2">
      <c r="A87" s="164">
        <v>42592</v>
      </c>
      <c r="B87" s="167">
        <v>100</v>
      </c>
      <c r="C87" s="167">
        <v>0</v>
      </c>
      <c r="D87" s="167">
        <v>0</v>
      </c>
      <c r="E87" s="167">
        <v>0</v>
      </c>
      <c r="F87" s="167">
        <v>0</v>
      </c>
      <c r="G87" s="167">
        <v>0</v>
      </c>
      <c r="H87" s="167">
        <v>0</v>
      </c>
      <c r="I87" s="167">
        <v>0</v>
      </c>
      <c r="J87" s="167">
        <v>0</v>
      </c>
      <c r="K87" s="167">
        <v>0</v>
      </c>
      <c r="L87" s="167">
        <v>0</v>
      </c>
      <c r="M87" s="167">
        <v>0</v>
      </c>
      <c r="N87" s="167">
        <v>0</v>
      </c>
      <c r="O87" s="167">
        <v>0</v>
      </c>
      <c r="P87" s="160"/>
    </row>
    <row r="88" spans="1:16" s="151" customFormat="1" x14ac:dyDescent="0.2">
      <c r="A88" s="164">
        <v>42592</v>
      </c>
      <c r="B88" s="167">
        <v>0</v>
      </c>
      <c r="C88" s="167">
        <v>100</v>
      </c>
      <c r="D88" s="167">
        <v>0</v>
      </c>
      <c r="E88" s="167">
        <v>0</v>
      </c>
      <c r="F88" s="167">
        <v>0</v>
      </c>
      <c r="G88" s="167">
        <v>0</v>
      </c>
      <c r="H88" s="167">
        <v>0</v>
      </c>
      <c r="I88" s="167">
        <v>0</v>
      </c>
      <c r="J88" s="167">
        <v>0</v>
      </c>
      <c r="K88" s="167">
        <v>0</v>
      </c>
      <c r="L88" s="167">
        <v>0</v>
      </c>
      <c r="M88" s="167">
        <v>0</v>
      </c>
      <c r="N88" s="167">
        <v>0</v>
      </c>
      <c r="O88" s="167">
        <v>0</v>
      </c>
      <c r="P88" s="160"/>
    </row>
    <row r="89" spans="1:16" s="151" customFormat="1" x14ac:dyDescent="0.2">
      <c r="A89" s="164">
        <v>42593</v>
      </c>
      <c r="B89" s="167">
        <v>0</v>
      </c>
      <c r="C89" s="167">
        <v>0</v>
      </c>
      <c r="D89" s="167">
        <v>100</v>
      </c>
      <c r="E89" s="167">
        <v>0</v>
      </c>
      <c r="F89" s="167">
        <v>0</v>
      </c>
      <c r="G89" s="167">
        <v>0</v>
      </c>
      <c r="H89" s="167">
        <v>0</v>
      </c>
      <c r="I89" s="167">
        <v>0</v>
      </c>
      <c r="J89" s="167">
        <v>0</v>
      </c>
      <c r="K89" s="167">
        <v>0</v>
      </c>
      <c r="L89" s="167">
        <v>0</v>
      </c>
      <c r="M89" s="167">
        <v>0</v>
      </c>
      <c r="N89" s="167">
        <v>0</v>
      </c>
      <c r="O89" s="167">
        <v>0</v>
      </c>
      <c r="P89" s="160"/>
    </row>
    <row r="90" spans="1:16" s="151" customFormat="1" x14ac:dyDescent="0.2">
      <c r="A90" s="164">
        <v>42595</v>
      </c>
      <c r="B90" s="167">
        <v>0</v>
      </c>
      <c r="C90" s="167">
        <v>0</v>
      </c>
      <c r="D90" s="167">
        <v>0</v>
      </c>
      <c r="E90" s="167">
        <v>61.11</v>
      </c>
      <c r="F90" s="167">
        <v>0</v>
      </c>
      <c r="G90" s="167">
        <v>0</v>
      </c>
      <c r="H90" s="167">
        <v>0</v>
      </c>
      <c r="I90" s="167">
        <v>0</v>
      </c>
      <c r="J90" s="167">
        <v>0</v>
      </c>
      <c r="K90" s="167">
        <v>0</v>
      </c>
      <c r="L90" s="167">
        <v>0</v>
      </c>
      <c r="M90" s="167">
        <v>0</v>
      </c>
      <c r="N90" s="167">
        <v>0</v>
      </c>
      <c r="O90" s="167">
        <v>0</v>
      </c>
      <c r="P90" s="160" t="s">
        <v>296</v>
      </c>
    </row>
    <row r="91" spans="1:16" x14ac:dyDescent="0.2">
      <c r="A91" s="145">
        <v>42598</v>
      </c>
      <c r="B91" s="147">
        <v>0</v>
      </c>
      <c r="C91" s="147">
        <v>0</v>
      </c>
      <c r="D91" s="147">
        <v>0</v>
      </c>
      <c r="E91" s="147">
        <v>8.5299999999999994</v>
      </c>
      <c r="F91" s="147">
        <v>0</v>
      </c>
      <c r="G91" s="147">
        <v>0</v>
      </c>
      <c r="H91" s="167">
        <v>0</v>
      </c>
      <c r="I91" s="167">
        <v>0</v>
      </c>
      <c r="J91" s="167">
        <v>0</v>
      </c>
      <c r="K91" s="167">
        <v>0</v>
      </c>
      <c r="L91" s="167">
        <v>0</v>
      </c>
      <c r="M91" s="167">
        <v>0</v>
      </c>
      <c r="N91" s="167">
        <v>0</v>
      </c>
      <c r="O91" s="167">
        <v>0</v>
      </c>
      <c r="P91" s="144"/>
    </row>
    <row r="92" spans="1:16" x14ac:dyDescent="0.2">
      <c r="A92" s="145">
        <v>42606</v>
      </c>
      <c r="B92" s="147">
        <v>0</v>
      </c>
      <c r="C92" s="147">
        <v>0</v>
      </c>
      <c r="D92" s="147">
        <v>0</v>
      </c>
      <c r="E92" s="147">
        <v>0</v>
      </c>
      <c r="F92" s="147">
        <v>0</v>
      </c>
      <c r="G92" s="147">
        <v>42.89</v>
      </c>
      <c r="H92" s="167">
        <v>0</v>
      </c>
      <c r="I92" s="167">
        <v>0</v>
      </c>
      <c r="J92" s="167">
        <v>0</v>
      </c>
      <c r="K92" s="167">
        <v>0</v>
      </c>
      <c r="L92" s="167">
        <v>0</v>
      </c>
      <c r="M92" s="167">
        <v>0</v>
      </c>
      <c r="N92" s="167">
        <v>0</v>
      </c>
      <c r="O92" s="167">
        <v>0</v>
      </c>
      <c r="P92" s="144"/>
    </row>
    <row r="93" spans="1:16" s="151" customFormat="1" x14ac:dyDescent="0.2">
      <c r="A93" s="164">
        <v>42611</v>
      </c>
      <c r="B93" s="167">
        <v>0</v>
      </c>
      <c r="C93" s="167">
        <v>0</v>
      </c>
      <c r="D93" s="167">
        <v>0</v>
      </c>
      <c r="E93" s="167">
        <v>0</v>
      </c>
      <c r="F93" s="167">
        <v>0</v>
      </c>
      <c r="G93" s="167">
        <v>0</v>
      </c>
      <c r="H93" s="167">
        <v>0</v>
      </c>
      <c r="I93" s="167">
        <v>0</v>
      </c>
      <c r="J93" s="167">
        <v>0</v>
      </c>
      <c r="K93" s="167">
        <v>0</v>
      </c>
      <c r="L93" s="167">
        <v>0</v>
      </c>
      <c r="M93" s="167">
        <v>0</v>
      </c>
      <c r="N93" s="167">
        <v>0</v>
      </c>
      <c r="O93" s="167">
        <v>0</v>
      </c>
      <c r="P93" s="160"/>
    </row>
    <row r="94" spans="1:16" s="151" customFormat="1" x14ac:dyDescent="0.2">
      <c r="A94" s="164">
        <v>42611</v>
      </c>
      <c r="B94" s="167">
        <v>0</v>
      </c>
      <c r="C94" s="167">
        <v>0</v>
      </c>
      <c r="D94" s="167">
        <v>0</v>
      </c>
      <c r="E94" s="167">
        <v>0</v>
      </c>
      <c r="F94" s="167">
        <v>0</v>
      </c>
      <c r="G94" s="167">
        <v>0</v>
      </c>
      <c r="H94" s="167">
        <v>0</v>
      </c>
      <c r="I94" s="167">
        <v>0</v>
      </c>
      <c r="J94" s="167">
        <v>0</v>
      </c>
      <c r="K94" s="167">
        <v>0</v>
      </c>
      <c r="L94" s="167">
        <v>0</v>
      </c>
      <c r="M94" s="167">
        <v>0</v>
      </c>
      <c r="N94" s="167">
        <v>0</v>
      </c>
      <c r="O94" s="167">
        <v>0</v>
      </c>
      <c r="P94" s="160"/>
    </row>
    <row r="95" spans="1:16" s="151" customFormat="1" x14ac:dyDescent="0.2">
      <c r="A95" s="164">
        <v>42615</v>
      </c>
      <c r="B95" s="167">
        <v>0</v>
      </c>
      <c r="C95" s="167">
        <v>0</v>
      </c>
      <c r="D95" s="167">
        <v>0</v>
      </c>
      <c r="E95" s="167">
        <v>0</v>
      </c>
      <c r="F95" s="167">
        <v>0</v>
      </c>
      <c r="G95" s="167">
        <v>0</v>
      </c>
      <c r="H95" s="167">
        <v>0</v>
      </c>
      <c r="I95" s="167">
        <v>43.96</v>
      </c>
      <c r="J95" s="167">
        <v>0</v>
      </c>
      <c r="K95" s="167">
        <v>0</v>
      </c>
      <c r="L95" s="167">
        <v>0</v>
      </c>
      <c r="M95" s="167">
        <v>0</v>
      </c>
      <c r="N95" s="167">
        <v>0</v>
      </c>
      <c r="O95" s="167">
        <v>0</v>
      </c>
      <c r="P95" s="160"/>
    </row>
    <row r="96" spans="1:16" ht="13.5" thickBot="1" x14ac:dyDescent="0.25">
      <c r="A96" s="143" t="s">
        <v>161</v>
      </c>
      <c r="B96" s="148">
        <f t="shared" ref="B96:O96" si="0">SUM(B3:B95)</f>
        <v>1232</v>
      </c>
      <c r="C96" s="168">
        <f t="shared" si="0"/>
        <v>1232</v>
      </c>
      <c r="D96" s="168">
        <f t="shared" si="0"/>
        <v>1232</v>
      </c>
      <c r="E96" s="168">
        <f t="shared" si="0"/>
        <v>1017.33</v>
      </c>
      <c r="F96" s="168">
        <f t="shared" si="0"/>
        <v>0</v>
      </c>
      <c r="G96" s="168">
        <f t="shared" si="0"/>
        <v>434.89</v>
      </c>
      <c r="H96" s="168">
        <f t="shared" si="0"/>
        <v>0</v>
      </c>
      <c r="I96" s="168">
        <f t="shared" si="0"/>
        <v>99.72</v>
      </c>
      <c r="J96" s="168">
        <f t="shared" si="0"/>
        <v>0</v>
      </c>
      <c r="K96" s="168">
        <f t="shared" si="0"/>
        <v>194.95</v>
      </c>
      <c r="L96" s="168">
        <f t="shared" si="0"/>
        <v>0</v>
      </c>
      <c r="M96" s="168">
        <f t="shared" si="0"/>
        <v>10.58</v>
      </c>
      <c r="N96" s="168">
        <f t="shared" si="0"/>
        <v>0</v>
      </c>
      <c r="O96" s="168">
        <f t="shared" si="0"/>
        <v>106.19</v>
      </c>
      <c r="P96" s="143"/>
    </row>
    <row r="97" spans="1:16" ht="13.5" thickTop="1" x14ac:dyDescent="0.2">
      <c r="A97" s="143"/>
      <c r="B97" s="143"/>
      <c r="C97" s="143"/>
      <c r="D97" s="146"/>
      <c r="E97" s="143"/>
      <c r="F97" s="143"/>
      <c r="G97" s="143"/>
      <c r="P97" s="143"/>
    </row>
    <row r="98" spans="1:16" x14ac:dyDescent="0.2">
      <c r="A98" s="143"/>
      <c r="B98" s="143"/>
      <c r="C98" s="143"/>
      <c r="D98" s="149"/>
      <c r="E98" s="169"/>
      <c r="F98" s="143"/>
      <c r="G98" s="169"/>
      <c r="I98" s="169"/>
      <c r="P98" s="144" t="s">
        <v>228</v>
      </c>
    </row>
    <row r="99" spans="1:16" x14ac:dyDescent="0.2">
      <c r="B99" s="169"/>
      <c r="E99" s="169"/>
    </row>
    <row r="100" spans="1:16" x14ac:dyDescent="0.2">
      <c r="B100" s="169"/>
      <c r="E100" s="169"/>
    </row>
    <row r="101" spans="1:16" x14ac:dyDescent="0.2">
      <c r="B101" s="169"/>
    </row>
    <row r="102" spans="1:16" x14ac:dyDescent="0.2">
      <c r="A102" s="143"/>
      <c r="B102" s="169"/>
      <c r="C102" s="143"/>
      <c r="D102" s="143"/>
      <c r="E102" s="143"/>
      <c r="F102" s="143"/>
      <c r="G102" s="143"/>
      <c r="P102" s="144"/>
    </row>
    <row r="104" spans="1:16" ht="15" x14ac:dyDescent="0.25">
      <c r="P104" s="173" t="s">
        <v>169</v>
      </c>
    </row>
    <row r="105" spans="1:16" ht="15" customHeight="1" x14ac:dyDescent="0.25"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</row>
  </sheetData>
  <mergeCells count="7">
    <mergeCell ref="J1:K1"/>
    <mergeCell ref="L1:M1"/>
    <mergeCell ref="N1:O1"/>
    <mergeCell ref="B1:C1"/>
    <mergeCell ref="D1:E1"/>
    <mergeCell ref="F1:G1"/>
    <mergeCell ref="H1:I1"/>
  </mergeCells>
  <hyperlinks>
    <hyperlink ref="P104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36" sqref="C36"/>
    </sheetView>
  </sheetViews>
  <sheetFormatPr defaultColWidth="20.7109375" defaultRowHeight="12.75" x14ac:dyDescent="0.2"/>
  <sheetData>
    <row r="1" spans="1:4" x14ac:dyDescent="0.2">
      <c r="A1" t="s">
        <v>189</v>
      </c>
      <c r="B1" t="s">
        <v>190</v>
      </c>
      <c r="C1" t="s">
        <v>191</v>
      </c>
    </row>
    <row r="2" spans="1:4" x14ac:dyDescent="0.2">
      <c r="A2" t="s">
        <v>192</v>
      </c>
      <c r="B2" s="115">
        <v>46.88</v>
      </c>
      <c r="C2">
        <v>1</v>
      </c>
      <c r="D2" s="115">
        <f>B2*C2</f>
        <v>46.88</v>
      </c>
    </row>
    <row r="3" spans="1:4" x14ac:dyDescent="0.2">
      <c r="A3" t="s">
        <v>193</v>
      </c>
      <c r="B3" s="102">
        <v>3.97</v>
      </c>
      <c r="C3">
        <v>1</v>
      </c>
      <c r="D3" s="102">
        <f t="shared" ref="D3:D21" si="0">B3*C3</f>
        <v>3.97</v>
      </c>
    </row>
    <row r="4" spans="1:4" x14ac:dyDescent="0.2">
      <c r="A4" t="s">
        <v>194</v>
      </c>
      <c r="B4" s="102">
        <v>10.84</v>
      </c>
      <c r="C4">
        <v>1</v>
      </c>
      <c r="D4" s="102">
        <f t="shared" si="0"/>
        <v>10.84</v>
      </c>
    </row>
    <row r="5" spans="1:4" x14ac:dyDescent="0.2">
      <c r="A5" t="s">
        <v>195</v>
      </c>
      <c r="B5" s="102">
        <v>0.88</v>
      </c>
      <c r="C5">
        <v>2</v>
      </c>
      <c r="D5" s="102">
        <f t="shared" si="0"/>
        <v>1.76</v>
      </c>
    </row>
    <row r="6" spans="1:4" x14ac:dyDescent="0.2">
      <c r="A6" t="s">
        <v>196</v>
      </c>
      <c r="B6" s="102">
        <v>3.88</v>
      </c>
      <c r="C6">
        <v>1</v>
      </c>
      <c r="D6" s="102">
        <f t="shared" si="0"/>
        <v>3.88</v>
      </c>
    </row>
    <row r="7" spans="1:4" x14ac:dyDescent="0.2">
      <c r="A7" t="s">
        <v>197</v>
      </c>
      <c r="B7" s="102">
        <v>8.84</v>
      </c>
      <c r="C7">
        <v>1</v>
      </c>
      <c r="D7" s="102">
        <f t="shared" si="0"/>
        <v>8.84</v>
      </c>
    </row>
    <row r="8" spans="1:4" x14ac:dyDescent="0.2">
      <c r="A8" t="s">
        <v>198</v>
      </c>
      <c r="B8" s="102">
        <v>38.99</v>
      </c>
      <c r="C8">
        <v>1</v>
      </c>
      <c r="D8" s="102">
        <f t="shared" si="0"/>
        <v>38.99</v>
      </c>
    </row>
    <row r="9" spans="1:4" x14ac:dyDescent="0.2">
      <c r="A9" t="s">
        <v>199</v>
      </c>
      <c r="B9" s="102">
        <v>4.88</v>
      </c>
      <c r="C9">
        <v>1</v>
      </c>
      <c r="D9" s="102">
        <f t="shared" si="0"/>
        <v>4.88</v>
      </c>
    </row>
    <row r="10" spans="1:4" x14ac:dyDescent="0.2">
      <c r="A10" t="s">
        <v>200</v>
      </c>
      <c r="B10" s="102">
        <v>6.94</v>
      </c>
      <c r="C10">
        <v>1</v>
      </c>
      <c r="D10" s="102">
        <f t="shared" si="0"/>
        <v>6.94</v>
      </c>
    </row>
    <row r="11" spans="1:4" x14ac:dyDescent="0.2">
      <c r="A11" t="s">
        <v>201</v>
      </c>
      <c r="B11" s="102">
        <v>1.34</v>
      </c>
      <c r="C11">
        <v>1</v>
      </c>
      <c r="D11" s="102">
        <f t="shared" si="0"/>
        <v>1.34</v>
      </c>
    </row>
    <row r="12" spans="1:4" x14ac:dyDescent="0.2">
      <c r="A12" t="s">
        <v>202</v>
      </c>
      <c r="B12" s="102">
        <v>1.88</v>
      </c>
      <c r="C12">
        <v>1</v>
      </c>
      <c r="D12" s="102">
        <f t="shared" si="0"/>
        <v>1.88</v>
      </c>
    </row>
    <row r="13" spans="1:4" x14ac:dyDescent="0.2">
      <c r="A13" t="s">
        <v>203</v>
      </c>
      <c r="B13" s="102">
        <v>5.88</v>
      </c>
      <c r="C13">
        <v>1</v>
      </c>
      <c r="D13" s="102">
        <f t="shared" si="0"/>
        <v>5.88</v>
      </c>
    </row>
    <row r="14" spans="1:4" x14ac:dyDescent="0.2">
      <c r="A14" t="s">
        <v>204</v>
      </c>
      <c r="B14" s="102">
        <v>0.97</v>
      </c>
      <c r="C14">
        <v>4</v>
      </c>
      <c r="D14" s="102">
        <f t="shared" si="0"/>
        <v>3.88</v>
      </c>
    </row>
    <row r="15" spans="1:4" x14ac:dyDescent="0.2">
      <c r="A15" t="s">
        <v>205</v>
      </c>
      <c r="B15" s="102">
        <v>2.5</v>
      </c>
      <c r="C15">
        <v>1</v>
      </c>
      <c r="D15" s="102">
        <f t="shared" si="0"/>
        <v>2.5</v>
      </c>
    </row>
    <row r="16" spans="1:4" x14ac:dyDescent="0.2">
      <c r="A16" t="s">
        <v>206</v>
      </c>
      <c r="B16" s="102">
        <v>36.15</v>
      </c>
      <c r="C16">
        <v>1</v>
      </c>
      <c r="D16" s="102">
        <f t="shared" si="0"/>
        <v>36.15</v>
      </c>
    </row>
    <row r="17" spans="1:4" x14ac:dyDescent="0.2">
      <c r="A17" t="s">
        <v>207</v>
      </c>
      <c r="B17" s="102">
        <v>9.99</v>
      </c>
      <c r="C17">
        <v>1</v>
      </c>
      <c r="D17" s="102">
        <f t="shared" si="0"/>
        <v>9.99</v>
      </c>
    </row>
    <row r="18" spans="1:4" x14ac:dyDescent="0.2">
      <c r="A18" t="s">
        <v>208</v>
      </c>
      <c r="B18" s="102">
        <v>7</v>
      </c>
      <c r="C18">
        <v>2</v>
      </c>
      <c r="D18" s="102">
        <f t="shared" si="0"/>
        <v>14</v>
      </c>
    </row>
    <row r="19" spans="1:4" x14ac:dyDescent="0.2">
      <c r="A19" t="s">
        <v>209</v>
      </c>
      <c r="B19" s="102">
        <v>6.49</v>
      </c>
      <c r="C19">
        <v>1</v>
      </c>
      <c r="D19" s="102">
        <f t="shared" si="0"/>
        <v>6.49</v>
      </c>
    </row>
    <row r="20" spans="1:4" x14ac:dyDescent="0.2">
      <c r="A20" t="s">
        <v>210</v>
      </c>
      <c r="B20" s="102">
        <v>4.99</v>
      </c>
      <c r="C20">
        <v>1</v>
      </c>
      <c r="D20" s="102">
        <f t="shared" si="0"/>
        <v>4.99</v>
      </c>
    </row>
    <row r="21" spans="1:4" x14ac:dyDescent="0.2">
      <c r="A21" t="s">
        <v>211</v>
      </c>
      <c r="B21" s="115">
        <v>2.99</v>
      </c>
      <c r="C21">
        <v>1</v>
      </c>
      <c r="D21" s="115">
        <f t="shared" si="0"/>
        <v>2.99</v>
      </c>
    </row>
    <row r="22" spans="1:4" x14ac:dyDescent="0.2">
      <c r="C22" t="s">
        <v>161</v>
      </c>
      <c r="D22">
        <f>SUM(D2:D21)</f>
        <v>217.07000000000002</v>
      </c>
    </row>
    <row r="23" spans="1:4" x14ac:dyDescent="0.2">
      <c r="C23" t="s">
        <v>212</v>
      </c>
      <c r="D23">
        <f>80.56+41.72+30.22+80.02</f>
        <v>232.51999999999998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34"/>
  <sheetViews>
    <sheetView workbookViewId="0">
      <pane ySplit="1" topLeftCell="A70" activePane="bottomLeft" state="frozen"/>
      <selection pane="bottomLeft" activeCell="C129" sqref="C129"/>
    </sheetView>
  </sheetViews>
  <sheetFormatPr defaultColWidth="57.85546875" defaultRowHeight="12.75" x14ac:dyDescent="0.2"/>
  <cols>
    <col min="1" max="1" width="10.140625" bestFit="1" customWidth="1"/>
    <col min="2" max="2" width="7.7109375" bestFit="1" customWidth="1"/>
    <col min="3" max="3" width="9.140625" bestFit="1" customWidth="1"/>
    <col min="4" max="4" width="7" bestFit="1" customWidth="1"/>
    <col min="5" max="5" width="8.7109375" bestFit="1" customWidth="1"/>
    <col min="6" max="6" width="8.28515625" bestFit="1" customWidth="1"/>
    <col min="7" max="7" width="41.5703125" bestFit="1" customWidth="1"/>
  </cols>
  <sheetData>
    <row r="1" spans="1:7" x14ac:dyDescent="0.2">
      <c r="A1" s="151" t="s">
        <v>154</v>
      </c>
      <c r="B1" s="153" t="s">
        <v>239</v>
      </c>
      <c r="C1" s="153" t="s">
        <v>240</v>
      </c>
      <c r="D1" s="151" t="s">
        <v>241</v>
      </c>
      <c r="E1" s="151" t="s">
        <v>242</v>
      </c>
      <c r="F1" s="151" t="s">
        <v>243</v>
      </c>
      <c r="G1" s="151" t="s">
        <v>126</v>
      </c>
    </row>
    <row r="2" spans="1:7" x14ac:dyDescent="0.2">
      <c r="A2" s="164">
        <v>42095</v>
      </c>
      <c r="B2" s="166">
        <v>20</v>
      </c>
      <c r="C2" s="152"/>
      <c r="D2" s="151" t="s">
        <v>144</v>
      </c>
      <c r="E2" s="151" t="s">
        <v>148</v>
      </c>
      <c r="F2" s="151" t="s">
        <v>244</v>
      </c>
      <c r="G2" s="151" t="s">
        <v>245</v>
      </c>
    </row>
    <row r="3" spans="1:7" x14ac:dyDescent="0.2">
      <c r="A3" s="164">
        <v>42096</v>
      </c>
      <c r="B3" s="167"/>
      <c r="C3" s="186">
        <v>20</v>
      </c>
      <c r="D3" s="151" t="s">
        <v>144</v>
      </c>
      <c r="E3" s="151" t="s">
        <v>148</v>
      </c>
      <c r="F3" s="151" t="s">
        <v>244</v>
      </c>
      <c r="G3" s="151" t="s">
        <v>246</v>
      </c>
    </row>
    <row r="4" spans="1:7" x14ac:dyDescent="0.2">
      <c r="A4" s="164">
        <v>42116</v>
      </c>
      <c r="B4" s="167">
        <v>16</v>
      </c>
      <c r="C4" s="186"/>
      <c r="D4" s="151" t="s">
        <v>144</v>
      </c>
      <c r="E4" s="151" t="s">
        <v>148</v>
      </c>
      <c r="F4" s="151" t="s">
        <v>244</v>
      </c>
      <c r="G4" s="151" t="s">
        <v>239</v>
      </c>
    </row>
    <row r="5" spans="1:7" x14ac:dyDescent="0.2">
      <c r="A5" s="164">
        <v>42122</v>
      </c>
      <c r="B5" s="167"/>
      <c r="C5" s="186">
        <v>10.94</v>
      </c>
      <c r="D5" s="151" t="s">
        <v>144</v>
      </c>
      <c r="E5" s="151" t="s">
        <v>148</v>
      </c>
      <c r="F5" s="151" t="s">
        <v>244</v>
      </c>
      <c r="G5" s="151" t="s">
        <v>246</v>
      </c>
    </row>
    <row r="6" spans="1:7" x14ac:dyDescent="0.2">
      <c r="A6" s="164">
        <v>42123</v>
      </c>
      <c r="B6" s="167"/>
      <c r="C6" s="186">
        <v>5.0599999999999996</v>
      </c>
      <c r="D6" s="151" t="s">
        <v>144</v>
      </c>
      <c r="E6" s="151" t="s">
        <v>148</v>
      </c>
      <c r="F6" s="151" t="s">
        <v>244</v>
      </c>
      <c r="G6" s="151" t="s">
        <v>247</v>
      </c>
    </row>
    <row r="7" spans="1:7" x14ac:dyDescent="0.2">
      <c r="A7" s="164">
        <v>42152</v>
      </c>
      <c r="B7" s="167">
        <v>5</v>
      </c>
      <c r="C7" s="186"/>
      <c r="D7" s="151" t="s">
        <v>144</v>
      </c>
      <c r="E7" s="151" t="s">
        <v>148</v>
      </c>
      <c r="F7" s="151" t="s">
        <v>244</v>
      </c>
      <c r="G7" s="151" t="s">
        <v>248</v>
      </c>
    </row>
    <row r="8" spans="1:7" x14ac:dyDescent="0.2">
      <c r="A8" s="164">
        <v>42154</v>
      </c>
      <c r="B8" s="167"/>
      <c r="C8" s="186">
        <v>3.79</v>
      </c>
      <c r="D8" s="151" t="s">
        <v>144</v>
      </c>
      <c r="E8" s="151" t="s">
        <v>148</v>
      </c>
      <c r="F8" s="151" t="s">
        <v>244</v>
      </c>
      <c r="G8" s="151" t="s">
        <v>247</v>
      </c>
    </row>
    <row r="9" spans="1:7" x14ac:dyDescent="0.2">
      <c r="A9" s="164">
        <v>42170</v>
      </c>
      <c r="B9" s="167"/>
      <c r="C9" s="186">
        <v>0.97</v>
      </c>
      <c r="D9" s="151" t="s">
        <v>144</v>
      </c>
      <c r="E9" s="151" t="s">
        <v>148</v>
      </c>
      <c r="F9" s="151" t="s">
        <v>244</v>
      </c>
      <c r="G9" s="151" t="s">
        <v>247</v>
      </c>
    </row>
    <row r="10" spans="1:7" x14ac:dyDescent="0.2">
      <c r="A10" s="164">
        <v>42171</v>
      </c>
      <c r="B10" s="167">
        <v>20</v>
      </c>
      <c r="C10" s="186"/>
      <c r="D10" s="151" t="s">
        <v>144</v>
      </c>
      <c r="E10" s="151" t="s">
        <v>148</v>
      </c>
      <c r="F10" s="151" t="s">
        <v>244</v>
      </c>
      <c r="G10" s="151" t="s">
        <v>248</v>
      </c>
    </row>
    <row r="11" spans="1:7" x14ac:dyDescent="0.2">
      <c r="A11" s="164">
        <v>42172</v>
      </c>
      <c r="B11" s="167"/>
      <c r="C11" s="186">
        <v>0.96</v>
      </c>
      <c r="D11" s="151" t="s">
        <v>144</v>
      </c>
      <c r="E11" s="151" t="s">
        <v>148</v>
      </c>
      <c r="F11" s="151" t="s">
        <v>244</v>
      </c>
      <c r="G11" s="151" t="s">
        <v>249</v>
      </c>
    </row>
    <row r="12" spans="1:7" x14ac:dyDescent="0.2">
      <c r="A12" s="164">
        <v>42176</v>
      </c>
      <c r="B12" s="167"/>
      <c r="C12" s="167">
        <v>11.77</v>
      </c>
      <c r="D12" s="151" t="s">
        <v>144</v>
      </c>
      <c r="E12" s="151" t="s">
        <v>148</v>
      </c>
      <c r="F12" s="151" t="s">
        <v>244</v>
      </c>
      <c r="G12" s="151" t="s">
        <v>250</v>
      </c>
    </row>
    <row r="13" spans="1:7" x14ac:dyDescent="0.2">
      <c r="A13" s="164">
        <v>42176</v>
      </c>
      <c r="B13" s="167">
        <v>5</v>
      </c>
      <c r="C13" s="167"/>
      <c r="D13" s="151" t="s">
        <v>144</v>
      </c>
      <c r="E13" s="151" t="s">
        <v>148</v>
      </c>
      <c r="F13" s="151" t="s">
        <v>244</v>
      </c>
      <c r="G13" s="151" t="s">
        <v>248</v>
      </c>
    </row>
    <row r="14" spans="1:7" x14ac:dyDescent="0.2">
      <c r="A14" s="164">
        <v>42178</v>
      </c>
      <c r="B14" s="167"/>
      <c r="C14" s="167">
        <v>1.92</v>
      </c>
      <c r="D14" s="151" t="s">
        <v>144</v>
      </c>
      <c r="E14" s="151" t="s">
        <v>148</v>
      </c>
      <c r="F14" s="151" t="s">
        <v>244</v>
      </c>
      <c r="G14" s="151" t="s">
        <v>249</v>
      </c>
    </row>
    <row r="15" spans="1:7" x14ac:dyDescent="0.2">
      <c r="A15" s="164">
        <v>42179</v>
      </c>
      <c r="B15" s="167"/>
      <c r="C15" s="167">
        <v>1.55</v>
      </c>
      <c r="D15" s="151" t="s">
        <v>144</v>
      </c>
      <c r="E15" s="151" t="s">
        <v>148</v>
      </c>
      <c r="F15" s="151" t="s">
        <v>244</v>
      </c>
      <c r="G15" s="151" t="s">
        <v>251</v>
      </c>
    </row>
    <row r="16" spans="1:7" x14ac:dyDescent="0.2">
      <c r="A16" s="164">
        <v>42180</v>
      </c>
      <c r="B16" s="167"/>
      <c r="C16" s="167">
        <v>2.99</v>
      </c>
      <c r="D16" s="151" t="s">
        <v>144</v>
      </c>
      <c r="E16" s="151" t="s">
        <v>148</v>
      </c>
      <c r="F16" s="151" t="s">
        <v>244</v>
      </c>
      <c r="G16" s="151" t="s">
        <v>252</v>
      </c>
    </row>
    <row r="17" spans="1:7" x14ac:dyDescent="0.2">
      <c r="A17" s="164">
        <v>42181</v>
      </c>
      <c r="B17" s="167"/>
      <c r="C17" s="167">
        <v>6.39</v>
      </c>
      <c r="D17" s="151" t="s">
        <v>144</v>
      </c>
      <c r="E17" s="151" t="s">
        <v>148</v>
      </c>
      <c r="F17" s="151" t="s">
        <v>244</v>
      </c>
      <c r="G17" s="151" t="s">
        <v>250</v>
      </c>
    </row>
    <row r="18" spans="1:7" x14ac:dyDescent="0.2">
      <c r="A18" s="164">
        <v>42181</v>
      </c>
      <c r="B18" s="167">
        <v>5</v>
      </c>
      <c r="C18" s="167"/>
      <c r="D18" s="151" t="s">
        <v>144</v>
      </c>
      <c r="E18" s="151" t="s">
        <v>148</v>
      </c>
      <c r="F18" s="151" t="s">
        <v>244</v>
      </c>
      <c r="G18" s="151" t="s">
        <v>248</v>
      </c>
    </row>
    <row r="19" spans="1:7" x14ac:dyDescent="0.2">
      <c r="A19" s="164">
        <v>42188</v>
      </c>
      <c r="B19" s="167"/>
      <c r="C19" s="167">
        <v>1.06</v>
      </c>
      <c r="D19" s="151" t="s">
        <v>144</v>
      </c>
      <c r="E19" s="151" t="s">
        <v>148</v>
      </c>
      <c r="F19" s="151" t="s">
        <v>244</v>
      </c>
      <c r="G19" s="151" t="s">
        <v>250</v>
      </c>
    </row>
    <row r="20" spans="1:7" x14ac:dyDescent="0.2">
      <c r="A20" s="164">
        <v>42193</v>
      </c>
      <c r="B20" s="167"/>
      <c r="C20" s="167">
        <v>1.35</v>
      </c>
      <c r="D20" s="151" t="s">
        <v>144</v>
      </c>
      <c r="E20" s="151" t="s">
        <v>148</v>
      </c>
      <c r="F20" s="151" t="s">
        <v>244</v>
      </c>
      <c r="G20" s="151" t="s">
        <v>253</v>
      </c>
    </row>
    <row r="21" spans="1:7" x14ac:dyDescent="0.2">
      <c r="A21" s="164">
        <v>42236</v>
      </c>
      <c r="B21" s="167">
        <v>0.11</v>
      </c>
      <c r="C21" s="167"/>
      <c r="D21" s="151" t="s">
        <v>144</v>
      </c>
      <c r="E21" s="151" t="s">
        <v>148</v>
      </c>
      <c r="F21" s="151" t="s">
        <v>244</v>
      </c>
      <c r="G21" s="151" t="s">
        <v>254</v>
      </c>
    </row>
    <row r="22" spans="1:7" x14ac:dyDescent="0.2">
      <c r="A22" s="164">
        <v>42236</v>
      </c>
      <c r="B22" s="167">
        <v>0.09</v>
      </c>
      <c r="C22" s="167"/>
      <c r="D22" s="151" t="s">
        <v>144</v>
      </c>
      <c r="E22" s="151" t="s">
        <v>148</v>
      </c>
      <c r="F22" s="151" t="s">
        <v>244</v>
      </c>
      <c r="G22" s="151" t="s">
        <v>254</v>
      </c>
    </row>
    <row r="23" spans="1:7" x14ac:dyDescent="0.2">
      <c r="A23" s="164">
        <v>42236</v>
      </c>
      <c r="B23" s="167"/>
      <c r="C23" s="167">
        <v>0.2</v>
      </c>
      <c r="D23" s="151" t="s">
        <v>144</v>
      </c>
      <c r="E23" s="151" t="s">
        <v>148</v>
      </c>
      <c r="F23" s="151" t="s">
        <v>244</v>
      </c>
      <c r="G23" s="151" t="s">
        <v>255</v>
      </c>
    </row>
    <row r="24" spans="1:7" hidden="1" x14ac:dyDescent="0.2">
      <c r="A24" s="164">
        <v>42266</v>
      </c>
      <c r="B24" s="167">
        <v>100</v>
      </c>
      <c r="C24" s="167"/>
      <c r="D24" s="151" t="s">
        <v>153</v>
      </c>
      <c r="E24" s="151" t="s">
        <v>153</v>
      </c>
      <c r="F24" s="151" t="s">
        <v>256</v>
      </c>
      <c r="G24" s="151"/>
    </row>
    <row r="25" spans="1:7" hidden="1" x14ac:dyDescent="0.2">
      <c r="A25" s="164">
        <v>42268</v>
      </c>
      <c r="B25" s="167"/>
      <c r="C25" s="167">
        <v>100</v>
      </c>
      <c r="D25" s="151" t="s">
        <v>153</v>
      </c>
      <c r="E25" s="151" t="s">
        <v>153</v>
      </c>
      <c r="F25" s="151" t="s">
        <v>256</v>
      </c>
      <c r="G25" s="151"/>
    </row>
    <row r="26" spans="1:7" x14ac:dyDescent="0.2">
      <c r="A26" s="164">
        <v>42270</v>
      </c>
      <c r="B26" s="167">
        <v>100</v>
      </c>
      <c r="C26" s="167"/>
      <c r="D26" s="151" t="s">
        <v>144</v>
      </c>
      <c r="E26" s="151" t="s">
        <v>148</v>
      </c>
      <c r="F26" s="151" t="s">
        <v>256</v>
      </c>
      <c r="G26" s="151" t="s">
        <v>257</v>
      </c>
    </row>
    <row r="27" spans="1:7" x14ac:dyDescent="0.2">
      <c r="A27" s="164">
        <v>42270</v>
      </c>
      <c r="B27" s="167"/>
      <c r="C27" s="167">
        <v>35</v>
      </c>
      <c r="D27" s="151" t="s">
        <v>144</v>
      </c>
      <c r="E27" s="151" t="s">
        <v>148</v>
      </c>
      <c r="F27" s="151" t="s">
        <v>244</v>
      </c>
      <c r="G27" s="151" t="s">
        <v>246</v>
      </c>
    </row>
    <row r="28" spans="1:7" x14ac:dyDescent="0.2">
      <c r="A28" s="164">
        <v>42270</v>
      </c>
      <c r="B28" s="167"/>
      <c r="C28" s="167">
        <v>34.83</v>
      </c>
      <c r="D28" s="151" t="s">
        <v>144</v>
      </c>
      <c r="E28" s="151" t="s">
        <v>148</v>
      </c>
      <c r="F28" s="151"/>
      <c r="G28" s="151" t="s">
        <v>258</v>
      </c>
    </row>
    <row r="29" spans="1:7" x14ac:dyDescent="0.2">
      <c r="A29" s="164">
        <v>42274</v>
      </c>
      <c r="B29" s="167">
        <v>27.75</v>
      </c>
      <c r="C29" s="167"/>
      <c r="D29" s="151" t="s">
        <v>144</v>
      </c>
      <c r="E29" s="151" t="s">
        <v>148</v>
      </c>
      <c r="F29" s="151"/>
      <c r="G29" s="151" t="s">
        <v>248</v>
      </c>
    </row>
    <row r="30" spans="1:7" x14ac:dyDescent="0.2">
      <c r="A30" s="164">
        <v>42278</v>
      </c>
      <c r="B30" s="167"/>
      <c r="C30" s="167">
        <v>4.54</v>
      </c>
      <c r="D30" s="151" t="s">
        <v>144</v>
      </c>
      <c r="E30" s="151" t="s">
        <v>148</v>
      </c>
      <c r="F30" s="151" t="s">
        <v>256</v>
      </c>
      <c r="G30" s="151" t="s">
        <v>259</v>
      </c>
    </row>
    <row r="31" spans="1:7" x14ac:dyDescent="0.2">
      <c r="A31" s="164">
        <v>42285</v>
      </c>
      <c r="B31" s="167"/>
      <c r="C31" s="167">
        <v>12.22</v>
      </c>
      <c r="D31" s="151" t="s">
        <v>144</v>
      </c>
      <c r="E31" s="151" t="s">
        <v>148</v>
      </c>
      <c r="F31" s="151" t="s">
        <v>244</v>
      </c>
      <c r="G31" s="151" t="s">
        <v>260</v>
      </c>
    </row>
    <row r="32" spans="1:7" x14ac:dyDescent="0.2">
      <c r="A32" s="164">
        <v>42288</v>
      </c>
      <c r="B32" s="167">
        <v>8.82</v>
      </c>
      <c r="C32" s="167"/>
      <c r="D32" s="151" t="s">
        <v>144</v>
      </c>
      <c r="E32" s="151" t="s">
        <v>148</v>
      </c>
      <c r="F32" s="151"/>
      <c r="G32" s="151" t="s">
        <v>248</v>
      </c>
    </row>
    <row r="33" spans="1:7" x14ac:dyDescent="0.2">
      <c r="A33" s="164">
        <v>42288</v>
      </c>
      <c r="B33" s="167"/>
      <c r="C33" s="167">
        <v>28.02</v>
      </c>
      <c r="D33" s="151" t="s">
        <v>144</v>
      </c>
      <c r="E33" s="151" t="s">
        <v>148</v>
      </c>
      <c r="F33" s="151" t="s">
        <v>256</v>
      </c>
      <c r="G33" s="151" t="s">
        <v>261</v>
      </c>
    </row>
    <row r="34" spans="1:7" x14ac:dyDescent="0.2">
      <c r="A34" s="164">
        <v>42288</v>
      </c>
      <c r="B34" s="167"/>
      <c r="C34" s="167">
        <v>1.39</v>
      </c>
      <c r="D34" s="151" t="s">
        <v>144</v>
      </c>
      <c r="E34" s="151" t="s">
        <v>148</v>
      </c>
      <c r="F34" s="151"/>
      <c r="G34" s="151" t="s">
        <v>18</v>
      </c>
    </row>
    <row r="35" spans="1:7" x14ac:dyDescent="0.2">
      <c r="A35" s="164">
        <v>42289</v>
      </c>
      <c r="B35" s="167"/>
      <c r="C35" s="167">
        <v>11.76</v>
      </c>
      <c r="D35" s="151" t="s">
        <v>144</v>
      </c>
      <c r="E35" s="151" t="s">
        <v>148</v>
      </c>
      <c r="F35" s="151" t="s">
        <v>256</v>
      </c>
      <c r="G35" s="151" t="s">
        <v>262</v>
      </c>
    </row>
    <row r="36" spans="1:7" hidden="1" x14ac:dyDescent="0.2">
      <c r="A36" s="164">
        <v>42304</v>
      </c>
      <c r="B36" s="167">
        <v>60</v>
      </c>
      <c r="C36" s="167"/>
      <c r="D36" s="151" t="s">
        <v>153</v>
      </c>
      <c r="E36" s="151"/>
      <c r="F36" s="151" t="s">
        <v>256</v>
      </c>
      <c r="G36" s="151"/>
    </row>
    <row r="37" spans="1:7" hidden="1" x14ac:dyDescent="0.2">
      <c r="A37" s="164">
        <v>42304</v>
      </c>
      <c r="B37" s="167"/>
      <c r="C37" s="167">
        <v>60</v>
      </c>
      <c r="D37" s="151" t="s">
        <v>153</v>
      </c>
      <c r="E37" s="151"/>
      <c r="F37" s="151" t="s">
        <v>256</v>
      </c>
      <c r="G37" s="151"/>
    </row>
    <row r="38" spans="1:7" x14ac:dyDescent="0.2">
      <c r="A38" s="164">
        <v>42305</v>
      </c>
      <c r="B38" s="167"/>
      <c r="C38" s="167">
        <v>3.84</v>
      </c>
      <c r="D38" s="151" t="s">
        <v>144</v>
      </c>
      <c r="E38" s="151" t="s">
        <v>148</v>
      </c>
      <c r="F38" s="151"/>
      <c r="G38" s="151" t="s">
        <v>263</v>
      </c>
    </row>
    <row r="39" spans="1:7" x14ac:dyDescent="0.2">
      <c r="A39" s="164">
        <v>42306</v>
      </c>
      <c r="B39" s="167">
        <v>60</v>
      </c>
      <c r="C39" s="167"/>
      <c r="D39" s="151" t="s">
        <v>144</v>
      </c>
      <c r="E39" s="151" t="s">
        <v>148</v>
      </c>
      <c r="F39" s="151" t="s">
        <v>256</v>
      </c>
      <c r="G39" s="151" t="s">
        <v>257</v>
      </c>
    </row>
    <row r="40" spans="1:7" x14ac:dyDescent="0.2">
      <c r="A40" s="164">
        <v>42308</v>
      </c>
      <c r="B40" s="167"/>
      <c r="C40" s="167">
        <v>2.96</v>
      </c>
      <c r="D40" s="151" t="s">
        <v>144</v>
      </c>
      <c r="E40" s="151" t="s">
        <v>148</v>
      </c>
      <c r="F40" s="151"/>
      <c r="G40" s="151" t="s">
        <v>249</v>
      </c>
    </row>
    <row r="41" spans="1:7" x14ac:dyDescent="0.2">
      <c r="A41" s="164">
        <v>42308</v>
      </c>
      <c r="B41" s="167"/>
      <c r="C41" s="167">
        <v>5.46</v>
      </c>
      <c r="D41" s="151" t="s">
        <v>144</v>
      </c>
      <c r="E41" s="151" t="s">
        <v>148</v>
      </c>
      <c r="F41" s="151" t="s">
        <v>256</v>
      </c>
      <c r="G41" s="151" t="s">
        <v>259</v>
      </c>
    </row>
    <row r="42" spans="1:7" x14ac:dyDescent="0.2">
      <c r="A42" s="164">
        <v>42310</v>
      </c>
      <c r="B42" s="167"/>
      <c r="C42" s="167">
        <v>3.2</v>
      </c>
      <c r="D42" s="151" t="s">
        <v>144</v>
      </c>
      <c r="E42" s="151" t="s">
        <v>148</v>
      </c>
      <c r="F42" s="151"/>
      <c r="G42" s="151" t="s">
        <v>251</v>
      </c>
    </row>
    <row r="43" spans="1:7" x14ac:dyDescent="0.2">
      <c r="A43" s="164">
        <v>42312</v>
      </c>
      <c r="B43" s="167"/>
      <c r="C43" s="167">
        <v>30.16</v>
      </c>
      <c r="D43" s="151" t="s">
        <v>144</v>
      </c>
      <c r="E43" s="151" t="s">
        <v>148</v>
      </c>
      <c r="F43" s="151" t="s">
        <v>256</v>
      </c>
      <c r="G43" s="151" t="s">
        <v>261</v>
      </c>
    </row>
    <row r="44" spans="1:7" x14ac:dyDescent="0.2">
      <c r="A44" s="164">
        <v>42312</v>
      </c>
      <c r="B44" s="167"/>
      <c r="C44" s="167">
        <v>3.32</v>
      </c>
      <c r="D44" s="151" t="s">
        <v>144</v>
      </c>
      <c r="E44" s="151" t="s">
        <v>148</v>
      </c>
      <c r="F44" s="151"/>
      <c r="G44" s="151" t="s">
        <v>253</v>
      </c>
    </row>
    <row r="45" spans="1:7" x14ac:dyDescent="0.2">
      <c r="A45" s="164">
        <v>42314</v>
      </c>
      <c r="B45" s="167"/>
      <c r="C45" s="167">
        <v>13.58</v>
      </c>
      <c r="D45" s="151" t="s">
        <v>144</v>
      </c>
      <c r="E45" s="151" t="s">
        <v>148</v>
      </c>
      <c r="F45" s="151" t="s">
        <v>256</v>
      </c>
      <c r="G45" s="151" t="s">
        <v>264</v>
      </c>
    </row>
    <row r="46" spans="1:7" x14ac:dyDescent="0.2">
      <c r="A46" s="164">
        <v>42318</v>
      </c>
      <c r="B46" s="167"/>
      <c r="C46" s="167">
        <v>4</v>
      </c>
      <c r="D46" s="151" t="s">
        <v>144</v>
      </c>
      <c r="E46" s="151" t="s">
        <v>148</v>
      </c>
      <c r="F46" s="151"/>
      <c r="G46" s="151" t="s">
        <v>249</v>
      </c>
    </row>
    <row r="47" spans="1:7" x14ac:dyDescent="0.2">
      <c r="A47" s="164">
        <v>42319</v>
      </c>
      <c r="B47" s="167"/>
      <c r="C47" s="167">
        <v>1.72</v>
      </c>
      <c r="D47" s="151" t="s">
        <v>144</v>
      </c>
      <c r="E47" s="151" t="s">
        <v>148</v>
      </c>
      <c r="F47" s="151"/>
      <c r="G47" s="151" t="s">
        <v>249</v>
      </c>
    </row>
    <row r="48" spans="1:7" hidden="1" x14ac:dyDescent="0.2">
      <c r="A48" s="164">
        <v>42348</v>
      </c>
      <c r="B48" s="167">
        <v>100</v>
      </c>
      <c r="C48" s="167"/>
      <c r="D48" s="151" t="s">
        <v>153</v>
      </c>
      <c r="E48" s="151"/>
      <c r="F48" s="151" t="s">
        <v>256</v>
      </c>
      <c r="G48" s="151"/>
    </row>
    <row r="49" spans="1:7" hidden="1" x14ac:dyDescent="0.2">
      <c r="A49" s="164">
        <v>42348</v>
      </c>
      <c r="B49" s="167"/>
      <c r="C49" s="167">
        <v>100</v>
      </c>
      <c r="D49" s="151" t="s">
        <v>153</v>
      </c>
      <c r="E49" s="151"/>
      <c r="F49" s="151" t="s">
        <v>256</v>
      </c>
      <c r="G49" s="151"/>
    </row>
    <row r="50" spans="1:7" x14ac:dyDescent="0.2">
      <c r="A50" s="164">
        <v>42352</v>
      </c>
      <c r="B50" s="167">
        <v>100</v>
      </c>
      <c r="C50" s="167"/>
      <c r="D50" s="151" t="s">
        <v>144</v>
      </c>
      <c r="E50" s="151" t="s">
        <v>148</v>
      </c>
      <c r="F50" s="151" t="s">
        <v>256</v>
      </c>
      <c r="G50" s="151" t="s">
        <v>257</v>
      </c>
    </row>
    <row r="51" spans="1:7" x14ac:dyDescent="0.2">
      <c r="A51" s="164">
        <v>42352</v>
      </c>
      <c r="B51" s="167"/>
      <c r="C51" s="167">
        <v>50.16</v>
      </c>
      <c r="D51" s="151" t="s">
        <v>144</v>
      </c>
      <c r="E51" s="151" t="s">
        <v>148</v>
      </c>
      <c r="F51" s="151" t="s">
        <v>256</v>
      </c>
      <c r="G51" s="151" t="s">
        <v>261</v>
      </c>
    </row>
    <row r="52" spans="1:7" x14ac:dyDescent="0.2">
      <c r="A52" s="164">
        <v>42352</v>
      </c>
      <c r="B52" s="167"/>
      <c r="C52" s="167">
        <v>35.81</v>
      </c>
      <c r="D52" s="151" t="s">
        <v>144</v>
      </c>
      <c r="E52" s="151" t="s">
        <v>148</v>
      </c>
      <c r="F52" s="151" t="s">
        <v>256</v>
      </c>
      <c r="G52" s="151" t="s">
        <v>261</v>
      </c>
    </row>
    <row r="53" spans="1:7" x14ac:dyDescent="0.2">
      <c r="A53" s="164">
        <v>42352</v>
      </c>
      <c r="B53" s="167"/>
      <c r="C53" s="167">
        <v>3.55</v>
      </c>
      <c r="D53" s="151" t="s">
        <v>144</v>
      </c>
      <c r="E53" s="151" t="s">
        <v>148</v>
      </c>
      <c r="F53" s="151"/>
      <c r="G53" s="151" t="s">
        <v>265</v>
      </c>
    </row>
    <row r="54" spans="1:7" x14ac:dyDescent="0.2">
      <c r="A54" s="164">
        <v>42353</v>
      </c>
      <c r="B54" s="167"/>
      <c r="C54" s="167">
        <v>5.16</v>
      </c>
      <c r="D54" s="151" t="s">
        <v>144</v>
      </c>
      <c r="E54" s="151" t="s">
        <v>148</v>
      </c>
      <c r="F54" s="151"/>
      <c r="G54" s="151" t="s">
        <v>266</v>
      </c>
    </row>
    <row r="55" spans="1:7" x14ac:dyDescent="0.2">
      <c r="A55" s="164">
        <v>42356</v>
      </c>
      <c r="B55" s="167"/>
      <c r="C55" s="167">
        <v>5</v>
      </c>
      <c r="D55" s="151" t="s">
        <v>144</v>
      </c>
      <c r="E55" s="151" t="s">
        <v>148</v>
      </c>
      <c r="F55" s="151" t="s">
        <v>244</v>
      </c>
      <c r="G55" s="151" t="s">
        <v>267</v>
      </c>
    </row>
    <row r="56" spans="1:7" hidden="1" x14ac:dyDescent="0.2">
      <c r="A56" s="164">
        <v>42375</v>
      </c>
      <c r="B56" s="167">
        <v>100</v>
      </c>
      <c r="C56" s="167"/>
      <c r="D56" s="151" t="s">
        <v>153</v>
      </c>
      <c r="E56" s="151"/>
      <c r="F56" s="151" t="s">
        <v>256</v>
      </c>
      <c r="G56" s="151"/>
    </row>
    <row r="57" spans="1:7" hidden="1" x14ac:dyDescent="0.2">
      <c r="A57" s="164">
        <v>42375</v>
      </c>
      <c r="B57" s="167"/>
      <c r="C57" s="167">
        <v>100</v>
      </c>
      <c r="D57" s="151" t="s">
        <v>153</v>
      </c>
      <c r="E57" s="151"/>
      <c r="F57" s="151" t="s">
        <v>256</v>
      </c>
      <c r="G57" s="151"/>
    </row>
    <row r="58" spans="1:7" x14ac:dyDescent="0.2">
      <c r="A58" s="164">
        <v>42377</v>
      </c>
      <c r="B58" s="167">
        <v>5</v>
      </c>
      <c r="C58" s="167"/>
      <c r="D58" s="151" t="s">
        <v>144</v>
      </c>
      <c r="E58" s="151" t="s">
        <v>148</v>
      </c>
      <c r="F58" s="151" t="s">
        <v>244</v>
      </c>
      <c r="G58" s="151" t="s">
        <v>268</v>
      </c>
    </row>
    <row r="59" spans="1:7" x14ac:dyDescent="0.2">
      <c r="A59" s="164">
        <v>42377</v>
      </c>
      <c r="B59" s="167">
        <v>100</v>
      </c>
      <c r="C59" s="167"/>
      <c r="D59" s="151" t="s">
        <v>144</v>
      </c>
      <c r="E59" s="151" t="s">
        <v>148</v>
      </c>
      <c r="F59" s="151" t="s">
        <v>256</v>
      </c>
      <c r="G59" s="151" t="s">
        <v>257</v>
      </c>
    </row>
    <row r="60" spans="1:7" x14ac:dyDescent="0.2">
      <c r="A60" s="164">
        <v>42381</v>
      </c>
      <c r="B60" s="167"/>
      <c r="C60" s="167">
        <v>96.4</v>
      </c>
      <c r="D60" s="151" t="s">
        <v>144</v>
      </c>
      <c r="E60" s="151" t="s">
        <v>148</v>
      </c>
      <c r="F60" s="151" t="s">
        <v>256</v>
      </c>
      <c r="G60" s="151" t="s">
        <v>261</v>
      </c>
    </row>
    <row r="61" spans="1:7" x14ac:dyDescent="0.2">
      <c r="A61" s="164">
        <v>42385</v>
      </c>
      <c r="B61" s="167"/>
      <c r="C61" s="167">
        <v>10</v>
      </c>
      <c r="D61" s="151" t="s">
        <v>144</v>
      </c>
      <c r="E61" s="151" t="s">
        <v>148</v>
      </c>
      <c r="F61" s="151" t="s">
        <v>244</v>
      </c>
      <c r="G61" s="151" t="s">
        <v>269</v>
      </c>
    </row>
    <row r="62" spans="1:7" hidden="1" x14ac:dyDescent="0.2">
      <c r="A62" s="164">
        <v>42389</v>
      </c>
      <c r="B62" s="167">
        <v>55</v>
      </c>
      <c r="C62" s="167"/>
      <c r="D62" s="151" t="s">
        <v>153</v>
      </c>
      <c r="E62" s="151"/>
      <c r="F62" s="151" t="s">
        <v>256</v>
      </c>
      <c r="G62" s="151"/>
    </row>
    <row r="63" spans="1:7" hidden="1" x14ac:dyDescent="0.2">
      <c r="A63" s="164">
        <v>42389</v>
      </c>
      <c r="B63" s="167"/>
      <c r="C63" s="167">
        <v>55</v>
      </c>
      <c r="D63" s="151" t="s">
        <v>153</v>
      </c>
      <c r="E63" s="151"/>
      <c r="F63" s="151" t="s">
        <v>256</v>
      </c>
      <c r="G63" s="151"/>
    </row>
    <row r="64" spans="1:7" x14ac:dyDescent="0.2">
      <c r="A64" s="164">
        <v>42391</v>
      </c>
      <c r="B64" s="167">
        <v>55</v>
      </c>
      <c r="C64" s="167"/>
      <c r="D64" s="151" t="s">
        <v>144</v>
      </c>
      <c r="E64" s="151" t="s">
        <v>148</v>
      </c>
      <c r="F64" s="151" t="s">
        <v>256</v>
      </c>
      <c r="G64" s="151" t="s">
        <v>257</v>
      </c>
    </row>
    <row r="65" spans="1:7" x14ac:dyDescent="0.2">
      <c r="A65" s="164">
        <v>42396</v>
      </c>
      <c r="B65" s="167"/>
      <c r="C65" s="167">
        <v>55</v>
      </c>
      <c r="D65" s="151" t="s">
        <v>144</v>
      </c>
      <c r="E65" s="151" t="s">
        <v>148</v>
      </c>
      <c r="F65" s="151" t="s">
        <v>256</v>
      </c>
      <c r="G65" s="151" t="s">
        <v>270</v>
      </c>
    </row>
    <row r="66" spans="1:7" hidden="1" x14ac:dyDescent="0.2">
      <c r="A66" s="164">
        <v>42413</v>
      </c>
      <c r="B66" s="167">
        <v>60</v>
      </c>
      <c r="C66" s="167"/>
      <c r="D66" s="151" t="s">
        <v>153</v>
      </c>
      <c r="E66" s="151"/>
      <c r="F66" s="151" t="s">
        <v>256</v>
      </c>
      <c r="G66" s="151"/>
    </row>
    <row r="67" spans="1:7" hidden="1" x14ac:dyDescent="0.2">
      <c r="A67" s="164">
        <v>42413</v>
      </c>
      <c r="B67" s="167"/>
      <c r="C67" s="167">
        <v>60</v>
      </c>
      <c r="D67" s="151" t="s">
        <v>153</v>
      </c>
      <c r="E67" s="151"/>
      <c r="F67" s="151" t="s">
        <v>256</v>
      </c>
      <c r="G67" s="151"/>
    </row>
    <row r="68" spans="1:7" x14ac:dyDescent="0.2">
      <c r="A68" s="164">
        <v>42416</v>
      </c>
      <c r="B68" s="167">
        <v>60</v>
      </c>
      <c r="C68" s="167"/>
      <c r="D68" s="151" t="s">
        <v>144</v>
      </c>
      <c r="E68" s="151" t="s">
        <v>148</v>
      </c>
      <c r="F68" s="151" t="s">
        <v>256</v>
      </c>
      <c r="G68" s="151" t="s">
        <v>257</v>
      </c>
    </row>
    <row r="69" spans="1:7" x14ac:dyDescent="0.2">
      <c r="A69" s="164">
        <v>42417</v>
      </c>
      <c r="B69" s="167"/>
      <c r="C69" s="167">
        <v>48.25</v>
      </c>
      <c r="D69" s="151" t="s">
        <v>144</v>
      </c>
      <c r="E69" s="151" t="s">
        <v>148</v>
      </c>
      <c r="F69" s="151"/>
      <c r="G69" s="151" t="s">
        <v>261</v>
      </c>
    </row>
    <row r="70" spans="1:7" x14ac:dyDescent="0.2">
      <c r="A70" s="164">
        <v>42427</v>
      </c>
      <c r="B70" s="167"/>
      <c r="C70" s="167">
        <v>6.69</v>
      </c>
      <c r="D70" s="151" t="s">
        <v>144</v>
      </c>
      <c r="E70" s="151" t="s">
        <v>148</v>
      </c>
      <c r="F70" s="151"/>
      <c r="G70" s="151" t="s">
        <v>271</v>
      </c>
    </row>
    <row r="71" spans="1:7" x14ac:dyDescent="0.2">
      <c r="A71" s="164">
        <v>42427</v>
      </c>
      <c r="B71" s="167"/>
      <c r="C71" s="167">
        <v>2.92</v>
      </c>
      <c r="D71" s="151" t="s">
        <v>144</v>
      </c>
      <c r="E71" s="151" t="s">
        <v>148</v>
      </c>
      <c r="F71" s="151"/>
      <c r="G71" s="151" t="s">
        <v>253</v>
      </c>
    </row>
    <row r="72" spans="1:7" x14ac:dyDescent="0.2">
      <c r="A72" s="164">
        <v>42427</v>
      </c>
      <c r="B72" s="167"/>
      <c r="C72" s="167">
        <v>5.03</v>
      </c>
      <c r="D72" s="151" t="s">
        <v>144</v>
      </c>
      <c r="E72" s="151" t="s">
        <v>148</v>
      </c>
      <c r="F72" s="151"/>
      <c r="G72" s="151" t="s">
        <v>272</v>
      </c>
    </row>
    <row r="73" spans="1:7" hidden="1" x14ac:dyDescent="0.2">
      <c r="A73" s="164">
        <v>42438</v>
      </c>
      <c r="B73" s="167">
        <v>200</v>
      </c>
      <c r="C73" s="167"/>
      <c r="D73" s="151" t="s">
        <v>153</v>
      </c>
      <c r="E73" s="151"/>
      <c r="F73" s="151" t="s">
        <v>256</v>
      </c>
      <c r="G73" s="151"/>
    </row>
    <row r="74" spans="1:7" hidden="1" x14ac:dyDescent="0.2">
      <c r="A74" s="164">
        <v>42438</v>
      </c>
      <c r="B74" s="167"/>
      <c r="C74" s="167">
        <v>200</v>
      </c>
      <c r="D74" s="151" t="s">
        <v>153</v>
      </c>
      <c r="E74" s="151"/>
      <c r="F74" s="151" t="s">
        <v>256</v>
      </c>
      <c r="G74" s="151"/>
    </row>
    <row r="75" spans="1:7" x14ac:dyDescent="0.2">
      <c r="A75" s="164">
        <v>42440</v>
      </c>
      <c r="B75" s="167">
        <v>200</v>
      </c>
      <c r="C75" s="167"/>
      <c r="D75" s="151" t="s">
        <v>144</v>
      </c>
      <c r="E75" s="151" t="s">
        <v>148</v>
      </c>
      <c r="F75" s="151" t="s">
        <v>256</v>
      </c>
      <c r="G75" s="151" t="s">
        <v>257</v>
      </c>
    </row>
    <row r="76" spans="1:7" x14ac:dyDescent="0.2">
      <c r="A76" s="164">
        <v>42443</v>
      </c>
      <c r="B76" s="167"/>
      <c r="C76" s="167">
        <v>13.62</v>
      </c>
      <c r="D76" s="151" t="s">
        <v>144</v>
      </c>
      <c r="E76" s="151" t="s">
        <v>148</v>
      </c>
      <c r="F76" s="151" t="s">
        <v>256</v>
      </c>
      <c r="G76" s="151" t="s">
        <v>273</v>
      </c>
    </row>
    <row r="77" spans="1:7" x14ac:dyDescent="0.2">
      <c r="A77" s="164">
        <v>42445</v>
      </c>
      <c r="B77" s="167"/>
      <c r="C77" s="167">
        <v>12</v>
      </c>
      <c r="D77" s="151" t="s">
        <v>144</v>
      </c>
      <c r="E77" s="151" t="s">
        <v>148</v>
      </c>
      <c r="F77" s="151"/>
      <c r="G77" s="151" t="s">
        <v>274</v>
      </c>
    </row>
    <row r="78" spans="1:7" x14ac:dyDescent="0.2">
      <c r="A78" s="164">
        <v>42445</v>
      </c>
      <c r="B78" s="167"/>
      <c r="C78" s="167">
        <v>5.35</v>
      </c>
      <c r="D78" s="151" t="s">
        <v>144</v>
      </c>
      <c r="E78" s="151" t="s">
        <v>148</v>
      </c>
      <c r="F78" s="151" t="s">
        <v>244</v>
      </c>
      <c r="G78" s="151" t="s">
        <v>249</v>
      </c>
    </row>
    <row r="79" spans="1:7" hidden="1" x14ac:dyDescent="0.2">
      <c r="A79" s="164">
        <v>42448</v>
      </c>
      <c r="B79" s="167">
        <v>350</v>
      </c>
      <c r="C79" s="167"/>
      <c r="D79" s="151" t="s">
        <v>153</v>
      </c>
      <c r="E79" s="151"/>
      <c r="F79" s="151" t="s">
        <v>256</v>
      </c>
      <c r="G79" s="151"/>
    </row>
    <row r="80" spans="1:7" hidden="1" x14ac:dyDescent="0.2">
      <c r="A80" s="164">
        <v>42448</v>
      </c>
      <c r="B80" s="167"/>
      <c r="C80" s="167">
        <v>350</v>
      </c>
      <c r="D80" s="151" t="s">
        <v>153</v>
      </c>
      <c r="E80" s="151"/>
      <c r="F80" s="151" t="s">
        <v>256</v>
      </c>
      <c r="G80" s="151"/>
    </row>
    <row r="81" spans="1:7" x14ac:dyDescent="0.2">
      <c r="A81" s="164">
        <v>42448</v>
      </c>
      <c r="B81" s="167"/>
      <c r="C81" s="167">
        <v>80.56</v>
      </c>
      <c r="D81" s="151" t="s">
        <v>144</v>
      </c>
      <c r="E81" s="151" t="s">
        <v>148</v>
      </c>
      <c r="F81" s="151" t="s">
        <v>256</v>
      </c>
      <c r="G81" s="151" t="s">
        <v>275</v>
      </c>
    </row>
    <row r="82" spans="1:7" x14ac:dyDescent="0.2">
      <c r="A82" s="164">
        <v>42448</v>
      </c>
      <c r="B82" s="167"/>
      <c r="C82" s="167">
        <v>41.72</v>
      </c>
      <c r="D82" s="151" t="s">
        <v>144</v>
      </c>
      <c r="E82" s="151" t="s">
        <v>148</v>
      </c>
      <c r="F82" s="151" t="s">
        <v>256</v>
      </c>
      <c r="G82" s="151" t="s">
        <v>276</v>
      </c>
    </row>
    <row r="83" spans="1:7" x14ac:dyDescent="0.2">
      <c r="A83" s="164">
        <v>42450</v>
      </c>
      <c r="B83" s="167">
        <v>350</v>
      </c>
      <c r="C83" s="167"/>
      <c r="D83" s="151" t="s">
        <v>144</v>
      </c>
      <c r="E83" s="151" t="s">
        <v>148</v>
      </c>
      <c r="F83" s="151" t="s">
        <v>256</v>
      </c>
      <c r="G83" s="151" t="s">
        <v>257</v>
      </c>
    </row>
    <row r="84" spans="1:7" x14ac:dyDescent="0.2">
      <c r="A84" s="164">
        <v>42450</v>
      </c>
      <c r="B84" s="167"/>
      <c r="C84" s="167">
        <v>30.22</v>
      </c>
      <c r="D84" s="151" t="s">
        <v>144</v>
      </c>
      <c r="E84" s="151" t="s">
        <v>148</v>
      </c>
      <c r="F84" s="151" t="s">
        <v>256</v>
      </c>
      <c r="G84" s="151" t="s">
        <v>275</v>
      </c>
    </row>
    <row r="85" spans="1:7" x14ac:dyDescent="0.2">
      <c r="A85" s="164">
        <v>42450</v>
      </c>
      <c r="B85" s="167"/>
      <c r="C85" s="167">
        <v>80.02</v>
      </c>
      <c r="D85" s="151" t="s">
        <v>144</v>
      </c>
      <c r="E85" s="151" t="s">
        <v>148</v>
      </c>
      <c r="F85" s="151" t="s">
        <v>256</v>
      </c>
      <c r="G85" s="151" t="s">
        <v>277</v>
      </c>
    </row>
    <row r="86" spans="1:7" x14ac:dyDescent="0.2">
      <c r="A86" s="164">
        <v>42451</v>
      </c>
      <c r="B86" s="167"/>
      <c r="C86" s="167">
        <v>192.66</v>
      </c>
      <c r="D86" s="151" t="s">
        <v>144</v>
      </c>
      <c r="E86" s="151" t="s">
        <v>148</v>
      </c>
      <c r="F86" s="151" t="s">
        <v>244</v>
      </c>
      <c r="G86" s="151" t="s">
        <v>49</v>
      </c>
    </row>
    <row r="87" spans="1:7" x14ac:dyDescent="0.2">
      <c r="A87" s="164">
        <v>42451</v>
      </c>
      <c r="B87" s="167"/>
      <c r="C87" s="167">
        <v>3.44</v>
      </c>
      <c r="D87" s="151" t="s">
        <v>144</v>
      </c>
      <c r="E87" s="151" t="s">
        <v>148</v>
      </c>
      <c r="F87" s="151" t="s">
        <v>244</v>
      </c>
      <c r="G87" s="151" t="s">
        <v>249</v>
      </c>
    </row>
    <row r="88" spans="1:7" x14ac:dyDescent="0.2">
      <c r="A88" s="164">
        <v>42451</v>
      </c>
      <c r="B88" s="167">
        <v>200</v>
      </c>
      <c r="C88" s="167"/>
      <c r="D88" s="151" t="s">
        <v>144</v>
      </c>
      <c r="E88" s="151" t="s">
        <v>148</v>
      </c>
      <c r="F88" s="151" t="s">
        <v>244</v>
      </c>
      <c r="G88" s="151" t="s">
        <v>278</v>
      </c>
    </row>
    <row r="89" spans="1:7" x14ac:dyDescent="0.2">
      <c r="A89" s="164">
        <v>42452</v>
      </c>
      <c r="B89" s="167"/>
      <c r="C89" s="167">
        <v>180</v>
      </c>
      <c r="D89" s="151" t="s">
        <v>144</v>
      </c>
      <c r="E89" s="151" t="s">
        <v>148</v>
      </c>
      <c r="F89" s="151" t="s">
        <v>256</v>
      </c>
      <c r="G89" s="151" t="s">
        <v>279</v>
      </c>
    </row>
    <row r="90" spans="1:7" x14ac:dyDescent="0.2">
      <c r="A90" s="164">
        <v>42452</v>
      </c>
      <c r="B90" s="167"/>
      <c r="C90" s="167">
        <v>8.52</v>
      </c>
      <c r="D90" s="151" t="s">
        <v>144</v>
      </c>
      <c r="E90" s="151" t="s">
        <v>148</v>
      </c>
      <c r="F90" s="151"/>
      <c r="G90" s="151" t="s">
        <v>280</v>
      </c>
    </row>
    <row r="91" spans="1:7" x14ac:dyDescent="0.2">
      <c r="A91" s="164">
        <v>42454</v>
      </c>
      <c r="B91" s="167"/>
      <c r="C91" s="167">
        <v>37.6</v>
      </c>
      <c r="D91" s="151" t="s">
        <v>144</v>
      </c>
      <c r="E91" s="151" t="s">
        <v>148</v>
      </c>
      <c r="F91" s="151" t="s">
        <v>256</v>
      </c>
      <c r="G91" s="151" t="s">
        <v>281</v>
      </c>
    </row>
    <row r="92" spans="1:7" x14ac:dyDescent="0.2">
      <c r="A92" s="164">
        <v>42454</v>
      </c>
      <c r="B92" s="167"/>
      <c r="C92" s="167">
        <v>60.15</v>
      </c>
      <c r="D92" s="151" t="s">
        <v>144</v>
      </c>
      <c r="E92" s="151" t="s">
        <v>148</v>
      </c>
      <c r="F92" s="151" t="s">
        <v>256</v>
      </c>
      <c r="G92" s="151" t="s">
        <v>282</v>
      </c>
    </row>
    <row r="93" spans="1:7" x14ac:dyDescent="0.2">
      <c r="A93" s="164">
        <v>42458</v>
      </c>
      <c r="B93" s="167"/>
      <c r="C93" s="167">
        <v>9.99</v>
      </c>
      <c r="D93" s="151" t="s">
        <v>144</v>
      </c>
      <c r="E93" s="151" t="s">
        <v>148</v>
      </c>
      <c r="F93" s="151"/>
      <c r="G93" s="151" t="s">
        <v>283</v>
      </c>
    </row>
    <row r="94" spans="1:7" x14ac:dyDescent="0.2">
      <c r="A94" s="164">
        <v>42459</v>
      </c>
      <c r="B94" s="167"/>
      <c r="C94" s="167">
        <v>29</v>
      </c>
      <c r="D94" s="151" t="s">
        <v>144</v>
      </c>
      <c r="E94" s="151" t="s">
        <v>148</v>
      </c>
      <c r="F94" s="151" t="s">
        <v>284</v>
      </c>
      <c r="G94" s="151" t="s">
        <v>285</v>
      </c>
    </row>
    <row r="95" spans="1:7" x14ac:dyDescent="0.2">
      <c r="A95" s="164">
        <v>42464</v>
      </c>
      <c r="B95" s="167">
        <v>40</v>
      </c>
      <c r="C95" s="167"/>
      <c r="D95" s="151" t="s">
        <v>144</v>
      </c>
      <c r="E95" s="151" t="s">
        <v>148</v>
      </c>
      <c r="F95" s="151"/>
      <c r="G95" s="151" t="s">
        <v>286</v>
      </c>
    </row>
    <row r="96" spans="1:7" x14ac:dyDescent="0.2">
      <c r="A96" s="164">
        <v>42473</v>
      </c>
      <c r="B96" s="167"/>
      <c r="C96" s="167">
        <v>3.23</v>
      </c>
      <c r="D96" s="151" t="s">
        <v>144</v>
      </c>
      <c r="E96" s="151" t="s">
        <v>148</v>
      </c>
      <c r="F96" s="151"/>
      <c r="G96" s="151" t="s">
        <v>287</v>
      </c>
    </row>
    <row r="97" spans="1:7" hidden="1" x14ac:dyDescent="0.2">
      <c r="A97" s="164">
        <v>42486</v>
      </c>
      <c r="B97" s="167">
        <v>10</v>
      </c>
      <c r="C97" s="167"/>
      <c r="D97" s="151" t="s">
        <v>153</v>
      </c>
      <c r="E97" s="151"/>
      <c r="F97" s="151" t="s">
        <v>256</v>
      </c>
      <c r="G97" s="151"/>
    </row>
    <row r="98" spans="1:7" hidden="1" x14ac:dyDescent="0.2">
      <c r="A98" s="164">
        <v>42487</v>
      </c>
      <c r="B98" s="167"/>
      <c r="C98" s="167">
        <v>10</v>
      </c>
      <c r="D98" s="151" t="s">
        <v>153</v>
      </c>
      <c r="E98" s="151"/>
      <c r="F98" s="151" t="s">
        <v>256</v>
      </c>
      <c r="G98" s="151"/>
    </row>
    <row r="99" spans="1:7" x14ac:dyDescent="0.2">
      <c r="A99" s="164">
        <v>42489</v>
      </c>
      <c r="B99" s="167">
        <v>10</v>
      </c>
      <c r="C99" s="167"/>
      <c r="D99" s="151" t="s">
        <v>144</v>
      </c>
      <c r="E99" s="151" t="s">
        <v>148</v>
      </c>
      <c r="F99" s="151"/>
      <c r="G99" s="151" t="s">
        <v>257</v>
      </c>
    </row>
    <row r="100" spans="1:7" hidden="1" x14ac:dyDescent="0.2">
      <c r="A100" s="164">
        <v>42495</v>
      </c>
      <c r="B100" s="167">
        <v>50</v>
      </c>
      <c r="C100" s="167"/>
      <c r="D100" s="151" t="s">
        <v>153</v>
      </c>
      <c r="E100" s="151"/>
      <c r="F100" s="151" t="s">
        <v>256</v>
      </c>
      <c r="G100" s="151"/>
    </row>
    <row r="101" spans="1:7" hidden="1" x14ac:dyDescent="0.2">
      <c r="A101" s="164">
        <v>42495</v>
      </c>
      <c r="B101" s="167"/>
      <c r="C101" s="167">
        <v>50</v>
      </c>
      <c r="D101" s="151" t="s">
        <v>153</v>
      </c>
      <c r="E101" s="151"/>
      <c r="F101" s="151" t="s">
        <v>256</v>
      </c>
      <c r="G101" s="151"/>
    </row>
    <row r="102" spans="1:7" hidden="1" x14ac:dyDescent="0.2">
      <c r="A102" s="164">
        <v>42496</v>
      </c>
      <c r="B102" s="167">
        <v>350</v>
      </c>
      <c r="C102" s="167"/>
      <c r="D102" s="151" t="s">
        <v>153</v>
      </c>
      <c r="E102" s="151"/>
      <c r="F102" s="151" t="s">
        <v>256</v>
      </c>
      <c r="G102" s="151" t="s">
        <v>288</v>
      </c>
    </row>
    <row r="103" spans="1:7" hidden="1" x14ac:dyDescent="0.2">
      <c r="A103" s="164">
        <v>42496</v>
      </c>
      <c r="B103" s="167"/>
      <c r="C103" s="167">
        <v>350</v>
      </c>
      <c r="D103" s="151" t="s">
        <v>153</v>
      </c>
      <c r="E103" s="151"/>
      <c r="F103" s="151" t="s">
        <v>256</v>
      </c>
      <c r="G103" s="151" t="s">
        <v>289</v>
      </c>
    </row>
    <row r="104" spans="1:7" x14ac:dyDescent="0.2">
      <c r="A104" s="164">
        <v>42499</v>
      </c>
      <c r="B104" s="167">
        <v>50</v>
      </c>
      <c r="C104" s="167"/>
      <c r="D104" s="151" t="s">
        <v>144</v>
      </c>
      <c r="E104" s="151" t="s">
        <v>148</v>
      </c>
      <c r="F104" s="151"/>
      <c r="G104" s="151" t="s">
        <v>257</v>
      </c>
    </row>
    <row r="105" spans="1:7" x14ac:dyDescent="0.2">
      <c r="A105" s="164">
        <v>42501</v>
      </c>
      <c r="B105" s="167"/>
      <c r="C105" s="167">
        <v>4.0599999999999996</v>
      </c>
      <c r="D105" s="151" t="s">
        <v>144</v>
      </c>
      <c r="E105" s="151" t="s">
        <v>148</v>
      </c>
      <c r="F105" s="151"/>
      <c r="G105" s="151" t="s">
        <v>290</v>
      </c>
    </row>
    <row r="106" spans="1:7" x14ac:dyDescent="0.2">
      <c r="A106" s="164">
        <v>42502</v>
      </c>
      <c r="B106" s="167"/>
      <c r="C106" s="167">
        <v>48.89</v>
      </c>
      <c r="D106" s="151" t="s">
        <v>144</v>
      </c>
      <c r="E106" s="151" t="s">
        <v>148</v>
      </c>
      <c r="F106" s="151" t="s">
        <v>256</v>
      </c>
      <c r="G106" s="151" t="s">
        <v>291</v>
      </c>
    </row>
    <row r="107" spans="1:7" x14ac:dyDescent="0.2">
      <c r="A107" s="164">
        <v>42508</v>
      </c>
      <c r="B107" s="167"/>
      <c r="C107" s="167">
        <v>1.01</v>
      </c>
      <c r="D107" s="151" t="s">
        <v>144</v>
      </c>
      <c r="E107" s="151" t="s">
        <v>148</v>
      </c>
      <c r="F107" s="151"/>
      <c r="G107" s="151" t="s">
        <v>292</v>
      </c>
    </row>
    <row r="108" spans="1:7" hidden="1" x14ac:dyDescent="0.2">
      <c r="A108" s="164">
        <v>42514</v>
      </c>
      <c r="B108" s="167">
        <v>7</v>
      </c>
      <c r="C108" s="167"/>
      <c r="D108" s="151" t="s">
        <v>153</v>
      </c>
      <c r="E108" s="151"/>
      <c r="F108" s="151" t="s">
        <v>256</v>
      </c>
      <c r="G108" s="151"/>
    </row>
    <row r="109" spans="1:7" hidden="1" x14ac:dyDescent="0.2">
      <c r="A109" s="164">
        <v>42515</v>
      </c>
      <c r="B109" s="167"/>
      <c r="C109" s="167">
        <v>7</v>
      </c>
      <c r="D109" s="151" t="s">
        <v>153</v>
      </c>
      <c r="E109" s="151"/>
      <c r="F109" s="151" t="s">
        <v>256</v>
      </c>
      <c r="G109" s="151"/>
    </row>
    <row r="110" spans="1:7" x14ac:dyDescent="0.2">
      <c r="A110" s="164">
        <v>42516</v>
      </c>
      <c r="B110" s="167">
        <v>7</v>
      </c>
      <c r="C110" s="167"/>
      <c r="D110" s="151" t="s">
        <v>144</v>
      </c>
      <c r="E110" s="151" t="s">
        <v>148</v>
      </c>
      <c r="F110" s="151" t="s">
        <v>256</v>
      </c>
      <c r="G110" s="151" t="s">
        <v>257</v>
      </c>
    </row>
    <row r="111" spans="1:7" x14ac:dyDescent="0.2">
      <c r="A111" s="164">
        <v>42523</v>
      </c>
      <c r="B111" s="167"/>
      <c r="C111" s="167">
        <v>8.64</v>
      </c>
      <c r="D111" s="185" t="s">
        <v>144</v>
      </c>
      <c r="E111" s="151" t="s">
        <v>148</v>
      </c>
      <c r="F111" s="151"/>
      <c r="G111" s="151" t="s">
        <v>293</v>
      </c>
    </row>
    <row r="112" spans="1:7" hidden="1" x14ac:dyDescent="0.2">
      <c r="A112" s="164">
        <v>42529</v>
      </c>
      <c r="B112" s="167">
        <v>40</v>
      </c>
      <c r="C112" s="167"/>
      <c r="D112" s="151" t="s">
        <v>153</v>
      </c>
      <c r="E112" s="151"/>
      <c r="F112" s="151" t="s">
        <v>256</v>
      </c>
      <c r="G112" s="151"/>
    </row>
    <row r="113" spans="1:7" hidden="1" x14ac:dyDescent="0.2">
      <c r="A113" s="164">
        <v>42532</v>
      </c>
      <c r="B113" s="167"/>
      <c r="C113" s="167">
        <v>40</v>
      </c>
      <c r="D113" s="151" t="s">
        <v>153</v>
      </c>
      <c r="E113" s="151"/>
      <c r="F113" s="151" t="s">
        <v>256</v>
      </c>
      <c r="G113" s="151"/>
    </row>
    <row r="114" spans="1:7" x14ac:dyDescent="0.2">
      <c r="A114" s="164">
        <v>42534</v>
      </c>
      <c r="B114" s="167">
        <v>40</v>
      </c>
      <c r="C114" s="167"/>
      <c r="D114" s="151" t="s">
        <v>144</v>
      </c>
      <c r="E114" s="151" t="s">
        <v>148</v>
      </c>
      <c r="F114" s="151" t="s">
        <v>256</v>
      </c>
      <c r="G114" s="151" t="s">
        <v>257</v>
      </c>
    </row>
    <row r="115" spans="1:7" x14ac:dyDescent="0.2">
      <c r="A115" s="164">
        <v>42536</v>
      </c>
      <c r="B115" s="167"/>
      <c r="C115" s="167">
        <v>24.45</v>
      </c>
      <c r="D115" s="151" t="s">
        <v>144</v>
      </c>
      <c r="E115" s="151" t="s">
        <v>148</v>
      </c>
      <c r="F115" s="151" t="s">
        <v>256</v>
      </c>
      <c r="G115" s="151" t="s">
        <v>291</v>
      </c>
    </row>
    <row r="116" spans="1:7" x14ac:dyDescent="0.2">
      <c r="A116" s="164">
        <v>42537</v>
      </c>
      <c r="B116" s="167"/>
      <c r="C116" s="167">
        <v>3.66</v>
      </c>
      <c r="D116" s="151" t="s">
        <v>144</v>
      </c>
      <c r="E116" s="151" t="s">
        <v>148</v>
      </c>
      <c r="F116" s="151"/>
      <c r="G116" s="151" t="s">
        <v>273</v>
      </c>
    </row>
    <row r="117" spans="1:7" x14ac:dyDescent="0.2">
      <c r="A117" s="164">
        <v>42539</v>
      </c>
      <c r="B117" s="167"/>
      <c r="C117" s="167">
        <v>5.33</v>
      </c>
      <c r="D117" s="151" t="s">
        <v>144</v>
      </c>
      <c r="E117" s="151" t="s">
        <v>148</v>
      </c>
      <c r="F117" s="151"/>
      <c r="G117" s="151" t="s">
        <v>252</v>
      </c>
    </row>
    <row r="118" spans="1:7" x14ac:dyDescent="0.2">
      <c r="A118" s="164">
        <v>42546</v>
      </c>
      <c r="B118" s="167"/>
      <c r="C118" s="167">
        <v>3.73</v>
      </c>
      <c r="D118" s="151" t="s">
        <v>144</v>
      </c>
      <c r="E118" s="151" t="s">
        <v>148</v>
      </c>
      <c r="F118" s="151"/>
      <c r="G118" s="151" t="s">
        <v>253</v>
      </c>
    </row>
    <row r="119" spans="1:7" hidden="1" x14ac:dyDescent="0.2">
      <c r="A119" s="164">
        <v>42592</v>
      </c>
      <c r="B119" s="167">
        <v>100</v>
      </c>
      <c r="C119" s="167"/>
      <c r="D119" s="151" t="s">
        <v>153</v>
      </c>
      <c r="E119" s="151"/>
      <c r="F119" s="151" t="s">
        <v>256</v>
      </c>
      <c r="G119" s="151"/>
    </row>
    <row r="120" spans="1:7" hidden="1" x14ac:dyDescent="0.2">
      <c r="A120" s="164">
        <v>42592</v>
      </c>
      <c r="B120" s="167"/>
      <c r="C120" s="167">
        <v>100</v>
      </c>
      <c r="D120" s="151" t="s">
        <v>153</v>
      </c>
      <c r="E120" s="151"/>
      <c r="F120" s="151" t="s">
        <v>256</v>
      </c>
      <c r="G120" s="151"/>
    </row>
    <row r="121" spans="1:7" x14ac:dyDescent="0.2">
      <c r="A121" s="164">
        <v>42593</v>
      </c>
      <c r="B121" s="167">
        <v>100</v>
      </c>
      <c r="C121" s="167"/>
      <c r="D121" s="151" t="s">
        <v>144</v>
      </c>
      <c r="E121" s="151" t="s">
        <v>148</v>
      </c>
      <c r="F121" s="151" t="s">
        <v>256</v>
      </c>
      <c r="G121" s="151" t="s">
        <v>257</v>
      </c>
    </row>
    <row r="122" spans="1:7" x14ac:dyDescent="0.2">
      <c r="A122" s="164">
        <v>42595</v>
      </c>
      <c r="B122" s="167"/>
      <c r="C122" s="167">
        <v>61.11</v>
      </c>
      <c r="D122" s="151" t="s">
        <v>144</v>
      </c>
      <c r="E122" s="151" t="s">
        <v>148</v>
      </c>
      <c r="F122" s="151" t="s">
        <v>256</v>
      </c>
      <c r="G122" s="151" t="s">
        <v>258</v>
      </c>
    </row>
    <row r="123" spans="1:7" x14ac:dyDescent="0.2">
      <c r="A123" s="164">
        <v>42595</v>
      </c>
      <c r="B123" s="167"/>
      <c r="C123" s="167">
        <v>7.28</v>
      </c>
      <c r="D123" s="151" t="s">
        <v>144</v>
      </c>
      <c r="E123" s="151" t="s">
        <v>148</v>
      </c>
      <c r="F123" s="151"/>
      <c r="G123" s="151" t="s">
        <v>265</v>
      </c>
    </row>
    <row r="124" spans="1:7" x14ac:dyDescent="0.2">
      <c r="A124" s="164">
        <v>42597</v>
      </c>
      <c r="B124" s="167"/>
      <c r="C124" s="167">
        <v>2.2000000000000002</v>
      </c>
      <c r="D124" s="151" t="s">
        <v>144</v>
      </c>
      <c r="E124" s="151" t="s">
        <v>148</v>
      </c>
      <c r="F124" s="151"/>
      <c r="G124" s="151" t="s">
        <v>249</v>
      </c>
    </row>
    <row r="125" spans="1:7" x14ac:dyDescent="0.2">
      <c r="A125" s="164">
        <v>42598</v>
      </c>
      <c r="B125" s="167"/>
      <c r="C125" s="167">
        <v>15.23</v>
      </c>
      <c r="D125" s="151" t="s">
        <v>144</v>
      </c>
      <c r="E125" s="151" t="s">
        <v>148</v>
      </c>
      <c r="F125" s="151"/>
      <c r="G125" s="151" t="s">
        <v>294</v>
      </c>
    </row>
    <row r="126" spans="1:7" x14ac:dyDescent="0.2">
      <c r="A126" s="164">
        <v>42598</v>
      </c>
      <c r="B126" s="167"/>
      <c r="C126" s="167">
        <v>8.5299999999999994</v>
      </c>
      <c r="D126" s="151" t="s">
        <v>144</v>
      </c>
      <c r="E126" s="151" t="s">
        <v>148</v>
      </c>
      <c r="F126" s="151"/>
      <c r="G126" s="151" t="s">
        <v>265</v>
      </c>
    </row>
    <row r="127" spans="1:7" x14ac:dyDescent="0.2">
      <c r="A127" s="164">
        <v>42605</v>
      </c>
      <c r="B127" s="167"/>
      <c r="C127" s="167">
        <v>5.38</v>
      </c>
      <c r="D127" s="151" t="s">
        <v>144</v>
      </c>
      <c r="E127" s="151" t="s">
        <v>148</v>
      </c>
      <c r="F127" s="151"/>
      <c r="G127" s="151" t="s">
        <v>271</v>
      </c>
    </row>
    <row r="128" spans="1:7" x14ac:dyDescent="0.2">
      <c r="A128" s="164">
        <v>42607</v>
      </c>
      <c r="B128" s="167"/>
      <c r="C128" s="167">
        <v>7.88</v>
      </c>
      <c r="D128" s="151" t="s">
        <v>144</v>
      </c>
      <c r="E128" s="151" t="s">
        <v>148</v>
      </c>
      <c r="F128" s="151"/>
      <c r="G128" s="151" t="s">
        <v>295</v>
      </c>
    </row>
    <row r="129" spans="1:3" x14ac:dyDescent="0.2">
      <c r="A129" s="164"/>
      <c r="B129" s="167"/>
      <c r="C129" s="167"/>
    </row>
    <row r="130" spans="1:3" x14ac:dyDescent="0.2">
      <c r="A130" s="164"/>
      <c r="B130" s="167"/>
      <c r="C130" s="167"/>
    </row>
    <row r="131" spans="1:3" x14ac:dyDescent="0.2">
      <c r="A131" s="164"/>
      <c r="B131" s="167"/>
      <c r="C131" s="167"/>
    </row>
    <row r="132" spans="1:3" x14ac:dyDescent="0.2">
      <c r="A132" s="164"/>
      <c r="B132" s="167"/>
      <c r="C132" s="167"/>
    </row>
    <row r="133" spans="1:3" x14ac:dyDescent="0.2">
      <c r="A133" s="164"/>
      <c r="B133" s="167"/>
      <c r="C133" s="167"/>
    </row>
    <row r="134" spans="1:3" x14ac:dyDescent="0.2">
      <c r="A134" s="164"/>
      <c r="B134" s="167"/>
      <c r="C134" s="167"/>
    </row>
  </sheetData>
  <autoFilter ref="A1:G128">
    <filterColumn colId="3">
      <filters>
        <filter val="Truliant"/>
      </filters>
    </filterColumn>
    <sortState ref="A24:G122">
      <sortCondition ref="A1:A12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0"/>
  <sheetViews>
    <sheetView topLeftCell="D70" workbookViewId="0">
      <selection activeCell="L29" sqref="L29"/>
    </sheetView>
  </sheetViews>
  <sheetFormatPr defaultColWidth="56.28515625" defaultRowHeight="12.75" x14ac:dyDescent="0.2"/>
  <cols>
    <col min="1" max="1" width="5" bestFit="1" customWidth="1"/>
    <col min="2" max="2" width="4" bestFit="1" customWidth="1"/>
    <col min="3" max="3" width="13.5703125" bestFit="1" customWidth="1"/>
    <col min="4" max="4" width="15.28515625" bestFit="1" customWidth="1"/>
    <col min="5" max="5" width="3.85546875" bestFit="1" customWidth="1"/>
    <col min="6" max="6" width="3.7109375" bestFit="1" customWidth="1"/>
    <col min="7" max="7" width="3.5703125" bestFit="1" customWidth="1"/>
    <col min="8" max="8" width="7.28515625" bestFit="1" customWidth="1"/>
    <col min="9" max="9" width="5.42578125" bestFit="1" customWidth="1"/>
    <col min="10" max="10" width="5" bestFit="1" customWidth="1"/>
    <col min="11" max="11" width="22.140625" bestFit="1" customWidth="1"/>
    <col min="12" max="12" width="32.7109375" bestFit="1" customWidth="1"/>
    <col min="13" max="13" width="10.28515625" bestFit="1" customWidth="1"/>
    <col min="14" max="14" width="5" bestFit="1" customWidth="1"/>
    <col min="15" max="15" width="4" bestFit="1" customWidth="1"/>
    <col min="16" max="17" width="13.5703125" bestFit="1" customWidth="1"/>
    <col min="18" max="18" width="3.85546875" bestFit="1" customWidth="1"/>
    <col min="19" max="19" width="3.7109375" bestFit="1" customWidth="1"/>
    <col min="20" max="20" width="3.5703125" bestFit="1" customWidth="1"/>
    <col min="21" max="21" width="7.28515625" bestFit="1" customWidth="1"/>
    <col min="22" max="22" width="6.28515625" bestFit="1" customWidth="1"/>
    <col min="23" max="23" width="5" bestFit="1" customWidth="1"/>
  </cols>
  <sheetData>
    <row r="1" spans="1:23" x14ac:dyDescent="0.2">
      <c r="A1" s="285" t="s">
        <v>319</v>
      </c>
      <c r="B1" s="285"/>
      <c r="C1" s="285"/>
      <c r="D1" s="285"/>
      <c r="E1" s="285"/>
      <c r="F1" s="285"/>
      <c r="G1" s="285"/>
      <c r="H1" s="285"/>
      <c r="I1" s="285"/>
      <c r="J1" s="214"/>
      <c r="K1" s="216" t="s">
        <v>320</v>
      </c>
      <c r="L1" s="216" t="s">
        <v>321</v>
      </c>
      <c r="M1" s="216" t="s">
        <v>322</v>
      </c>
      <c r="N1" s="216" t="s">
        <v>323</v>
      </c>
      <c r="O1" s="216" t="s">
        <v>324</v>
      </c>
      <c r="P1" s="216" t="s">
        <v>325</v>
      </c>
      <c r="Q1" s="216" t="s">
        <v>326</v>
      </c>
      <c r="R1" s="216" t="s">
        <v>327</v>
      </c>
      <c r="S1" s="216" t="s">
        <v>328</v>
      </c>
      <c r="T1" s="216" t="s">
        <v>324</v>
      </c>
      <c r="U1" s="216" t="s">
        <v>329</v>
      </c>
      <c r="V1" s="216" t="s">
        <v>330</v>
      </c>
      <c r="W1" s="216" t="s">
        <v>331</v>
      </c>
    </row>
    <row r="2" spans="1:23" x14ac:dyDescent="0.2">
      <c r="A2" s="216" t="s">
        <v>323</v>
      </c>
      <c r="B2" s="216" t="s">
        <v>324</v>
      </c>
      <c r="C2" s="216" t="s">
        <v>325</v>
      </c>
      <c r="D2" s="216" t="s">
        <v>326</v>
      </c>
      <c r="E2" s="216" t="s">
        <v>327</v>
      </c>
      <c r="F2" s="216" t="s">
        <v>328</v>
      </c>
      <c r="G2" s="216" t="s">
        <v>324</v>
      </c>
      <c r="H2" s="216" t="s">
        <v>329</v>
      </c>
      <c r="I2" s="218" t="s">
        <v>330</v>
      </c>
      <c r="J2" s="216" t="s">
        <v>331</v>
      </c>
      <c r="K2" s="216" t="s">
        <v>332</v>
      </c>
      <c r="L2" s="216" t="s">
        <v>333</v>
      </c>
      <c r="M2" s="216" t="s">
        <v>334</v>
      </c>
      <c r="N2" s="215">
        <v>582</v>
      </c>
      <c r="O2" s="214"/>
      <c r="P2" s="214"/>
      <c r="Q2" s="214"/>
      <c r="R2" s="215">
        <v>11</v>
      </c>
      <c r="S2" s="215">
        <v>12</v>
      </c>
      <c r="T2" s="215">
        <v>13</v>
      </c>
      <c r="U2" s="215">
        <v>36</v>
      </c>
      <c r="V2" s="217">
        <v>0.8</v>
      </c>
      <c r="W2" s="220">
        <v>2500</v>
      </c>
    </row>
    <row r="3" spans="1:23" x14ac:dyDescent="0.2">
      <c r="A3" s="215">
        <v>1482</v>
      </c>
      <c r="B3" s="215">
        <v>103</v>
      </c>
      <c r="C3" s="216" t="s">
        <v>335</v>
      </c>
      <c r="D3" s="216" t="s">
        <v>336</v>
      </c>
      <c r="E3" s="215">
        <v>11</v>
      </c>
      <c r="F3" s="215">
        <v>12</v>
      </c>
      <c r="G3" s="215">
        <v>9</v>
      </c>
      <c r="H3" s="215">
        <v>32</v>
      </c>
      <c r="I3" s="219">
        <v>0.71111111111111114</v>
      </c>
      <c r="J3" s="215">
        <v>3000</v>
      </c>
      <c r="K3" s="285" t="s">
        <v>337</v>
      </c>
      <c r="L3" s="285"/>
      <c r="M3" s="216" t="s">
        <v>338</v>
      </c>
      <c r="N3" s="215">
        <v>1144</v>
      </c>
      <c r="O3" s="214"/>
      <c r="P3" s="214"/>
      <c r="Q3" s="214"/>
      <c r="R3" s="215">
        <v>2</v>
      </c>
      <c r="S3" s="215">
        <v>12</v>
      </c>
      <c r="T3" s="215">
        <v>13</v>
      </c>
      <c r="U3" s="215">
        <v>27</v>
      </c>
      <c r="V3" s="217">
        <v>0.6</v>
      </c>
      <c r="W3" s="215">
        <v>4500</v>
      </c>
    </row>
    <row r="4" spans="1:23" x14ac:dyDescent="0.2">
      <c r="A4" s="215">
        <v>1402</v>
      </c>
      <c r="B4" s="215">
        <v>101</v>
      </c>
      <c r="C4" s="216" t="s">
        <v>339</v>
      </c>
      <c r="D4" s="216" t="s">
        <v>340</v>
      </c>
      <c r="E4" s="215">
        <v>10</v>
      </c>
      <c r="F4" s="215">
        <v>10</v>
      </c>
      <c r="G4" s="215">
        <v>10</v>
      </c>
      <c r="H4" s="215">
        <v>30</v>
      </c>
      <c r="I4" s="219">
        <v>0.66666666666666663</v>
      </c>
      <c r="J4" s="215">
        <v>2500</v>
      </c>
      <c r="K4" s="285" t="s">
        <v>341</v>
      </c>
      <c r="L4" s="285"/>
      <c r="M4" s="216" t="s">
        <v>342</v>
      </c>
      <c r="N4" s="215">
        <v>553</v>
      </c>
      <c r="O4" s="214"/>
      <c r="P4" s="214"/>
      <c r="Q4" s="214"/>
      <c r="R4" s="215">
        <v>13</v>
      </c>
      <c r="S4" s="215">
        <v>12</v>
      </c>
      <c r="T4" s="215">
        <v>12</v>
      </c>
      <c r="U4" s="215">
        <v>37</v>
      </c>
      <c r="V4" s="217">
        <v>0.82222222222222219</v>
      </c>
      <c r="W4" s="215">
        <v>2500</v>
      </c>
    </row>
    <row r="5" spans="1:23" x14ac:dyDescent="0.2">
      <c r="A5" s="215">
        <v>181</v>
      </c>
      <c r="B5" s="215">
        <v>34</v>
      </c>
      <c r="C5" s="216" t="s">
        <v>339</v>
      </c>
      <c r="D5" s="216" t="s">
        <v>336</v>
      </c>
      <c r="E5" s="215">
        <v>14</v>
      </c>
      <c r="F5" s="215">
        <v>11</v>
      </c>
      <c r="G5" s="215">
        <v>0</v>
      </c>
      <c r="H5" s="215">
        <v>25</v>
      </c>
      <c r="I5" s="219">
        <v>0.55555555555555558</v>
      </c>
      <c r="J5" s="215">
        <v>400</v>
      </c>
      <c r="K5" s="285" t="s">
        <v>337</v>
      </c>
      <c r="L5" s="285"/>
      <c r="M5" s="216" t="s">
        <v>343</v>
      </c>
      <c r="N5" s="215">
        <v>665</v>
      </c>
      <c r="O5" s="214"/>
      <c r="P5" s="214"/>
      <c r="Q5" s="214"/>
      <c r="R5" s="215">
        <v>12</v>
      </c>
      <c r="S5" s="215">
        <v>15</v>
      </c>
      <c r="T5" s="215">
        <v>15</v>
      </c>
      <c r="U5" s="215">
        <v>42</v>
      </c>
      <c r="V5" s="217">
        <v>0.93333333333333335</v>
      </c>
      <c r="W5" s="215">
        <v>1900</v>
      </c>
    </row>
    <row r="6" spans="1:23" x14ac:dyDescent="0.2">
      <c r="A6" s="285" t="s">
        <v>344</v>
      </c>
      <c r="B6" s="285"/>
      <c r="C6" s="285"/>
      <c r="D6" s="285"/>
      <c r="E6" s="285"/>
      <c r="F6" s="285"/>
      <c r="G6" s="285"/>
      <c r="H6" s="285"/>
      <c r="I6" s="285"/>
      <c r="J6" s="214"/>
      <c r="K6" s="214"/>
      <c r="L6" s="214"/>
      <c r="M6" s="216" t="s">
        <v>345</v>
      </c>
      <c r="N6" s="215">
        <v>10</v>
      </c>
      <c r="O6" s="214"/>
      <c r="P6" s="214"/>
      <c r="Q6" s="214"/>
      <c r="R6" s="215">
        <v>7</v>
      </c>
      <c r="S6" s="215">
        <v>4</v>
      </c>
      <c r="T6" s="215">
        <v>3</v>
      </c>
      <c r="U6" s="215">
        <v>14</v>
      </c>
      <c r="V6" s="217">
        <v>0.31111111111111112</v>
      </c>
      <c r="W6" s="215">
        <v>200</v>
      </c>
    </row>
    <row r="7" spans="1:23" x14ac:dyDescent="0.2">
      <c r="A7" s="216" t="s">
        <v>323</v>
      </c>
      <c r="B7" s="216" t="s">
        <v>324</v>
      </c>
      <c r="C7" s="216" t="s">
        <v>325</v>
      </c>
      <c r="D7" s="216" t="s">
        <v>326</v>
      </c>
      <c r="E7" s="216" t="s">
        <v>327</v>
      </c>
      <c r="F7" s="216" t="s">
        <v>328</v>
      </c>
      <c r="G7" s="216" t="s">
        <v>324</v>
      </c>
      <c r="H7" s="216" t="s">
        <v>329</v>
      </c>
      <c r="I7" s="218" t="s">
        <v>330</v>
      </c>
      <c r="J7" s="216" t="s">
        <v>331</v>
      </c>
      <c r="K7" s="216"/>
      <c r="L7" s="214"/>
      <c r="M7" s="216" t="s">
        <v>346</v>
      </c>
      <c r="N7" s="215">
        <v>807</v>
      </c>
      <c r="O7" s="216">
        <v>80</v>
      </c>
      <c r="P7" s="216" t="s">
        <v>347</v>
      </c>
      <c r="Q7" s="216" t="s">
        <v>348</v>
      </c>
      <c r="R7" s="215">
        <v>11</v>
      </c>
      <c r="S7" s="215">
        <v>15</v>
      </c>
      <c r="T7" s="215">
        <v>14</v>
      </c>
      <c r="U7" s="215">
        <v>40</v>
      </c>
      <c r="V7" s="217">
        <v>0.88888888888888884</v>
      </c>
      <c r="W7" s="215">
        <v>2500</v>
      </c>
    </row>
    <row r="8" spans="1:23" x14ac:dyDescent="0.2">
      <c r="A8" s="215">
        <v>1640</v>
      </c>
      <c r="B8" s="216">
        <v>108</v>
      </c>
      <c r="C8" s="216" t="s">
        <v>349</v>
      </c>
      <c r="D8" s="216" t="s">
        <v>350</v>
      </c>
      <c r="E8" s="215">
        <v>3</v>
      </c>
      <c r="F8" s="215">
        <v>15</v>
      </c>
      <c r="G8" s="215">
        <v>12</v>
      </c>
      <c r="H8" s="215">
        <v>30</v>
      </c>
      <c r="I8" s="219">
        <v>0.66666666666666663</v>
      </c>
      <c r="J8" s="220">
        <v>3500</v>
      </c>
      <c r="K8" s="220"/>
      <c r="L8" s="214"/>
      <c r="M8" s="216" t="s">
        <v>346</v>
      </c>
      <c r="N8" s="215">
        <v>795</v>
      </c>
      <c r="O8" s="215">
        <v>80</v>
      </c>
      <c r="P8" s="216" t="s">
        <v>351</v>
      </c>
      <c r="Q8" s="216" t="s">
        <v>348</v>
      </c>
      <c r="R8" s="215">
        <v>10</v>
      </c>
      <c r="S8" s="215">
        <v>11</v>
      </c>
      <c r="T8" s="215">
        <v>15</v>
      </c>
      <c r="U8" s="215">
        <v>36</v>
      </c>
      <c r="V8" s="217">
        <v>0.8</v>
      </c>
      <c r="W8" s="215">
        <v>2500</v>
      </c>
    </row>
    <row r="9" spans="1:23" x14ac:dyDescent="0.2">
      <c r="A9" s="215">
        <v>1404</v>
      </c>
      <c r="B9" s="216">
        <v>98</v>
      </c>
      <c r="C9" s="216" t="s">
        <v>349</v>
      </c>
      <c r="D9" s="216" t="s">
        <v>350</v>
      </c>
      <c r="E9" s="215">
        <v>15</v>
      </c>
      <c r="F9" s="215">
        <v>14</v>
      </c>
      <c r="G9" s="215">
        <v>14</v>
      </c>
      <c r="H9" s="215">
        <v>43</v>
      </c>
      <c r="I9" s="219">
        <v>0.9555555555555556</v>
      </c>
      <c r="J9" s="220">
        <v>2500</v>
      </c>
      <c r="K9" s="220"/>
      <c r="L9" s="214"/>
      <c r="M9" s="216" t="s">
        <v>352</v>
      </c>
      <c r="N9" s="215">
        <v>10</v>
      </c>
      <c r="O9" s="214"/>
      <c r="P9" s="214"/>
      <c r="Q9" s="214"/>
      <c r="R9" s="215">
        <v>2</v>
      </c>
      <c r="S9" s="215">
        <v>7</v>
      </c>
      <c r="T9" s="215">
        <v>5</v>
      </c>
      <c r="U9" s="215">
        <v>14</v>
      </c>
      <c r="V9" s="217">
        <v>0.31111111111111112</v>
      </c>
      <c r="W9" s="215">
        <v>200</v>
      </c>
    </row>
    <row r="10" spans="1:23" x14ac:dyDescent="0.2">
      <c r="A10" s="285" t="s">
        <v>353</v>
      </c>
      <c r="B10" s="285"/>
      <c r="C10" s="285"/>
      <c r="D10" s="285"/>
      <c r="E10" s="285"/>
      <c r="F10" s="285"/>
      <c r="G10" s="285"/>
      <c r="H10" s="285"/>
      <c r="I10" s="285"/>
      <c r="J10" s="214"/>
      <c r="K10" s="214"/>
      <c r="L10" s="214"/>
      <c r="M10" s="216" t="s">
        <v>354</v>
      </c>
      <c r="N10" s="215">
        <v>10</v>
      </c>
      <c r="O10" s="214"/>
      <c r="P10" s="214"/>
      <c r="Q10" s="214"/>
      <c r="R10" s="215">
        <v>5</v>
      </c>
      <c r="S10" s="215">
        <v>13</v>
      </c>
      <c r="T10" s="215">
        <v>6</v>
      </c>
      <c r="U10" s="215">
        <v>24</v>
      </c>
      <c r="V10" s="217">
        <v>0.53333333333333333</v>
      </c>
      <c r="W10" s="215">
        <v>200</v>
      </c>
    </row>
    <row r="11" spans="1:23" x14ac:dyDescent="0.2">
      <c r="A11" s="216" t="s">
        <v>323</v>
      </c>
      <c r="B11" s="216" t="s">
        <v>324</v>
      </c>
      <c r="C11" s="216" t="s">
        <v>325</v>
      </c>
      <c r="D11" s="216" t="s">
        <v>326</v>
      </c>
      <c r="E11" s="216" t="s">
        <v>327</v>
      </c>
      <c r="F11" s="216" t="s">
        <v>328</v>
      </c>
      <c r="G11" s="216" t="s">
        <v>324</v>
      </c>
      <c r="H11" s="216" t="s">
        <v>329</v>
      </c>
      <c r="I11" s="218" t="s">
        <v>330</v>
      </c>
      <c r="J11" s="216" t="s">
        <v>331</v>
      </c>
      <c r="K11" s="216"/>
      <c r="L11" s="214"/>
      <c r="M11" s="216" t="s">
        <v>355</v>
      </c>
      <c r="N11" s="215">
        <v>796</v>
      </c>
      <c r="O11" s="215">
        <v>85</v>
      </c>
      <c r="P11" s="220" t="s">
        <v>356</v>
      </c>
      <c r="Q11" s="220" t="s">
        <v>357</v>
      </c>
      <c r="R11" s="215">
        <v>11</v>
      </c>
      <c r="S11" s="215">
        <v>15</v>
      </c>
      <c r="T11" s="215">
        <v>13</v>
      </c>
      <c r="U11" s="215">
        <v>39</v>
      </c>
      <c r="V11" s="217">
        <v>0.8666666666666667</v>
      </c>
      <c r="W11" s="215">
        <v>2500</v>
      </c>
    </row>
    <row r="12" spans="1:23" x14ac:dyDescent="0.2">
      <c r="A12" s="215">
        <v>1148</v>
      </c>
      <c r="B12" s="215">
        <v>92</v>
      </c>
      <c r="C12" s="216" t="s">
        <v>358</v>
      </c>
      <c r="D12" s="216" t="s">
        <v>359</v>
      </c>
      <c r="E12" s="215">
        <v>0</v>
      </c>
      <c r="F12" s="215">
        <v>15</v>
      </c>
      <c r="G12" s="215">
        <v>7</v>
      </c>
      <c r="H12" s="215">
        <v>22</v>
      </c>
      <c r="I12" s="219">
        <v>0.48888888888888887</v>
      </c>
      <c r="J12" s="215">
        <v>2200</v>
      </c>
      <c r="K12" s="214"/>
      <c r="L12" s="214"/>
      <c r="M12" s="216" t="s">
        <v>360</v>
      </c>
      <c r="N12" s="215">
        <v>1382</v>
      </c>
      <c r="O12" s="215">
        <v>112</v>
      </c>
      <c r="P12" s="216" t="s">
        <v>349</v>
      </c>
      <c r="Q12" s="220" t="s">
        <v>361</v>
      </c>
      <c r="R12" s="215">
        <v>13</v>
      </c>
      <c r="S12" s="215">
        <v>15</v>
      </c>
      <c r="T12" s="215">
        <v>6</v>
      </c>
      <c r="U12" s="215">
        <v>34</v>
      </c>
      <c r="V12" s="217">
        <v>0.75555555555555554</v>
      </c>
      <c r="W12" s="215">
        <v>3500</v>
      </c>
    </row>
    <row r="13" spans="1:23" x14ac:dyDescent="0.2">
      <c r="A13" s="215">
        <v>911</v>
      </c>
      <c r="B13" s="215">
        <v>80</v>
      </c>
      <c r="C13" s="216" t="s">
        <v>362</v>
      </c>
      <c r="D13" s="216" t="s">
        <v>363</v>
      </c>
      <c r="E13" s="215">
        <v>13</v>
      </c>
      <c r="F13" s="215">
        <v>10</v>
      </c>
      <c r="G13" s="215">
        <v>10</v>
      </c>
      <c r="H13" s="215">
        <v>33</v>
      </c>
      <c r="I13" s="219">
        <v>0.73333333333333328</v>
      </c>
      <c r="J13" s="215">
        <v>1600</v>
      </c>
      <c r="K13" s="214"/>
      <c r="L13" s="214"/>
      <c r="M13" s="216" t="s">
        <v>364</v>
      </c>
      <c r="N13" s="215">
        <v>459</v>
      </c>
      <c r="O13" s="214"/>
      <c r="P13" s="214"/>
      <c r="Q13" s="214"/>
      <c r="R13" s="215">
        <v>15</v>
      </c>
      <c r="S13" s="215">
        <v>15</v>
      </c>
      <c r="T13" s="215">
        <v>11</v>
      </c>
      <c r="U13" s="215">
        <v>41</v>
      </c>
      <c r="V13" s="217">
        <v>0.91111111111111109</v>
      </c>
      <c r="W13" s="215">
        <v>2500</v>
      </c>
    </row>
    <row r="14" spans="1:23" x14ac:dyDescent="0.2">
      <c r="A14" s="215">
        <v>745</v>
      </c>
      <c r="B14" s="215">
        <v>70</v>
      </c>
      <c r="C14" s="216" t="s">
        <v>362</v>
      </c>
      <c r="D14" s="216" t="s">
        <v>365</v>
      </c>
      <c r="E14" s="215">
        <v>11</v>
      </c>
      <c r="F14" s="215">
        <v>10</v>
      </c>
      <c r="G14" s="215">
        <v>2</v>
      </c>
      <c r="H14" s="215">
        <v>23</v>
      </c>
      <c r="I14" s="219">
        <v>0.51111111111111107</v>
      </c>
      <c r="J14" s="215">
        <v>1300</v>
      </c>
      <c r="K14" s="214"/>
      <c r="L14" s="214"/>
      <c r="M14" s="216" t="s">
        <v>364</v>
      </c>
      <c r="N14" s="215">
        <v>448</v>
      </c>
      <c r="O14" s="214"/>
      <c r="P14" s="214"/>
      <c r="Q14" s="214"/>
      <c r="R14" s="215">
        <v>12</v>
      </c>
      <c r="S14" s="215">
        <v>12</v>
      </c>
      <c r="T14" s="215">
        <v>13</v>
      </c>
      <c r="U14" s="215">
        <v>37</v>
      </c>
      <c r="V14" s="217">
        <v>0.82222222222222219</v>
      </c>
      <c r="W14" s="215">
        <v>2500</v>
      </c>
    </row>
    <row r="15" spans="1:23" x14ac:dyDescent="0.2">
      <c r="A15" s="285" t="s">
        <v>366</v>
      </c>
      <c r="B15" s="285"/>
      <c r="C15" s="285"/>
      <c r="D15" s="285"/>
      <c r="E15" s="285"/>
      <c r="F15" s="285"/>
      <c r="G15" s="285"/>
      <c r="H15" s="285"/>
      <c r="I15" s="285"/>
      <c r="J15" s="214"/>
      <c r="K15" s="214"/>
      <c r="L15" s="214"/>
      <c r="M15" s="216" t="s">
        <v>367</v>
      </c>
      <c r="N15" s="215">
        <v>1052</v>
      </c>
      <c r="O15" s="215">
        <v>83</v>
      </c>
      <c r="P15" s="216" t="s">
        <v>362</v>
      </c>
      <c r="Q15" s="216" t="s">
        <v>368</v>
      </c>
      <c r="R15" s="215">
        <v>10</v>
      </c>
      <c r="S15" s="215">
        <v>7</v>
      </c>
      <c r="T15" s="215">
        <v>14</v>
      </c>
      <c r="U15" s="215">
        <v>31</v>
      </c>
      <c r="V15" s="217">
        <v>0.68888888888888888</v>
      </c>
      <c r="W15" s="215">
        <v>3000</v>
      </c>
    </row>
    <row r="16" spans="1:23" x14ac:dyDescent="0.2">
      <c r="A16" s="216" t="s">
        <v>323</v>
      </c>
      <c r="B16" s="216" t="s">
        <v>324</v>
      </c>
      <c r="C16" s="216" t="s">
        <v>325</v>
      </c>
      <c r="D16" s="216" t="s">
        <v>326</v>
      </c>
      <c r="E16" s="216" t="s">
        <v>327</v>
      </c>
      <c r="F16" s="216" t="s">
        <v>328</v>
      </c>
      <c r="G16" s="216" t="s">
        <v>324</v>
      </c>
      <c r="H16" s="216" t="s">
        <v>329</v>
      </c>
      <c r="I16" s="218" t="s">
        <v>330</v>
      </c>
      <c r="J16" s="216" t="s">
        <v>331</v>
      </c>
      <c r="K16" s="216"/>
      <c r="L16" s="214"/>
      <c r="M16" s="216" t="s">
        <v>367</v>
      </c>
      <c r="N16" s="215">
        <v>998</v>
      </c>
      <c r="O16" s="215">
        <v>80</v>
      </c>
      <c r="P16" s="216" t="s">
        <v>369</v>
      </c>
      <c r="Q16" s="216" t="s">
        <v>370</v>
      </c>
      <c r="R16" s="215">
        <v>14</v>
      </c>
      <c r="S16" s="215">
        <v>13</v>
      </c>
      <c r="T16" s="215">
        <v>15</v>
      </c>
      <c r="U16" s="215">
        <v>42</v>
      </c>
      <c r="V16" s="217">
        <v>0.93333333333333335</v>
      </c>
      <c r="W16" s="215">
        <v>2500</v>
      </c>
    </row>
    <row r="17" spans="1:23" x14ac:dyDescent="0.2">
      <c r="A17" s="215">
        <v>1420</v>
      </c>
      <c r="B17" s="216">
        <v>102</v>
      </c>
      <c r="C17" s="216" t="s">
        <v>356</v>
      </c>
      <c r="D17" s="216" t="s">
        <v>371</v>
      </c>
      <c r="E17" s="215">
        <v>11</v>
      </c>
      <c r="F17" s="215">
        <v>15</v>
      </c>
      <c r="G17" s="215">
        <v>6</v>
      </c>
      <c r="H17" s="215">
        <v>32</v>
      </c>
      <c r="I17" s="219">
        <v>0.71111111111111114</v>
      </c>
      <c r="J17" s="220">
        <v>3000</v>
      </c>
      <c r="K17" s="220"/>
      <c r="L17" s="214"/>
      <c r="M17" s="216" t="s">
        <v>367</v>
      </c>
      <c r="N17" s="215">
        <v>980</v>
      </c>
      <c r="O17" s="215">
        <v>79</v>
      </c>
      <c r="P17" s="216" t="s">
        <v>369</v>
      </c>
      <c r="Q17" s="216" t="s">
        <v>372</v>
      </c>
      <c r="R17" s="215">
        <v>11</v>
      </c>
      <c r="S17" s="215">
        <v>15</v>
      </c>
      <c r="T17" s="215">
        <v>13</v>
      </c>
      <c r="U17" s="215">
        <v>39</v>
      </c>
      <c r="V17" s="217">
        <v>0.8666666666666667</v>
      </c>
      <c r="W17" s="215">
        <v>2500</v>
      </c>
    </row>
    <row r="18" spans="1:23" x14ac:dyDescent="0.2">
      <c r="A18" s="215">
        <v>1383</v>
      </c>
      <c r="B18" s="216">
        <v>104</v>
      </c>
      <c r="C18" s="216" t="s">
        <v>356</v>
      </c>
      <c r="D18" s="216" t="s">
        <v>373</v>
      </c>
      <c r="E18" s="215">
        <v>12</v>
      </c>
      <c r="F18" s="215">
        <v>14</v>
      </c>
      <c r="G18" s="215">
        <v>13</v>
      </c>
      <c r="H18" s="215">
        <v>39</v>
      </c>
      <c r="I18" s="219">
        <v>0.8666666666666667</v>
      </c>
      <c r="J18" s="220">
        <v>2500</v>
      </c>
      <c r="K18" s="220"/>
      <c r="L18" s="214"/>
      <c r="M18" s="216" t="s">
        <v>374</v>
      </c>
      <c r="N18" s="215">
        <v>522</v>
      </c>
      <c r="O18" s="214"/>
      <c r="P18" s="214"/>
      <c r="Q18" s="214"/>
      <c r="R18" s="215">
        <v>11</v>
      </c>
      <c r="S18" s="215">
        <v>12</v>
      </c>
      <c r="T18" s="215">
        <v>11</v>
      </c>
      <c r="U18" s="215">
        <v>34</v>
      </c>
      <c r="V18" s="217">
        <v>0.75555555555555554</v>
      </c>
      <c r="W18" s="215">
        <v>3000</v>
      </c>
    </row>
    <row r="19" spans="1:23" x14ac:dyDescent="0.2">
      <c r="A19" s="215">
        <v>1123</v>
      </c>
      <c r="B19" s="216">
        <v>95</v>
      </c>
      <c r="C19" s="216" t="s">
        <v>356</v>
      </c>
      <c r="D19" s="216" t="s">
        <v>368</v>
      </c>
      <c r="E19" s="215">
        <v>8</v>
      </c>
      <c r="F19" s="215">
        <v>14</v>
      </c>
      <c r="G19" s="215">
        <v>14</v>
      </c>
      <c r="H19" s="215">
        <v>36</v>
      </c>
      <c r="I19" s="219">
        <v>0.8</v>
      </c>
      <c r="J19" s="220">
        <v>1900</v>
      </c>
      <c r="K19" s="220"/>
      <c r="L19" s="214"/>
      <c r="M19" s="216" t="s">
        <v>375</v>
      </c>
      <c r="N19" s="215">
        <v>1122</v>
      </c>
      <c r="O19" s="215">
        <v>78</v>
      </c>
      <c r="P19" s="220" t="s">
        <v>376</v>
      </c>
      <c r="Q19" s="220" t="s">
        <v>377</v>
      </c>
      <c r="R19" s="215">
        <v>14</v>
      </c>
      <c r="S19" s="215">
        <v>11</v>
      </c>
      <c r="T19" s="215">
        <v>11</v>
      </c>
      <c r="U19" s="215">
        <v>36</v>
      </c>
      <c r="V19" s="217">
        <v>0.8</v>
      </c>
      <c r="W19" s="215">
        <v>2500</v>
      </c>
    </row>
    <row r="20" spans="1:23" x14ac:dyDescent="0.2">
      <c r="A20" s="285" t="s">
        <v>378</v>
      </c>
      <c r="B20" s="285"/>
      <c r="C20" s="285"/>
      <c r="D20" s="285"/>
      <c r="E20" s="285"/>
      <c r="F20" s="285"/>
      <c r="G20" s="285"/>
      <c r="H20" s="285"/>
      <c r="I20" s="285"/>
      <c r="J20" s="214"/>
      <c r="K20" s="214"/>
      <c r="L20" s="214"/>
      <c r="M20" s="216" t="s">
        <v>379</v>
      </c>
      <c r="N20" s="215">
        <v>24</v>
      </c>
      <c r="O20" s="215">
        <v>15</v>
      </c>
      <c r="P20" s="220" t="s">
        <v>380</v>
      </c>
      <c r="Q20" s="220" t="s">
        <v>381</v>
      </c>
      <c r="R20" s="215">
        <v>10</v>
      </c>
      <c r="S20" s="215">
        <v>10</v>
      </c>
      <c r="T20" s="215">
        <v>15</v>
      </c>
      <c r="U20" s="215">
        <v>35</v>
      </c>
      <c r="V20" s="217">
        <v>0.77777777777777779</v>
      </c>
      <c r="W20" s="215">
        <v>200</v>
      </c>
    </row>
    <row r="21" spans="1:23" x14ac:dyDescent="0.2">
      <c r="A21" s="216" t="s">
        <v>323</v>
      </c>
      <c r="B21" s="216" t="s">
        <v>324</v>
      </c>
      <c r="C21" s="216" t="s">
        <v>325</v>
      </c>
      <c r="D21" s="216" t="s">
        <v>326</v>
      </c>
      <c r="E21" s="216" t="s">
        <v>327</v>
      </c>
      <c r="F21" s="216" t="s">
        <v>328</v>
      </c>
      <c r="G21" s="216" t="s">
        <v>324</v>
      </c>
      <c r="H21" s="216" t="s">
        <v>329</v>
      </c>
      <c r="I21" s="218" t="s">
        <v>330</v>
      </c>
      <c r="J21" s="216" t="s">
        <v>331</v>
      </c>
      <c r="K21" s="216"/>
      <c r="L21" s="214"/>
      <c r="M21" s="216" t="s">
        <v>382</v>
      </c>
      <c r="N21" s="215">
        <v>395</v>
      </c>
      <c r="O21" s="214"/>
      <c r="P21" s="214"/>
      <c r="Q21" s="214"/>
      <c r="R21" s="215">
        <v>12</v>
      </c>
      <c r="S21" s="215">
        <v>8</v>
      </c>
      <c r="T21" s="215">
        <v>11</v>
      </c>
      <c r="U21" s="215">
        <v>31</v>
      </c>
      <c r="V21" s="217">
        <v>0.68888888888888888</v>
      </c>
      <c r="W21" s="215">
        <v>2200</v>
      </c>
    </row>
    <row r="22" spans="1:23" x14ac:dyDescent="0.2">
      <c r="A22" s="215">
        <v>1641</v>
      </c>
      <c r="B22" s="216">
        <v>134</v>
      </c>
      <c r="C22" s="216" t="s">
        <v>383</v>
      </c>
      <c r="D22" s="216" t="s">
        <v>384</v>
      </c>
      <c r="E22" s="215">
        <v>15</v>
      </c>
      <c r="F22" s="215">
        <v>2</v>
      </c>
      <c r="G22" s="215">
        <v>12</v>
      </c>
      <c r="H22" s="215">
        <v>29</v>
      </c>
      <c r="I22" s="219">
        <v>0.64444444444444449</v>
      </c>
      <c r="J22" s="220">
        <v>4000</v>
      </c>
      <c r="K22" s="220"/>
      <c r="L22" s="214"/>
      <c r="M22" s="216" t="s">
        <v>385</v>
      </c>
      <c r="N22" s="215">
        <v>543</v>
      </c>
      <c r="O22" s="214"/>
      <c r="P22" s="214"/>
      <c r="Q22" s="214"/>
      <c r="R22" s="215">
        <v>14</v>
      </c>
      <c r="S22" s="215">
        <v>11</v>
      </c>
      <c r="T22" s="215">
        <v>11</v>
      </c>
      <c r="U22" s="215">
        <v>36</v>
      </c>
      <c r="V22" s="217">
        <v>0.8</v>
      </c>
      <c r="W22" s="215">
        <v>1600</v>
      </c>
    </row>
    <row r="23" spans="1:23" x14ac:dyDescent="0.2">
      <c r="A23" s="215">
        <v>1426</v>
      </c>
      <c r="B23" s="216">
        <v>127</v>
      </c>
      <c r="C23" s="216" t="s">
        <v>386</v>
      </c>
      <c r="D23" s="216" t="s">
        <v>384</v>
      </c>
      <c r="E23" s="215">
        <v>8</v>
      </c>
      <c r="F23" s="215">
        <v>9</v>
      </c>
      <c r="G23" s="215">
        <v>14</v>
      </c>
      <c r="H23" s="215">
        <v>31</v>
      </c>
      <c r="I23" s="219">
        <v>0.68888888888888888</v>
      </c>
      <c r="J23" s="220">
        <v>3000</v>
      </c>
      <c r="K23" s="220"/>
      <c r="L23" s="214"/>
      <c r="M23" s="216" t="s">
        <v>387</v>
      </c>
      <c r="N23" s="215">
        <v>1479</v>
      </c>
      <c r="O23" s="215">
        <v>118</v>
      </c>
      <c r="P23" s="220" t="s">
        <v>362</v>
      </c>
      <c r="Q23" s="220" t="s">
        <v>368</v>
      </c>
      <c r="R23" s="215">
        <v>15</v>
      </c>
      <c r="S23" s="215">
        <v>13</v>
      </c>
      <c r="T23" s="215">
        <v>14</v>
      </c>
      <c r="U23" s="215">
        <v>42</v>
      </c>
      <c r="V23" s="217">
        <v>0.93333333333333335</v>
      </c>
      <c r="W23" s="215">
        <v>3000</v>
      </c>
    </row>
    <row r="24" spans="1:23" x14ac:dyDescent="0.2">
      <c r="A24" s="215">
        <v>1358</v>
      </c>
      <c r="B24" s="216">
        <v>122</v>
      </c>
      <c r="C24" s="216" t="s">
        <v>386</v>
      </c>
      <c r="D24" s="216" t="s">
        <v>384</v>
      </c>
      <c r="E24" s="215">
        <v>7</v>
      </c>
      <c r="F24" s="215">
        <v>14</v>
      </c>
      <c r="G24" s="215">
        <v>10</v>
      </c>
      <c r="H24" s="215">
        <v>31</v>
      </c>
      <c r="I24" s="219">
        <v>0.68888888888888888</v>
      </c>
      <c r="J24" s="220">
        <v>3000</v>
      </c>
      <c r="K24" s="220"/>
      <c r="L24" s="214"/>
      <c r="M24" s="216" t="s">
        <v>388</v>
      </c>
      <c r="N24" s="215">
        <v>996</v>
      </c>
      <c r="O24" s="214"/>
      <c r="P24" s="216"/>
      <c r="Q24" s="216"/>
      <c r="R24" s="215">
        <v>12</v>
      </c>
      <c r="S24" s="215">
        <v>14</v>
      </c>
      <c r="T24" s="215">
        <v>15</v>
      </c>
      <c r="U24" s="215">
        <v>41</v>
      </c>
      <c r="V24" s="217">
        <v>0.91111111111111109</v>
      </c>
      <c r="W24" s="215">
        <v>4000</v>
      </c>
    </row>
    <row r="25" spans="1:23" x14ac:dyDescent="0.2">
      <c r="A25" s="215">
        <v>1102</v>
      </c>
      <c r="B25" s="216">
        <v>111</v>
      </c>
      <c r="C25" s="216" t="s">
        <v>383</v>
      </c>
      <c r="D25" s="216" t="s">
        <v>348</v>
      </c>
      <c r="E25" s="215">
        <v>6</v>
      </c>
      <c r="F25" s="215">
        <v>15</v>
      </c>
      <c r="G25" s="215">
        <v>12</v>
      </c>
      <c r="H25" s="215">
        <v>33</v>
      </c>
      <c r="I25" s="219">
        <v>0.73333333333333328</v>
      </c>
      <c r="J25" s="220">
        <v>2200</v>
      </c>
      <c r="K25" s="220"/>
      <c r="L25" s="214"/>
      <c r="M25" s="216" t="s">
        <v>389</v>
      </c>
      <c r="N25" s="215">
        <v>377</v>
      </c>
      <c r="O25" s="214"/>
      <c r="P25" s="214"/>
      <c r="Q25" s="214"/>
      <c r="R25" s="215">
        <v>7</v>
      </c>
      <c r="S25" s="215">
        <v>15</v>
      </c>
      <c r="T25" s="215">
        <v>8</v>
      </c>
      <c r="U25" s="215">
        <v>30</v>
      </c>
      <c r="V25" s="217">
        <v>0.66666666666666663</v>
      </c>
      <c r="W25" s="215">
        <v>1300</v>
      </c>
    </row>
    <row r="26" spans="1:23" x14ac:dyDescent="0.2">
      <c r="A26" s="215">
        <v>917</v>
      </c>
      <c r="B26" s="216">
        <v>101</v>
      </c>
      <c r="C26" s="216" t="s">
        <v>386</v>
      </c>
      <c r="D26" s="216" t="s">
        <v>348</v>
      </c>
      <c r="E26" s="215">
        <v>8</v>
      </c>
      <c r="F26" s="215">
        <v>13</v>
      </c>
      <c r="G26" s="215">
        <v>14</v>
      </c>
      <c r="H26" s="215">
        <v>35</v>
      </c>
      <c r="I26" s="219">
        <v>0.77777777777777779</v>
      </c>
      <c r="J26" s="220">
        <v>1600</v>
      </c>
      <c r="K26" s="220"/>
      <c r="L26" s="214"/>
      <c r="M26" s="216" t="s">
        <v>390</v>
      </c>
      <c r="N26" s="215">
        <v>559</v>
      </c>
      <c r="O26" s="214"/>
      <c r="P26" s="214"/>
      <c r="Q26" s="214"/>
      <c r="R26" s="215">
        <v>11</v>
      </c>
      <c r="S26" s="215">
        <v>11</v>
      </c>
      <c r="T26" s="215">
        <v>13</v>
      </c>
      <c r="U26" s="215">
        <v>35</v>
      </c>
      <c r="V26" s="217">
        <v>0.77777777777777779</v>
      </c>
      <c r="W26" s="215">
        <v>4000</v>
      </c>
    </row>
    <row r="27" spans="1:23" x14ac:dyDescent="0.2">
      <c r="A27" s="215">
        <v>789</v>
      </c>
      <c r="B27" s="216">
        <v>89</v>
      </c>
      <c r="C27" s="216" t="s">
        <v>386</v>
      </c>
      <c r="D27" s="216" t="s">
        <v>384</v>
      </c>
      <c r="E27" s="215">
        <v>13</v>
      </c>
      <c r="F27" s="215">
        <v>15</v>
      </c>
      <c r="G27" s="215">
        <v>3</v>
      </c>
      <c r="H27" s="215">
        <v>31</v>
      </c>
      <c r="I27" s="219">
        <v>0.68888888888888888</v>
      </c>
      <c r="J27" s="220">
        <v>1300</v>
      </c>
      <c r="K27" s="220"/>
      <c r="L27" s="214"/>
      <c r="M27" s="216" t="s">
        <v>390</v>
      </c>
      <c r="N27" s="215">
        <v>467</v>
      </c>
      <c r="O27" s="214"/>
      <c r="P27" s="214"/>
      <c r="Q27" s="214"/>
      <c r="R27" s="215">
        <v>12</v>
      </c>
      <c r="S27" s="215">
        <v>8</v>
      </c>
      <c r="T27" s="215">
        <v>5</v>
      </c>
      <c r="U27" s="215">
        <v>25</v>
      </c>
      <c r="V27" s="217">
        <v>0.55555555555555558</v>
      </c>
      <c r="W27" s="215">
        <v>3000</v>
      </c>
    </row>
    <row r="28" spans="1:23" x14ac:dyDescent="0.2">
      <c r="A28" s="285" t="s">
        <v>391</v>
      </c>
      <c r="B28" s="285"/>
      <c r="C28" s="285"/>
      <c r="D28" s="285"/>
      <c r="E28" s="285"/>
      <c r="F28" s="285"/>
      <c r="G28" s="285"/>
      <c r="H28" s="285"/>
      <c r="I28" s="285"/>
      <c r="J28" s="214"/>
      <c r="K28" s="214"/>
      <c r="L28" s="214"/>
      <c r="M28" s="216" t="s">
        <v>390</v>
      </c>
      <c r="N28" s="215">
        <v>451</v>
      </c>
      <c r="O28" s="214"/>
      <c r="P28" s="214"/>
      <c r="Q28" s="214"/>
      <c r="R28" s="215">
        <v>12</v>
      </c>
      <c r="S28" s="215">
        <v>14</v>
      </c>
      <c r="T28" s="215">
        <v>11</v>
      </c>
      <c r="U28" s="215">
        <v>37</v>
      </c>
      <c r="V28" s="217">
        <v>0.82222222222222219</v>
      </c>
      <c r="W28" s="215">
        <v>2500</v>
      </c>
    </row>
    <row r="29" spans="1:23" x14ac:dyDescent="0.2">
      <c r="A29" s="216" t="s">
        <v>323</v>
      </c>
      <c r="B29" s="216" t="s">
        <v>324</v>
      </c>
      <c r="C29" s="216" t="s">
        <v>325</v>
      </c>
      <c r="D29" s="216" t="s">
        <v>326</v>
      </c>
      <c r="E29" s="216" t="s">
        <v>327</v>
      </c>
      <c r="F29" s="216" t="s">
        <v>328</v>
      </c>
      <c r="G29" s="216" t="s">
        <v>324</v>
      </c>
      <c r="H29" s="216" t="s">
        <v>329</v>
      </c>
      <c r="I29" s="218" t="s">
        <v>330</v>
      </c>
      <c r="J29" s="216" t="s">
        <v>331</v>
      </c>
      <c r="K29" s="216"/>
      <c r="L29" s="214"/>
      <c r="M29" s="216" t="s">
        <v>392</v>
      </c>
      <c r="N29" s="215">
        <v>1242</v>
      </c>
      <c r="O29" s="215">
        <v>94</v>
      </c>
      <c r="P29" s="216" t="s">
        <v>393</v>
      </c>
      <c r="Q29" s="216" t="s">
        <v>350</v>
      </c>
      <c r="R29" s="215">
        <v>15</v>
      </c>
      <c r="S29" s="215">
        <v>15</v>
      </c>
      <c r="T29" s="215">
        <v>13</v>
      </c>
      <c r="U29" s="215">
        <v>43</v>
      </c>
      <c r="V29" s="217">
        <v>0.9555555555555556</v>
      </c>
      <c r="W29" s="215">
        <v>2500</v>
      </c>
    </row>
    <row r="30" spans="1:23" x14ac:dyDescent="0.2">
      <c r="A30" s="215">
        <v>1622</v>
      </c>
      <c r="B30" s="216">
        <v>199</v>
      </c>
      <c r="C30" s="216" t="s">
        <v>393</v>
      </c>
      <c r="D30" s="216" t="s">
        <v>394</v>
      </c>
      <c r="E30" s="215">
        <v>12</v>
      </c>
      <c r="F30" s="215">
        <v>4</v>
      </c>
      <c r="G30" s="215">
        <v>7</v>
      </c>
      <c r="H30" s="215">
        <v>23</v>
      </c>
      <c r="I30" s="219">
        <v>0.51111111111111107</v>
      </c>
      <c r="J30" s="220">
        <v>4500</v>
      </c>
      <c r="K30" s="220"/>
      <c r="L30" s="214"/>
      <c r="M30" s="216" t="s">
        <v>395</v>
      </c>
      <c r="N30" s="215">
        <v>672</v>
      </c>
      <c r="O30" s="214"/>
      <c r="P30" s="214"/>
      <c r="Q30" s="214"/>
      <c r="R30" s="215">
        <v>14</v>
      </c>
      <c r="S30" s="215">
        <v>13</v>
      </c>
      <c r="T30" s="215">
        <v>2</v>
      </c>
      <c r="U30" s="215">
        <v>29</v>
      </c>
      <c r="V30" s="217">
        <v>0.64444444444444449</v>
      </c>
      <c r="W30" s="215">
        <v>4500</v>
      </c>
    </row>
    <row r="31" spans="1:23" x14ac:dyDescent="0.2">
      <c r="A31" s="215">
        <v>1084</v>
      </c>
      <c r="B31" s="216">
        <v>166</v>
      </c>
      <c r="C31" s="216" t="s">
        <v>393</v>
      </c>
      <c r="D31" s="216" t="s">
        <v>394</v>
      </c>
      <c r="E31" s="215">
        <v>11</v>
      </c>
      <c r="F31" s="215">
        <v>13</v>
      </c>
      <c r="G31" s="215">
        <v>14</v>
      </c>
      <c r="H31" s="215">
        <v>38</v>
      </c>
      <c r="I31" s="219">
        <v>0.84444444444444444</v>
      </c>
      <c r="J31" s="220">
        <v>2200</v>
      </c>
      <c r="K31" s="220"/>
      <c r="L31" s="214"/>
      <c r="M31" s="216" t="s">
        <v>395</v>
      </c>
      <c r="N31" s="215">
        <v>490</v>
      </c>
      <c r="O31" s="214"/>
      <c r="P31" s="214"/>
      <c r="Q31" s="214"/>
      <c r="R31" s="215">
        <v>12</v>
      </c>
      <c r="S31" s="215">
        <v>11</v>
      </c>
      <c r="T31" s="215">
        <v>10</v>
      </c>
      <c r="U31" s="215">
        <v>33</v>
      </c>
      <c r="V31" s="217">
        <v>0.73333333333333328</v>
      </c>
      <c r="W31" s="215">
        <v>2500</v>
      </c>
    </row>
    <row r="32" spans="1:23" x14ac:dyDescent="0.2">
      <c r="A32" s="215">
        <v>947</v>
      </c>
      <c r="B32" s="216">
        <v>154</v>
      </c>
      <c r="C32" s="216" t="s">
        <v>393</v>
      </c>
      <c r="D32" s="216" t="s">
        <v>394</v>
      </c>
      <c r="E32" s="215">
        <v>14</v>
      </c>
      <c r="F32" s="215">
        <v>7</v>
      </c>
      <c r="G32" s="215">
        <v>9</v>
      </c>
      <c r="H32" s="215">
        <v>30</v>
      </c>
      <c r="I32" s="219">
        <v>0.66666666666666663</v>
      </c>
      <c r="J32" s="220">
        <v>1900</v>
      </c>
      <c r="K32" s="220"/>
      <c r="L32" s="214"/>
      <c r="M32" s="216" t="s">
        <v>395</v>
      </c>
      <c r="N32" s="215">
        <v>327</v>
      </c>
      <c r="O32" s="214"/>
      <c r="P32" s="214"/>
      <c r="Q32" s="214"/>
      <c r="R32" s="215">
        <v>15</v>
      </c>
      <c r="S32" s="215">
        <v>10</v>
      </c>
      <c r="T32" s="215">
        <v>14</v>
      </c>
      <c r="U32" s="215">
        <v>39</v>
      </c>
      <c r="V32" s="217">
        <v>0.8666666666666667</v>
      </c>
      <c r="W32" s="215">
        <v>1600</v>
      </c>
    </row>
    <row r="33" spans="1:23" x14ac:dyDescent="0.2">
      <c r="A33" s="285" t="s">
        <v>396</v>
      </c>
      <c r="B33" s="285"/>
      <c r="C33" s="285"/>
      <c r="D33" s="285"/>
      <c r="E33" s="285"/>
      <c r="F33" s="285"/>
      <c r="G33" s="285"/>
      <c r="H33" s="285"/>
      <c r="I33" s="285"/>
      <c r="J33" s="214"/>
      <c r="K33" s="214"/>
      <c r="L33" s="214"/>
      <c r="M33" s="216" t="s">
        <v>397</v>
      </c>
      <c r="N33" s="215">
        <v>352</v>
      </c>
      <c r="O33" s="214"/>
      <c r="P33" s="214"/>
      <c r="Q33" s="214"/>
      <c r="R33" s="215">
        <v>13</v>
      </c>
      <c r="S33" s="215">
        <v>12</v>
      </c>
      <c r="T33" s="215">
        <v>14</v>
      </c>
      <c r="U33" s="215">
        <v>39</v>
      </c>
      <c r="V33" s="217">
        <v>0.8666666666666667</v>
      </c>
      <c r="W33" s="215">
        <v>2500</v>
      </c>
    </row>
    <row r="34" spans="1:23" x14ac:dyDescent="0.2">
      <c r="A34" s="216" t="s">
        <v>323</v>
      </c>
      <c r="B34" s="216" t="s">
        <v>324</v>
      </c>
      <c r="C34" s="216" t="s">
        <v>325</v>
      </c>
      <c r="D34" s="216" t="s">
        <v>326</v>
      </c>
      <c r="E34" s="216" t="s">
        <v>327</v>
      </c>
      <c r="F34" s="216" t="s">
        <v>328</v>
      </c>
      <c r="G34" s="216" t="s">
        <v>324</v>
      </c>
      <c r="H34" s="216" t="s">
        <v>329</v>
      </c>
      <c r="I34" s="218" t="s">
        <v>330</v>
      </c>
      <c r="J34" s="216" t="s">
        <v>331</v>
      </c>
      <c r="K34" s="216"/>
      <c r="L34" s="214"/>
      <c r="M34" s="216" t="s">
        <v>398</v>
      </c>
      <c r="N34" s="215">
        <v>1244</v>
      </c>
      <c r="O34" s="215">
        <v>105</v>
      </c>
      <c r="P34" s="216" t="s">
        <v>349</v>
      </c>
      <c r="Q34" s="216" t="s">
        <v>399</v>
      </c>
      <c r="R34" s="215">
        <v>13</v>
      </c>
      <c r="S34" s="215">
        <v>15</v>
      </c>
      <c r="T34" s="215">
        <v>14</v>
      </c>
      <c r="U34" s="215">
        <v>42</v>
      </c>
      <c r="V34" s="217">
        <v>0.93333333333333335</v>
      </c>
      <c r="W34" s="215">
        <v>3500</v>
      </c>
    </row>
    <row r="35" spans="1:23" x14ac:dyDescent="0.2">
      <c r="A35" s="215">
        <v>1400</v>
      </c>
      <c r="B35" s="216">
        <v>97</v>
      </c>
      <c r="C35" s="216" t="s">
        <v>369</v>
      </c>
      <c r="D35" s="216" t="s">
        <v>400</v>
      </c>
      <c r="E35" s="215">
        <v>12</v>
      </c>
      <c r="F35" s="215">
        <v>15</v>
      </c>
      <c r="G35" s="215">
        <v>14</v>
      </c>
      <c r="H35" s="215">
        <v>41</v>
      </c>
      <c r="I35" s="219">
        <v>0.91111111111111109</v>
      </c>
      <c r="J35" s="220">
        <v>2500</v>
      </c>
      <c r="K35" s="220"/>
      <c r="L35" s="214"/>
      <c r="M35" s="216" t="s">
        <v>398</v>
      </c>
      <c r="N35" s="215">
        <v>1073</v>
      </c>
      <c r="O35" s="215">
        <v>98</v>
      </c>
      <c r="P35" s="216" t="s">
        <v>362</v>
      </c>
      <c r="Q35" s="216" t="s">
        <v>401</v>
      </c>
      <c r="R35" s="215">
        <v>12</v>
      </c>
      <c r="S35" s="215">
        <v>13</v>
      </c>
      <c r="T35" s="215">
        <v>15</v>
      </c>
      <c r="U35" s="215">
        <v>40</v>
      </c>
      <c r="V35" s="217">
        <v>0.88888888888888884</v>
      </c>
      <c r="W35" s="215">
        <v>2500</v>
      </c>
    </row>
    <row r="36" spans="1:23" x14ac:dyDescent="0.2">
      <c r="A36" s="215">
        <v>1386</v>
      </c>
      <c r="B36" s="216">
        <v>96</v>
      </c>
      <c r="C36" s="216" t="s">
        <v>402</v>
      </c>
      <c r="D36" s="216" t="s">
        <v>403</v>
      </c>
      <c r="E36" s="215">
        <v>14</v>
      </c>
      <c r="F36" s="215">
        <v>11</v>
      </c>
      <c r="G36" s="215">
        <v>11</v>
      </c>
      <c r="H36" s="215">
        <v>36</v>
      </c>
      <c r="I36" s="219">
        <v>0.8</v>
      </c>
      <c r="J36" s="220">
        <v>2500</v>
      </c>
      <c r="K36" s="220"/>
      <c r="L36" s="214"/>
      <c r="M36" s="216" t="s">
        <v>398</v>
      </c>
      <c r="N36" s="215">
        <v>1073</v>
      </c>
      <c r="O36" s="215">
        <v>98</v>
      </c>
      <c r="P36" s="216" t="s">
        <v>362</v>
      </c>
      <c r="Q36" s="216" t="s">
        <v>404</v>
      </c>
      <c r="R36" s="215">
        <v>13</v>
      </c>
      <c r="S36" s="215">
        <v>11</v>
      </c>
      <c r="T36" s="215">
        <v>15</v>
      </c>
      <c r="U36" s="215">
        <v>39</v>
      </c>
      <c r="V36" s="217">
        <v>0.8666666666666667</v>
      </c>
      <c r="W36" s="215">
        <v>2500</v>
      </c>
    </row>
    <row r="37" spans="1:23" x14ac:dyDescent="0.2">
      <c r="A37" s="215">
        <v>1374</v>
      </c>
      <c r="B37" s="216">
        <v>96</v>
      </c>
      <c r="C37" s="216" t="s">
        <v>369</v>
      </c>
      <c r="D37" s="216" t="s">
        <v>403</v>
      </c>
      <c r="E37" s="215">
        <v>11</v>
      </c>
      <c r="F37" s="215">
        <v>13</v>
      </c>
      <c r="G37" s="215">
        <v>11</v>
      </c>
      <c r="H37" s="215">
        <v>35</v>
      </c>
      <c r="I37" s="219">
        <v>0.77777777777777779</v>
      </c>
      <c r="J37" s="220">
        <v>2500</v>
      </c>
      <c r="K37" s="220"/>
      <c r="L37" s="214"/>
      <c r="M37" s="216" t="s">
        <v>405</v>
      </c>
      <c r="N37" s="215">
        <v>1130</v>
      </c>
      <c r="O37" s="214"/>
      <c r="P37" s="214"/>
      <c r="Q37" s="214"/>
      <c r="R37" s="215">
        <v>8</v>
      </c>
      <c r="S37" s="215">
        <v>13</v>
      </c>
      <c r="T37" s="215">
        <v>10</v>
      </c>
      <c r="U37" s="215">
        <v>31</v>
      </c>
      <c r="V37" s="217">
        <v>0.68888888888888888</v>
      </c>
      <c r="W37" s="215">
        <v>4000</v>
      </c>
    </row>
    <row r="38" spans="1:23" x14ac:dyDescent="0.2">
      <c r="A38" s="285" t="s">
        <v>406</v>
      </c>
      <c r="B38" s="285"/>
      <c r="C38" s="285"/>
      <c r="D38" s="285"/>
      <c r="E38" s="285"/>
      <c r="F38" s="285"/>
      <c r="G38" s="285"/>
      <c r="H38" s="285"/>
      <c r="I38" s="285"/>
      <c r="J38" s="214"/>
      <c r="K38" s="214"/>
      <c r="L38" s="214"/>
      <c r="M38" s="216" t="s">
        <v>405</v>
      </c>
      <c r="N38" s="215">
        <v>736</v>
      </c>
      <c r="O38" s="214"/>
      <c r="P38" s="214"/>
      <c r="Q38" s="214"/>
      <c r="R38" s="215">
        <v>12</v>
      </c>
      <c r="S38" s="215">
        <v>15</v>
      </c>
      <c r="T38" s="215">
        <v>7</v>
      </c>
      <c r="U38" s="215">
        <v>34</v>
      </c>
      <c r="V38" s="217">
        <v>0.75555555555555554</v>
      </c>
      <c r="W38" s="215">
        <v>1900</v>
      </c>
    </row>
    <row r="39" spans="1:23" x14ac:dyDescent="0.2">
      <c r="A39" s="215" t="s">
        <v>323</v>
      </c>
      <c r="B39" s="215" t="s">
        <v>324</v>
      </c>
      <c r="C39" s="215" t="s">
        <v>325</v>
      </c>
      <c r="D39" s="215" t="s">
        <v>326</v>
      </c>
      <c r="E39" s="215" t="s">
        <v>327</v>
      </c>
      <c r="F39" s="215" t="s">
        <v>328</v>
      </c>
      <c r="G39" s="215" t="s">
        <v>324</v>
      </c>
      <c r="H39" s="215" t="s">
        <v>329</v>
      </c>
      <c r="I39" s="217" t="s">
        <v>330</v>
      </c>
      <c r="J39" s="216" t="s">
        <v>331</v>
      </c>
      <c r="K39" s="216"/>
      <c r="L39" s="214"/>
      <c r="M39" s="216" t="s">
        <v>407</v>
      </c>
      <c r="N39" s="215">
        <v>560</v>
      </c>
      <c r="O39" s="214"/>
      <c r="P39" s="214"/>
      <c r="Q39" s="214"/>
      <c r="R39" s="215">
        <v>9</v>
      </c>
      <c r="S39" s="215">
        <v>11</v>
      </c>
      <c r="T39" s="215">
        <v>13</v>
      </c>
      <c r="U39" s="215">
        <v>33</v>
      </c>
      <c r="V39" s="217">
        <v>0.73333333333333328</v>
      </c>
      <c r="W39" s="215">
        <v>3500</v>
      </c>
    </row>
    <row r="40" spans="1:23" x14ac:dyDescent="0.2">
      <c r="A40" s="215">
        <v>1306</v>
      </c>
      <c r="B40" s="215">
        <v>100</v>
      </c>
      <c r="C40" s="220" t="s">
        <v>347</v>
      </c>
      <c r="D40" s="220" t="s">
        <v>408</v>
      </c>
      <c r="E40" s="215">
        <v>12</v>
      </c>
      <c r="F40" s="215">
        <v>15</v>
      </c>
      <c r="G40" s="215">
        <v>10</v>
      </c>
      <c r="H40" s="215">
        <v>37</v>
      </c>
      <c r="I40" s="219">
        <v>0.82222222222222219</v>
      </c>
      <c r="J40" s="220">
        <v>4000</v>
      </c>
      <c r="K40" s="220"/>
      <c r="L40" s="214"/>
      <c r="M40" s="216" t="s">
        <v>407</v>
      </c>
      <c r="N40" s="215">
        <v>428</v>
      </c>
      <c r="O40" s="214"/>
      <c r="P40" s="214"/>
      <c r="Q40" s="214"/>
      <c r="R40" s="215">
        <v>12</v>
      </c>
      <c r="S40" s="215">
        <v>14</v>
      </c>
      <c r="T40" s="215">
        <v>13</v>
      </c>
      <c r="U40" s="215">
        <v>39</v>
      </c>
      <c r="V40" s="217">
        <v>0.8666666666666667</v>
      </c>
      <c r="W40" s="215">
        <v>2200</v>
      </c>
    </row>
    <row r="41" spans="1:23" x14ac:dyDescent="0.2">
      <c r="A41" s="215">
        <v>1253</v>
      </c>
      <c r="B41" s="215">
        <v>97</v>
      </c>
      <c r="C41" s="220" t="s">
        <v>347</v>
      </c>
      <c r="D41" s="220" t="s">
        <v>408</v>
      </c>
      <c r="E41" s="215">
        <v>13</v>
      </c>
      <c r="F41" s="215">
        <v>14</v>
      </c>
      <c r="G41" s="215">
        <v>9</v>
      </c>
      <c r="H41" s="215">
        <v>36</v>
      </c>
      <c r="I41" s="219">
        <v>0.8</v>
      </c>
      <c r="J41" s="220">
        <v>3500</v>
      </c>
      <c r="K41" s="220"/>
      <c r="L41" s="214"/>
      <c r="M41" s="216" t="s">
        <v>409</v>
      </c>
      <c r="N41" s="215">
        <v>1067</v>
      </c>
      <c r="O41" s="215">
        <v>84</v>
      </c>
      <c r="P41" s="216" t="s">
        <v>410</v>
      </c>
      <c r="Q41" s="216" t="s">
        <v>403</v>
      </c>
      <c r="R41" s="215">
        <v>11</v>
      </c>
      <c r="S41" s="215">
        <v>13</v>
      </c>
      <c r="T41" s="215">
        <v>15</v>
      </c>
      <c r="U41" s="215">
        <v>39</v>
      </c>
      <c r="V41" s="217">
        <v>0.8666666666666667</v>
      </c>
      <c r="W41" s="215">
        <v>3000</v>
      </c>
    </row>
    <row r="42" spans="1:23" x14ac:dyDescent="0.2">
      <c r="A42" s="215">
        <v>1003</v>
      </c>
      <c r="B42" s="215">
        <v>90</v>
      </c>
      <c r="C42" s="216" t="s">
        <v>351</v>
      </c>
      <c r="D42" s="216" t="s">
        <v>348</v>
      </c>
      <c r="E42" s="215">
        <v>13</v>
      </c>
      <c r="F42" s="215">
        <v>11</v>
      </c>
      <c r="G42" s="215">
        <v>15</v>
      </c>
      <c r="H42" s="215">
        <v>39</v>
      </c>
      <c r="I42" s="219">
        <v>0.8666666666666667</v>
      </c>
      <c r="J42" s="220">
        <v>2500</v>
      </c>
      <c r="K42" s="220"/>
      <c r="L42" s="214"/>
      <c r="M42" s="216" t="s">
        <v>409</v>
      </c>
      <c r="N42" s="215">
        <v>965</v>
      </c>
      <c r="O42" s="215">
        <v>79</v>
      </c>
      <c r="P42" s="216" t="s">
        <v>411</v>
      </c>
      <c r="Q42" s="216" t="s">
        <v>403</v>
      </c>
      <c r="R42" s="215">
        <v>11</v>
      </c>
      <c r="S42" s="215">
        <v>14</v>
      </c>
      <c r="T42" s="215">
        <v>13</v>
      </c>
      <c r="U42" s="215">
        <v>38</v>
      </c>
      <c r="V42" s="217">
        <v>0.84444444444444444</v>
      </c>
      <c r="W42" s="215">
        <v>2500</v>
      </c>
    </row>
    <row r="43" spans="1:23" x14ac:dyDescent="0.2">
      <c r="A43" s="215">
        <v>940</v>
      </c>
      <c r="B43" s="215">
        <v>84</v>
      </c>
      <c r="C43" s="216" t="s">
        <v>351</v>
      </c>
      <c r="D43" s="216" t="s">
        <v>408</v>
      </c>
      <c r="E43" s="215">
        <v>13</v>
      </c>
      <c r="F43" s="215">
        <v>14</v>
      </c>
      <c r="G43" s="215">
        <v>9</v>
      </c>
      <c r="H43" s="215">
        <v>36</v>
      </c>
      <c r="I43" s="219">
        <v>0.8</v>
      </c>
      <c r="J43" s="220">
        <v>2200</v>
      </c>
      <c r="K43" s="220"/>
      <c r="L43" s="214"/>
      <c r="M43" s="216" t="s">
        <v>412</v>
      </c>
      <c r="N43" s="215">
        <v>68</v>
      </c>
      <c r="O43" s="214"/>
      <c r="P43" s="214"/>
      <c r="Q43" s="214"/>
      <c r="R43" s="215">
        <v>7</v>
      </c>
      <c r="S43" s="215">
        <v>12</v>
      </c>
      <c r="T43" s="215">
        <v>14</v>
      </c>
      <c r="U43" s="215">
        <v>33</v>
      </c>
      <c r="V43" s="217">
        <v>0.73333333333333328</v>
      </c>
      <c r="W43" s="215">
        <v>600</v>
      </c>
    </row>
    <row r="44" spans="1:23" x14ac:dyDescent="0.2">
      <c r="A44" s="285" t="s">
        <v>413</v>
      </c>
      <c r="B44" s="285"/>
      <c r="C44" s="285"/>
      <c r="D44" s="285"/>
      <c r="E44" s="285"/>
      <c r="F44" s="285"/>
      <c r="G44" s="285"/>
      <c r="H44" s="285"/>
      <c r="I44" s="285"/>
      <c r="J44" s="214"/>
      <c r="K44" s="220"/>
      <c r="L44" s="214"/>
      <c r="M44" s="216" t="s">
        <v>414</v>
      </c>
      <c r="N44" s="215">
        <v>452</v>
      </c>
      <c r="O44" s="215">
        <v>39</v>
      </c>
      <c r="P44" s="216" t="s">
        <v>415</v>
      </c>
      <c r="Q44" s="216" t="s">
        <v>416</v>
      </c>
      <c r="R44" s="215">
        <v>13</v>
      </c>
      <c r="S44" s="215">
        <v>3</v>
      </c>
      <c r="T44" s="215">
        <v>7</v>
      </c>
      <c r="U44" s="215">
        <v>23</v>
      </c>
      <c r="V44" s="217">
        <v>0.51111111111111107</v>
      </c>
      <c r="W44" s="215">
        <v>1900</v>
      </c>
    </row>
    <row r="45" spans="1:23" x14ac:dyDescent="0.2">
      <c r="A45" s="216" t="s">
        <v>323</v>
      </c>
      <c r="B45" s="216" t="s">
        <v>324</v>
      </c>
      <c r="C45" s="216" t="s">
        <v>325</v>
      </c>
      <c r="D45" s="216" t="s">
        <v>326</v>
      </c>
      <c r="E45" s="216" t="s">
        <v>327</v>
      </c>
      <c r="F45" s="216" t="s">
        <v>328</v>
      </c>
      <c r="G45" s="216" t="s">
        <v>324</v>
      </c>
      <c r="H45" s="216" t="s">
        <v>329</v>
      </c>
      <c r="I45" s="218" t="s">
        <v>330</v>
      </c>
      <c r="J45" s="216" t="s">
        <v>331</v>
      </c>
      <c r="K45" s="220"/>
      <c r="L45" s="214"/>
      <c r="M45" s="216" t="s">
        <v>417</v>
      </c>
      <c r="N45" s="215">
        <v>898</v>
      </c>
      <c r="O45" s="215">
        <v>86</v>
      </c>
      <c r="P45" s="216" t="s">
        <v>418</v>
      </c>
      <c r="Q45" s="216" t="s">
        <v>419</v>
      </c>
      <c r="R45" s="215">
        <v>11</v>
      </c>
      <c r="S45" s="215">
        <v>12</v>
      </c>
      <c r="T45" s="215">
        <v>14</v>
      </c>
      <c r="U45" s="215">
        <v>37</v>
      </c>
      <c r="V45" s="217">
        <v>0.82222222222222219</v>
      </c>
      <c r="W45" s="215">
        <v>2500</v>
      </c>
    </row>
    <row r="46" spans="1:23" x14ac:dyDescent="0.2">
      <c r="A46" s="215">
        <v>1380</v>
      </c>
      <c r="B46" s="216">
        <v>107</v>
      </c>
      <c r="C46" s="216" t="s">
        <v>351</v>
      </c>
      <c r="D46" s="216" t="s">
        <v>359</v>
      </c>
      <c r="E46" s="215">
        <v>0</v>
      </c>
      <c r="F46" s="215">
        <v>15</v>
      </c>
      <c r="G46" s="215">
        <v>12</v>
      </c>
      <c r="H46" s="215">
        <v>27</v>
      </c>
      <c r="I46" s="219">
        <v>0.6</v>
      </c>
      <c r="J46" s="220">
        <v>3000</v>
      </c>
      <c r="K46" s="220"/>
      <c r="L46" s="214"/>
      <c r="M46" s="216" t="s">
        <v>420</v>
      </c>
      <c r="N46" s="215">
        <v>477</v>
      </c>
      <c r="O46" s="214"/>
      <c r="P46" s="214"/>
      <c r="Q46" s="214"/>
      <c r="R46" s="215">
        <v>11</v>
      </c>
      <c r="S46" s="215">
        <v>13</v>
      </c>
      <c r="T46" s="215">
        <v>13</v>
      </c>
      <c r="U46" s="215">
        <v>37</v>
      </c>
      <c r="V46" s="217">
        <v>0.82222222222222219</v>
      </c>
      <c r="W46" s="215">
        <v>2500</v>
      </c>
    </row>
    <row r="47" spans="1:23" x14ac:dyDescent="0.2">
      <c r="A47" s="215">
        <v>1322</v>
      </c>
      <c r="B47" s="216">
        <v>103</v>
      </c>
      <c r="C47" s="216" t="s">
        <v>351</v>
      </c>
      <c r="D47" s="216" t="s">
        <v>348</v>
      </c>
      <c r="E47" s="215">
        <v>12</v>
      </c>
      <c r="F47" s="215">
        <v>10</v>
      </c>
      <c r="G47" s="215">
        <v>14</v>
      </c>
      <c r="H47" s="215">
        <v>36</v>
      </c>
      <c r="I47" s="219">
        <v>0.8</v>
      </c>
      <c r="J47" s="220">
        <v>2500</v>
      </c>
      <c r="K47" s="220"/>
      <c r="L47" s="214"/>
      <c r="M47" s="216" t="s">
        <v>421</v>
      </c>
      <c r="N47" s="215">
        <v>1187</v>
      </c>
      <c r="O47" s="215">
        <v>92</v>
      </c>
      <c r="P47" s="220" t="s">
        <v>422</v>
      </c>
      <c r="Q47" s="220" t="s">
        <v>419</v>
      </c>
      <c r="R47" s="215">
        <v>12</v>
      </c>
      <c r="S47" s="215">
        <v>11</v>
      </c>
      <c r="T47" s="215">
        <v>14</v>
      </c>
      <c r="U47" s="215">
        <v>37</v>
      </c>
      <c r="V47" s="217">
        <v>0.82222222222222219</v>
      </c>
      <c r="W47" s="215">
        <v>3500</v>
      </c>
    </row>
    <row r="48" spans="1:23" x14ac:dyDescent="0.2">
      <c r="A48" s="215">
        <v>764</v>
      </c>
      <c r="B48" s="216">
        <v>80</v>
      </c>
      <c r="C48" s="216" t="s">
        <v>351</v>
      </c>
      <c r="D48" s="216" t="s">
        <v>365</v>
      </c>
      <c r="E48" s="215">
        <v>3</v>
      </c>
      <c r="F48" s="215">
        <v>14</v>
      </c>
      <c r="G48" s="215">
        <v>13</v>
      </c>
      <c r="H48" s="215">
        <v>30</v>
      </c>
      <c r="I48" s="219">
        <v>0.66666666666666663</v>
      </c>
      <c r="J48" s="220">
        <v>1300</v>
      </c>
      <c r="K48" s="220"/>
      <c r="L48" s="214"/>
      <c r="M48" s="216" t="s">
        <v>423</v>
      </c>
      <c r="N48" s="215">
        <v>787</v>
      </c>
      <c r="O48" s="214"/>
      <c r="P48" s="214"/>
      <c r="Q48" s="214"/>
      <c r="R48" s="215">
        <v>15</v>
      </c>
      <c r="S48" s="215">
        <v>13</v>
      </c>
      <c r="T48" s="215">
        <v>2</v>
      </c>
      <c r="U48" s="215">
        <v>30</v>
      </c>
      <c r="V48" s="217">
        <v>0.66666666666666663</v>
      </c>
      <c r="W48" s="215">
        <v>3000</v>
      </c>
    </row>
    <row r="49" spans="1:23" x14ac:dyDescent="0.2">
      <c r="A49" s="285" t="s">
        <v>424</v>
      </c>
      <c r="B49" s="285"/>
      <c r="C49" s="285"/>
      <c r="D49" s="285"/>
      <c r="E49" s="285"/>
      <c r="F49" s="285"/>
      <c r="G49" s="285"/>
      <c r="H49" s="285"/>
      <c r="I49" s="285"/>
      <c r="J49" s="214"/>
      <c r="K49" s="214"/>
      <c r="L49" s="214"/>
      <c r="M49" s="216" t="s">
        <v>423</v>
      </c>
      <c r="N49" s="215">
        <v>732</v>
      </c>
      <c r="O49" s="214"/>
      <c r="P49" s="214"/>
      <c r="Q49" s="214"/>
      <c r="R49" s="215">
        <v>11</v>
      </c>
      <c r="S49" s="215">
        <v>15</v>
      </c>
      <c r="T49" s="215">
        <v>11</v>
      </c>
      <c r="U49" s="215">
        <v>37</v>
      </c>
      <c r="V49" s="217">
        <v>0.82222222222222219</v>
      </c>
      <c r="W49" s="215">
        <v>2500</v>
      </c>
    </row>
    <row r="50" spans="1:23" x14ac:dyDescent="0.2">
      <c r="A50" s="216" t="s">
        <v>323</v>
      </c>
      <c r="B50" s="216" t="s">
        <v>324</v>
      </c>
      <c r="C50" s="216" t="s">
        <v>325</v>
      </c>
      <c r="D50" s="216" t="s">
        <v>326</v>
      </c>
      <c r="E50" s="216" t="s">
        <v>327</v>
      </c>
      <c r="F50" s="216" t="s">
        <v>328</v>
      </c>
      <c r="G50" s="216" t="s">
        <v>324</v>
      </c>
      <c r="H50" s="216" t="s">
        <v>329</v>
      </c>
      <c r="I50" s="218" t="s">
        <v>330</v>
      </c>
      <c r="J50" s="216" t="s">
        <v>331</v>
      </c>
      <c r="K50" s="216"/>
      <c r="L50" s="214"/>
      <c r="M50" s="216" t="s">
        <v>423</v>
      </c>
      <c r="N50" s="215">
        <v>97</v>
      </c>
      <c r="O50" s="214"/>
      <c r="P50" s="214"/>
      <c r="Q50" s="214"/>
      <c r="R50" s="215">
        <v>13</v>
      </c>
      <c r="S50" s="215">
        <v>14</v>
      </c>
      <c r="T50" s="215">
        <v>14</v>
      </c>
      <c r="U50" s="215">
        <v>41</v>
      </c>
      <c r="V50" s="217">
        <v>0.91111111111111109</v>
      </c>
      <c r="W50" s="215">
        <v>400</v>
      </c>
    </row>
    <row r="51" spans="1:23" x14ac:dyDescent="0.2">
      <c r="A51" s="215">
        <v>1678</v>
      </c>
      <c r="B51" s="216">
        <v>115</v>
      </c>
      <c r="C51" s="216" t="s">
        <v>362</v>
      </c>
      <c r="D51" s="216" t="s">
        <v>425</v>
      </c>
      <c r="E51" s="215">
        <v>15</v>
      </c>
      <c r="F51" s="215">
        <v>10</v>
      </c>
      <c r="G51" s="215">
        <v>14</v>
      </c>
      <c r="H51" s="215">
        <v>39</v>
      </c>
      <c r="I51" s="219">
        <v>0.8666666666666667</v>
      </c>
      <c r="J51" s="220">
        <v>2500</v>
      </c>
      <c r="K51" s="220"/>
      <c r="L51" s="214"/>
      <c r="M51" s="216" t="s">
        <v>426</v>
      </c>
      <c r="N51" s="215">
        <v>924</v>
      </c>
      <c r="O51" s="214"/>
      <c r="P51" s="214"/>
      <c r="Q51" s="214"/>
      <c r="R51" s="215">
        <v>11</v>
      </c>
      <c r="S51" s="215">
        <v>15</v>
      </c>
      <c r="T51" s="215">
        <v>13</v>
      </c>
      <c r="U51" s="215">
        <v>39</v>
      </c>
      <c r="V51" s="217">
        <v>0.8666666666666667</v>
      </c>
      <c r="W51" s="215">
        <v>4000</v>
      </c>
    </row>
    <row r="52" spans="1:23" x14ac:dyDescent="0.2">
      <c r="A52" s="215">
        <v>1415</v>
      </c>
      <c r="B52" s="216">
        <v>105</v>
      </c>
      <c r="C52" s="216" t="s">
        <v>362</v>
      </c>
      <c r="D52" s="216" t="s">
        <v>425</v>
      </c>
      <c r="E52" s="215">
        <v>13</v>
      </c>
      <c r="F52" s="215">
        <v>12</v>
      </c>
      <c r="G52" s="215">
        <v>12</v>
      </c>
      <c r="H52" s="215">
        <v>37</v>
      </c>
      <c r="I52" s="219">
        <v>0.82222222222222219</v>
      </c>
      <c r="J52" s="220">
        <v>2200</v>
      </c>
      <c r="K52" s="220"/>
      <c r="L52" s="214"/>
      <c r="M52" s="216" t="s">
        <v>427</v>
      </c>
      <c r="N52" s="215">
        <v>970</v>
      </c>
      <c r="O52" s="214"/>
      <c r="P52" s="214"/>
      <c r="Q52" s="214"/>
      <c r="R52" s="215">
        <v>13</v>
      </c>
      <c r="S52" s="215">
        <v>12</v>
      </c>
      <c r="T52" s="215">
        <v>10</v>
      </c>
      <c r="U52" s="215">
        <v>35</v>
      </c>
      <c r="V52" s="217">
        <v>0.77777777777777779</v>
      </c>
      <c r="W52" s="215">
        <v>2500</v>
      </c>
    </row>
    <row r="53" spans="1:23" x14ac:dyDescent="0.2">
      <c r="A53" s="215">
        <v>795</v>
      </c>
      <c r="B53" s="216">
        <v>78</v>
      </c>
      <c r="C53" s="216" t="s">
        <v>428</v>
      </c>
      <c r="D53" s="216" t="s">
        <v>425</v>
      </c>
      <c r="E53" s="215">
        <v>11</v>
      </c>
      <c r="F53" s="215">
        <v>5</v>
      </c>
      <c r="G53" s="215">
        <v>5</v>
      </c>
      <c r="H53" s="215">
        <v>21</v>
      </c>
      <c r="I53" s="219">
        <v>0.46666666666666667</v>
      </c>
      <c r="J53" s="220">
        <v>1000</v>
      </c>
      <c r="K53" s="220"/>
      <c r="L53" s="214"/>
      <c r="M53" s="216" t="s">
        <v>429</v>
      </c>
      <c r="N53" s="215">
        <v>721</v>
      </c>
      <c r="O53" s="214"/>
      <c r="P53" s="214"/>
      <c r="Q53" s="214"/>
      <c r="R53" s="215">
        <v>10</v>
      </c>
      <c r="S53" s="215">
        <v>15</v>
      </c>
      <c r="T53" s="215">
        <v>8</v>
      </c>
      <c r="U53" s="215">
        <v>33</v>
      </c>
      <c r="V53" s="217">
        <v>0.73333333333333328</v>
      </c>
      <c r="W53" s="215">
        <v>3500</v>
      </c>
    </row>
    <row r="54" spans="1:23" x14ac:dyDescent="0.2">
      <c r="A54" s="285" t="s">
        <v>430</v>
      </c>
      <c r="B54" s="285"/>
      <c r="C54" s="285"/>
      <c r="D54" s="285"/>
      <c r="E54" s="285"/>
      <c r="F54" s="285"/>
      <c r="G54" s="285"/>
      <c r="H54" s="285"/>
      <c r="I54" s="285"/>
      <c r="J54" s="214"/>
      <c r="K54" s="220"/>
      <c r="L54" s="214"/>
      <c r="M54" s="216" t="s">
        <v>431</v>
      </c>
      <c r="N54" s="215">
        <v>961</v>
      </c>
      <c r="O54" s="214"/>
      <c r="P54" s="214"/>
      <c r="Q54" s="214"/>
      <c r="R54" s="215">
        <v>14</v>
      </c>
      <c r="S54" s="215">
        <v>12</v>
      </c>
      <c r="T54" s="215">
        <v>13</v>
      </c>
      <c r="U54" s="215">
        <v>39</v>
      </c>
      <c r="V54" s="217">
        <v>0.8666666666666667</v>
      </c>
      <c r="W54" s="215">
        <v>2500</v>
      </c>
    </row>
    <row r="55" spans="1:23" x14ac:dyDescent="0.2">
      <c r="A55" s="216" t="s">
        <v>323</v>
      </c>
      <c r="B55" s="216" t="s">
        <v>324</v>
      </c>
      <c r="C55" s="216" t="s">
        <v>325</v>
      </c>
      <c r="D55" s="216" t="s">
        <v>326</v>
      </c>
      <c r="E55" s="216" t="s">
        <v>327</v>
      </c>
      <c r="F55" s="216" t="s">
        <v>328</v>
      </c>
      <c r="G55" s="216" t="s">
        <v>324</v>
      </c>
      <c r="H55" s="216" t="s">
        <v>329</v>
      </c>
      <c r="I55" s="218" t="s">
        <v>330</v>
      </c>
      <c r="J55" s="216" t="s">
        <v>331</v>
      </c>
      <c r="K55" s="220"/>
      <c r="L55" s="214"/>
      <c r="M55" s="216" t="s">
        <v>432</v>
      </c>
      <c r="N55" s="215">
        <v>814</v>
      </c>
      <c r="O55" s="214"/>
      <c r="P55" s="214"/>
      <c r="Q55" s="214"/>
      <c r="R55" s="215">
        <v>15</v>
      </c>
      <c r="S55" s="215">
        <v>13</v>
      </c>
      <c r="T55" s="215">
        <v>15</v>
      </c>
      <c r="U55" s="215">
        <v>43</v>
      </c>
      <c r="V55" s="217">
        <v>0.9555555555555556</v>
      </c>
      <c r="W55" s="215">
        <v>2500</v>
      </c>
    </row>
    <row r="56" spans="1:23" x14ac:dyDescent="0.2">
      <c r="A56" s="215">
        <v>1574</v>
      </c>
      <c r="B56" s="216">
        <v>122</v>
      </c>
      <c r="C56" s="216" t="s">
        <v>433</v>
      </c>
      <c r="D56" s="216" t="s">
        <v>434</v>
      </c>
      <c r="E56" s="215">
        <v>13</v>
      </c>
      <c r="F56" s="215">
        <v>12</v>
      </c>
      <c r="G56" s="215">
        <v>13</v>
      </c>
      <c r="H56" s="215">
        <v>38</v>
      </c>
      <c r="I56" s="219">
        <v>0.84444444444444444</v>
      </c>
      <c r="J56" s="220">
        <v>3000</v>
      </c>
      <c r="K56" s="220"/>
      <c r="L56" s="214"/>
      <c r="M56" s="216" t="s">
        <v>435</v>
      </c>
      <c r="N56" s="215">
        <v>828</v>
      </c>
      <c r="O56" s="214"/>
      <c r="P56" s="214"/>
      <c r="Q56" s="214"/>
      <c r="R56" s="215">
        <v>14</v>
      </c>
      <c r="S56" s="215">
        <v>10</v>
      </c>
      <c r="T56" s="215">
        <v>10</v>
      </c>
      <c r="U56" s="215">
        <v>34</v>
      </c>
      <c r="V56" s="217">
        <v>0.75555555555555554</v>
      </c>
      <c r="W56" s="215">
        <v>2500</v>
      </c>
    </row>
    <row r="57" spans="1:23" x14ac:dyDescent="0.2">
      <c r="A57" s="215">
        <v>1460</v>
      </c>
      <c r="B57" s="216">
        <v>118</v>
      </c>
      <c r="C57" s="216" t="s">
        <v>436</v>
      </c>
      <c r="D57" s="216" t="s">
        <v>359</v>
      </c>
      <c r="E57" s="215">
        <v>14</v>
      </c>
      <c r="F57" s="215">
        <v>6</v>
      </c>
      <c r="G57" s="215">
        <v>14</v>
      </c>
      <c r="H57" s="215">
        <v>34</v>
      </c>
      <c r="I57" s="219">
        <v>0.75555555555555554</v>
      </c>
      <c r="J57" s="220">
        <v>3000</v>
      </c>
      <c r="K57" s="220"/>
      <c r="L57" s="214"/>
      <c r="M57" s="216" t="s">
        <v>437</v>
      </c>
      <c r="N57" s="215">
        <v>1238</v>
      </c>
      <c r="O57" s="215">
        <v>86</v>
      </c>
      <c r="P57" s="216" t="s">
        <v>438</v>
      </c>
      <c r="Q57" s="216" t="s">
        <v>439</v>
      </c>
      <c r="R57" s="215">
        <v>13</v>
      </c>
      <c r="S57" s="215">
        <v>13</v>
      </c>
      <c r="T57" s="215">
        <v>15</v>
      </c>
      <c r="U57" s="215">
        <v>41</v>
      </c>
      <c r="V57" s="217">
        <v>0.91111111111111109</v>
      </c>
      <c r="W57" s="215">
        <v>2500</v>
      </c>
    </row>
    <row r="58" spans="1:23" x14ac:dyDescent="0.2">
      <c r="A58" s="285" t="s">
        <v>440</v>
      </c>
      <c r="B58" s="285"/>
      <c r="C58" s="285"/>
      <c r="D58" s="285"/>
      <c r="E58" s="285"/>
      <c r="F58" s="285"/>
      <c r="G58" s="285"/>
      <c r="H58" s="285"/>
      <c r="I58" s="285"/>
      <c r="J58" s="214"/>
      <c r="K58" s="214"/>
      <c r="L58" s="214"/>
      <c r="M58" s="216" t="s">
        <v>441</v>
      </c>
      <c r="N58" s="215">
        <v>394</v>
      </c>
      <c r="O58" s="214"/>
      <c r="P58" s="214"/>
      <c r="Q58" s="214"/>
      <c r="R58" s="215">
        <v>9</v>
      </c>
      <c r="S58" s="215">
        <v>2</v>
      </c>
      <c r="T58" s="215">
        <v>11</v>
      </c>
      <c r="U58" s="215">
        <v>22</v>
      </c>
      <c r="V58" s="217">
        <v>0.48888888888888887</v>
      </c>
      <c r="W58" s="215">
        <v>1300</v>
      </c>
    </row>
    <row r="59" spans="1:23" x14ac:dyDescent="0.2">
      <c r="A59" s="216" t="s">
        <v>323</v>
      </c>
      <c r="B59" s="216" t="s">
        <v>324</v>
      </c>
      <c r="C59" s="216" t="s">
        <v>325</v>
      </c>
      <c r="D59" s="216" t="s">
        <v>326</v>
      </c>
      <c r="E59" s="216" t="s">
        <v>327</v>
      </c>
      <c r="F59" s="216" t="s">
        <v>328</v>
      </c>
      <c r="G59" s="216" t="s">
        <v>324</v>
      </c>
      <c r="H59" s="216" t="s">
        <v>329</v>
      </c>
      <c r="I59" s="218" t="s">
        <v>330</v>
      </c>
      <c r="J59" s="216" t="s">
        <v>331</v>
      </c>
      <c r="K59" s="216"/>
      <c r="L59" s="214"/>
      <c r="M59" s="216" t="s">
        <v>442</v>
      </c>
      <c r="N59" s="215">
        <v>452</v>
      </c>
      <c r="O59" s="214"/>
      <c r="P59" s="214"/>
      <c r="Q59" s="214"/>
      <c r="R59" s="215">
        <v>15</v>
      </c>
      <c r="S59" s="215">
        <v>14</v>
      </c>
      <c r="T59" s="215">
        <v>10</v>
      </c>
      <c r="U59" s="215">
        <v>39</v>
      </c>
      <c r="V59" s="217">
        <v>0.8666666666666667</v>
      </c>
      <c r="W59" s="215">
        <v>2500</v>
      </c>
    </row>
    <row r="60" spans="1:23" x14ac:dyDescent="0.2">
      <c r="A60" s="215">
        <v>1407</v>
      </c>
      <c r="B60" s="215">
        <v>103</v>
      </c>
      <c r="C60" s="216" t="s">
        <v>369</v>
      </c>
      <c r="D60" s="216" t="s">
        <v>403</v>
      </c>
      <c r="E60" s="215">
        <v>10</v>
      </c>
      <c r="F60" s="215">
        <v>14</v>
      </c>
      <c r="G60" s="215">
        <v>14</v>
      </c>
      <c r="H60" s="215">
        <v>38</v>
      </c>
      <c r="I60" s="219">
        <v>0.84444444444444444</v>
      </c>
      <c r="J60" s="215">
        <v>2500</v>
      </c>
      <c r="K60" s="220"/>
      <c r="L60" s="214"/>
      <c r="M60" s="216" t="s">
        <v>443</v>
      </c>
      <c r="N60" s="215">
        <v>1122</v>
      </c>
      <c r="O60" s="215">
        <v>66</v>
      </c>
      <c r="P60" s="216" t="s">
        <v>444</v>
      </c>
      <c r="Q60" s="216" t="s">
        <v>359</v>
      </c>
      <c r="R60" s="215">
        <v>10</v>
      </c>
      <c r="S60" s="215">
        <v>12</v>
      </c>
      <c r="T60" s="215">
        <v>12</v>
      </c>
      <c r="U60" s="215">
        <v>34</v>
      </c>
      <c r="V60" s="217">
        <v>0.75555555555555554</v>
      </c>
      <c r="W60" s="215">
        <v>2500</v>
      </c>
    </row>
    <row r="61" spans="1:23" x14ac:dyDescent="0.2">
      <c r="A61" s="215">
        <v>932</v>
      </c>
      <c r="B61" s="215">
        <v>84</v>
      </c>
      <c r="C61" s="216" t="s">
        <v>402</v>
      </c>
      <c r="D61" s="216" t="s">
        <v>445</v>
      </c>
      <c r="E61" s="215">
        <v>13</v>
      </c>
      <c r="F61" s="215">
        <v>15</v>
      </c>
      <c r="G61" s="215">
        <v>15</v>
      </c>
      <c r="H61" s="215">
        <v>43</v>
      </c>
      <c r="I61" s="219">
        <v>0.9555555555555556</v>
      </c>
      <c r="J61" s="215">
        <v>1600</v>
      </c>
      <c r="K61" s="220"/>
      <c r="L61" s="214"/>
      <c r="M61" s="216" t="s">
        <v>446</v>
      </c>
      <c r="N61" s="215">
        <v>483</v>
      </c>
      <c r="O61" s="214"/>
      <c r="P61" s="214"/>
      <c r="Q61" s="214"/>
      <c r="R61" s="215">
        <v>14</v>
      </c>
      <c r="S61" s="215">
        <v>8</v>
      </c>
      <c r="T61" s="215">
        <v>15</v>
      </c>
      <c r="U61" s="215">
        <v>37</v>
      </c>
      <c r="V61" s="217">
        <v>0.82222222222222219</v>
      </c>
      <c r="W61" s="215">
        <v>3000</v>
      </c>
    </row>
    <row r="62" spans="1:23" x14ac:dyDescent="0.2">
      <c r="A62" s="285" t="s">
        <v>447</v>
      </c>
      <c r="B62" s="285"/>
      <c r="C62" s="285"/>
      <c r="D62" s="285"/>
      <c r="E62" s="285"/>
      <c r="F62" s="285"/>
      <c r="G62" s="285"/>
      <c r="H62" s="285"/>
      <c r="I62" s="285"/>
      <c r="J62" s="214"/>
      <c r="K62" s="220"/>
      <c r="L62" s="214"/>
      <c r="M62" s="216" t="s">
        <v>446</v>
      </c>
      <c r="N62" s="215">
        <v>10</v>
      </c>
      <c r="O62" s="214"/>
      <c r="P62" s="214"/>
      <c r="Q62" s="214"/>
      <c r="R62" s="215">
        <v>15</v>
      </c>
      <c r="S62" s="215">
        <v>11</v>
      </c>
      <c r="T62" s="215">
        <v>8</v>
      </c>
      <c r="U62" s="215">
        <v>34</v>
      </c>
      <c r="V62" s="217">
        <v>0.75555555555555554</v>
      </c>
      <c r="W62" s="215">
        <v>200</v>
      </c>
    </row>
    <row r="63" spans="1:23" x14ac:dyDescent="0.2">
      <c r="A63" s="216" t="s">
        <v>323</v>
      </c>
      <c r="B63" s="216" t="s">
        <v>324</v>
      </c>
      <c r="C63" s="216" t="s">
        <v>325</v>
      </c>
      <c r="D63" s="216" t="s">
        <v>326</v>
      </c>
      <c r="E63" s="216" t="s">
        <v>327</v>
      </c>
      <c r="F63" s="216" t="s">
        <v>328</v>
      </c>
      <c r="G63" s="216" t="s">
        <v>324</v>
      </c>
      <c r="H63" s="216" t="s">
        <v>329</v>
      </c>
      <c r="I63" s="218" t="s">
        <v>330</v>
      </c>
      <c r="J63" s="216" t="s">
        <v>331</v>
      </c>
      <c r="K63" s="214"/>
      <c r="L63" s="214"/>
      <c r="M63" s="216" t="s">
        <v>448</v>
      </c>
      <c r="N63" s="215">
        <v>771</v>
      </c>
      <c r="O63" s="214"/>
      <c r="P63" s="214"/>
      <c r="Q63" s="214"/>
      <c r="R63" s="215">
        <v>11</v>
      </c>
      <c r="S63" s="215">
        <v>15</v>
      </c>
      <c r="T63" s="215">
        <v>15</v>
      </c>
      <c r="U63" s="215">
        <v>41</v>
      </c>
      <c r="V63" s="217">
        <v>0.91111111111111109</v>
      </c>
      <c r="W63" s="215">
        <v>2500</v>
      </c>
    </row>
    <row r="64" spans="1:23" x14ac:dyDescent="0.2">
      <c r="A64" s="215">
        <v>1333</v>
      </c>
      <c r="B64" s="216">
        <v>106</v>
      </c>
      <c r="C64" s="216" t="s">
        <v>369</v>
      </c>
      <c r="D64" s="216" t="s">
        <v>449</v>
      </c>
      <c r="E64" s="215">
        <v>4</v>
      </c>
      <c r="F64" s="215">
        <v>14</v>
      </c>
      <c r="G64" s="215">
        <v>6</v>
      </c>
      <c r="H64" s="215">
        <v>24</v>
      </c>
      <c r="I64" s="219">
        <v>0.53333333333333333</v>
      </c>
      <c r="J64" s="220">
        <v>3500</v>
      </c>
      <c r="K64" s="216"/>
      <c r="L64" s="214"/>
      <c r="M64" s="216" t="s">
        <v>450</v>
      </c>
      <c r="N64" s="215">
        <v>294</v>
      </c>
      <c r="O64" s="214"/>
      <c r="P64" s="214"/>
      <c r="Q64" s="214"/>
      <c r="R64" s="215">
        <v>13</v>
      </c>
      <c r="S64" s="215">
        <v>10</v>
      </c>
      <c r="T64" s="215">
        <v>14</v>
      </c>
      <c r="U64" s="215">
        <v>37</v>
      </c>
      <c r="V64" s="217">
        <v>0.82222222222222219</v>
      </c>
      <c r="W64" s="215">
        <v>1300</v>
      </c>
    </row>
    <row r="65" spans="1:23" x14ac:dyDescent="0.2">
      <c r="A65" s="215">
        <v>1228</v>
      </c>
      <c r="B65" s="216">
        <v>103</v>
      </c>
      <c r="C65" s="216" t="s">
        <v>369</v>
      </c>
      <c r="D65" s="216" t="s">
        <v>359</v>
      </c>
      <c r="E65" s="215">
        <v>4</v>
      </c>
      <c r="F65" s="215">
        <v>14</v>
      </c>
      <c r="G65" s="215">
        <v>9</v>
      </c>
      <c r="H65" s="215">
        <v>27</v>
      </c>
      <c r="I65" s="219">
        <v>0.6</v>
      </c>
      <c r="J65" s="220">
        <v>3000</v>
      </c>
      <c r="K65" s="220"/>
      <c r="L65" s="214"/>
      <c r="M65" s="216" t="s">
        <v>451</v>
      </c>
      <c r="N65" s="215">
        <v>232</v>
      </c>
      <c r="O65" s="214"/>
      <c r="P65" s="214"/>
      <c r="Q65" s="214"/>
      <c r="R65" s="215">
        <v>14</v>
      </c>
      <c r="S65" s="215">
        <v>7</v>
      </c>
      <c r="T65" s="215">
        <v>13</v>
      </c>
      <c r="U65" s="215">
        <v>34</v>
      </c>
      <c r="V65" s="217">
        <v>0.75555555555555554</v>
      </c>
      <c r="W65" s="215">
        <v>800</v>
      </c>
    </row>
    <row r="66" spans="1:23" x14ac:dyDescent="0.2">
      <c r="A66" s="215">
        <v>1222</v>
      </c>
      <c r="B66" s="216">
        <v>104</v>
      </c>
      <c r="C66" s="216" t="s">
        <v>369</v>
      </c>
      <c r="D66" s="216" t="s">
        <v>368</v>
      </c>
      <c r="E66" s="215">
        <v>10</v>
      </c>
      <c r="F66" s="215">
        <v>11</v>
      </c>
      <c r="G66" s="215">
        <v>15</v>
      </c>
      <c r="H66" s="215">
        <v>36</v>
      </c>
      <c r="I66" s="219">
        <v>0.8</v>
      </c>
      <c r="J66" s="220">
        <v>2500</v>
      </c>
      <c r="K66" s="220"/>
      <c r="L66" s="214"/>
      <c r="M66" s="216" t="s">
        <v>452</v>
      </c>
      <c r="N66" s="215">
        <v>1003</v>
      </c>
      <c r="O66" s="215">
        <v>72</v>
      </c>
      <c r="P66" s="216" t="s">
        <v>453</v>
      </c>
      <c r="Q66" s="216" t="s">
        <v>454</v>
      </c>
      <c r="R66" s="215">
        <v>11</v>
      </c>
      <c r="S66" s="215">
        <v>15</v>
      </c>
      <c r="T66" s="215">
        <v>11</v>
      </c>
      <c r="U66" s="215">
        <v>37</v>
      </c>
      <c r="V66" s="217">
        <v>0.82222222222222219</v>
      </c>
      <c r="W66" s="215">
        <v>2500</v>
      </c>
    </row>
    <row r="67" spans="1:23" x14ac:dyDescent="0.2">
      <c r="A67" s="285" t="s">
        <v>455</v>
      </c>
      <c r="B67" s="285"/>
      <c r="C67" s="285"/>
      <c r="D67" s="285"/>
      <c r="E67" s="285"/>
      <c r="F67" s="285"/>
      <c r="G67" s="285"/>
      <c r="H67" s="285"/>
      <c r="I67" s="285"/>
      <c r="J67" s="214"/>
      <c r="K67" s="214"/>
      <c r="L67" s="214"/>
      <c r="M67" s="216" t="s">
        <v>456</v>
      </c>
      <c r="N67" s="215">
        <v>714</v>
      </c>
      <c r="O67" s="214"/>
      <c r="P67" s="214"/>
      <c r="Q67" s="214"/>
      <c r="R67" s="215">
        <v>13</v>
      </c>
      <c r="S67" s="215">
        <v>15</v>
      </c>
      <c r="T67" s="215">
        <v>5</v>
      </c>
      <c r="U67" s="215">
        <v>33</v>
      </c>
      <c r="V67" s="217">
        <v>0.73333333333333328</v>
      </c>
      <c r="W67" s="215">
        <v>3500</v>
      </c>
    </row>
    <row r="68" spans="1:23" x14ac:dyDescent="0.2">
      <c r="A68" s="215" t="s">
        <v>323</v>
      </c>
      <c r="B68" s="215" t="s">
        <v>324</v>
      </c>
      <c r="C68" s="215" t="s">
        <v>325</v>
      </c>
      <c r="D68" s="215" t="s">
        <v>326</v>
      </c>
      <c r="E68" s="215" t="s">
        <v>327</v>
      </c>
      <c r="F68" s="215" t="s">
        <v>328</v>
      </c>
      <c r="G68" s="215" t="s">
        <v>324</v>
      </c>
      <c r="H68" s="215" t="s">
        <v>329</v>
      </c>
      <c r="I68" s="217" t="s">
        <v>330</v>
      </c>
      <c r="J68" s="216" t="s">
        <v>331</v>
      </c>
      <c r="K68" s="216"/>
      <c r="L68" s="214"/>
      <c r="M68" s="216" t="s">
        <v>456</v>
      </c>
      <c r="N68" s="215">
        <v>588</v>
      </c>
      <c r="O68" s="214"/>
      <c r="P68" s="214"/>
      <c r="Q68" s="214"/>
      <c r="R68" s="215">
        <v>11</v>
      </c>
      <c r="S68" s="215">
        <v>11</v>
      </c>
      <c r="T68" s="215">
        <v>10</v>
      </c>
      <c r="U68" s="215">
        <v>32</v>
      </c>
      <c r="V68" s="217">
        <v>0.71111111111111114</v>
      </c>
      <c r="W68" s="215">
        <v>2500</v>
      </c>
    </row>
    <row r="69" spans="1:23" x14ac:dyDescent="0.2">
      <c r="A69" s="215">
        <v>1842</v>
      </c>
      <c r="B69" s="215">
        <v>139</v>
      </c>
      <c r="C69" s="220" t="s">
        <v>358</v>
      </c>
      <c r="D69" s="220" t="s">
        <v>365</v>
      </c>
      <c r="E69" s="215">
        <v>6</v>
      </c>
      <c r="F69" s="215">
        <v>15</v>
      </c>
      <c r="G69" s="215">
        <v>15</v>
      </c>
      <c r="H69" s="215">
        <v>36</v>
      </c>
      <c r="I69" s="219">
        <v>0.8</v>
      </c>
      <c r="J69" s="220">
        <v>4000</v>
      </c>
      <c r="K69" s="214"/>
      <c r="L69" s="214"/>
      <c r="M69" s="216" t="s">
        <v>456</v>
      </c>
      <c r="N69" s="215">
        <v>488</v>
      </c>
      <c r="O69" s="214"/>
      <c r="P69" s="214"/>
      <c r="Q69" s="214"/>
      <c r="R69" s="215">
        <v>14</v>
      </c>
      <c r="S69" s="215">
        <v>9</v>
      </c>
      <c r="T69" s="215">
        <v>15</v>
      </c>
      <c r="U69" s="215">
        <v>38</v>
      </c>
      <c r="V69" s="217">
        <v>0.84444444444444444</v>
      </c>
      <c r="W69" s="215">
        <v>1900</v>
      </c>
    </row>
    <row r="70" spans="1:23" x14ac:dyDescent="0.2">
      <c r="A70" s="215">
        <v>1388</v>
      </c>
      <c r="B70" s="215">
        <v>122</v>
      </c>
      <c r="C70" s="220" t="s">
        <v>358</v>
      </c>
      <c r="D70" s="220" t="s">
        <v>365</v>
      </c>
      <c r="E70" s="215">
        <v>3</v>
      </c>
      <c r="F70" s="215">
        <v>13</v>
      </c>
      <c r="G70" s="215">
        <v>15</v>
      </c>
      <c r="H70" s="215">
        <v>31</v>
      </c>
      <c r="I70" s="219">
        <v>0.68888888888888888</v>
      </c>
      <c r="J70" s="220">
        <v>2500</v>
      </c>
      <c r="K70" s="214"/>
      <c r="L70" s="214"/>
      <c r="M70" s="216" t="s">
        <v>457</v>
      </c>
      <c r="N70" s="215">
        <v>578</v>
      </c>
      <c r="O70" s="214"/>
      <c r="P70" s="214"/>
      <c r="Q70" s="214"/>
      <c r="R70" s="215">
        <v>13</v>
      </c>
      <c r="S70" s="215">
        <v>14</v>
      </c>
      <c r="T70" s="215">
        <v>10</v>
      </c>
      <c r="U70" s="215">
        <v>37</v>
      </c>
      <c r="V70" s="217">
        <v>0.82222222222222219</v>
      </c>
      <c r="W70" s="215">
        <v>3000</v>
      </c>
    </row>
    <row r="71" spans="1:23" x14ac:dyDescent="0.2">
      <c r="A71" s="215">
        <v>1133</v>
      </c>
      <c r="B71" s="215">
        <v>109</v>
      </c>
      <c r="C71" s="220" t="s">
        <v>351</v>
      </c>
      <c r="D71" s="220" t="s">
        <v>365</v>
      </c>
      <c r="E71" s="215">
        <v>6</v>
      </c>
      <c r="F71" s="215">
        <v>15</v>
      </c>
      <c r="G71" s="215">
        <v>15</v>
      </c>
      <c r="H71" s="215">
        <v>36</v>
      </c>
      <c r="I71" s="219">
        <v>0.8</v>
      </c>
      <c r="J71" s="220">
        <v>1900</v>
      </c>
      <c r="K71" s="214"/>
      <c r="L71" s="214"/>
      <c r="M71" s="216" t="s">
        <v>457</v>
      </c>
      <c r="N71" s="215">
        <v>543</v>
      </c>
      <c r="O71" s="214"/>
      <c r="P71" s="214"/>
      <c r="Q71" s="214"/>
      <c r="R71" s="215">
        <v>11</v>
      </c>
      <c r="S71" s="215">
        <v>12</v>
      </c>
      <c r="T71" s="215">
        <v>12</v>
      </c>
      <c r="U71" s="215">
        <v>35</v>
      </c>
      <c r="V71" s="217">
        <v>0.77777777777777779</v>
      </c>
      <c r="W71" s="215">
        <v>2500</v>
      </c>
    </row>
    <row r="72" spans="1:23" x14ac:dyDescent="0.2">
      <c r="A72" s="215">
        <v>837</v>
      </c>
      <c r="B72" s="215">
        <v>92</v>
      </c>
      <c r="C72" s="220" t="s">
        <v>358</v>
      </c>
      <c r="D72" s="216" t="s">
        <v>458</v>
      </c>
      <c r="E72" s="215">
        <v>6</v>
      </c>
      <c r="F72" s="215">
        <v>15</v>
      </c>
      <c r="G72" s="215">
        <v>9</v>
      </c>
      <c r="H72" s="215">
        <v>30</v>
      </c>
      <c r="I72" s="219">
        <v>0.66666666666666663</v>
      </c>
      <c r="J72" s="220">
        <v>1300</v>
      </c>
      <c r="K72" s="214"/>
      <c r="L72" s="214"/>
      <c r="M72" s="216" t="s">
        <v>459</v>
      </c>
      <c r="N72" s="215">
        <v>701</v>
      </c>
      <c r="O72" s="214"/>
      <c r="P72" s="214"/>
      <c r="Q72" s="214"/>
      <c r="R72" s="215">
        <v>15</v>
      </c>
      <c r="S72" s="215">
        <v>12</v>
      </c>
      <c r="T72" s="215">
        <v>11</v>
      </c>
      <c r="U72" s="215">
        <v>38</v>
      </c>
      <c r="V72" s="217">
        <v>0.84444444444444444</v>
      </c>
      <c r="W72" s="215">
        <v>3000</v>
      </c>
    </row>
    <row r="73" spans="1:23" x14ac:dyDescent="0.2">
      <c r="A73" s="285" t="s">
        <v>460</v>
      </c>
      <c r="B73" s="285"/>
      <c r="C73" s="285"/>
      <c r="D73" s="285"/>
      <c r="E73" s="285"/>
      <c r="F73" s="285"/>
      <c r="G73" s="285"/>
      <c r="H73" s="285"/>
      <c r="I73" s="285"/>
      <c r="J73" s="214"/>
      <c r="K73" s="216"/>
      <c r="L73" s="214"/>
      <c r="M73" s="216" t="s">
        <v>461</v>
      </c>
      <c r="N73" s="215">
        <v>328</v>
      </c>
      <c r="O73" s="214"/>
      <c r="P73" s="214"/>
      <c r="Q73" s="214"/>
      <c r="R73" s="215">
        <v>13</v>
      </c>
      <c r="S73" s="215">
        <v>13</v>
      </c>
      <c r="T73" s="215">
        <v>13</v>
      </c>
      <c r="U73" s="215">
        <v>39</v>
      </c>
      <c r="V73" s="217">
        <v>0.8666666666666667</v>
      </c>
      <c r="W73" s="215">
        <v>1000</v>
      </c>
    </row>
    <row r="74" spans="1:23" x14ac:dyDescent="0.2">
      <c r="A74" s="216" t="s">
        <v>323</v>
      </c>
      <c r="B74" s="216" t="s">
        <v>324</v>
      </c>
      <c r="C74" s="216" t="s">
        <v>325</v>
      </c>
      <c r="D74" s="216" t="s">
        <v>326</v>
      </c>
      <c r="E74" s="216" t="s">
        <v>327</v>
      </c>
      <c r="F74" s="216" t="s">
        <v>328</v>
      </c>
      <c r="G74" s="216" t="s">
        <v>324</v>
      </c>
      <c r="H74" s="216" t="s">
        <v>329</v>
      </c>
      <c r="I74" s="218" t="s">
        <v>330</v>
      </c>
      <c r="J74" s="216" t="s">
        <v>331</v>
      </c>
      <c r="K74" s="220"/>
      <c r="L74" s="214"/>
      <c r="M74" s="216" t="s">
        <v>462</v>
      </c>
      <c r="N74" s="215">
        <v>1393</v>
      </c>
      <c r="O74" s="215">
        <v>138</v>
      </c>
      <c r="P74" s="220" t="s">
        <v>463</v>
      </c>
      <c r="Q74" s="220" t="s">
        <v>371</v>
      </c>
      <c r="R74" s="215">
        <v>15</v>
      </c>
      <c r="S74" s="215">
        <v>14</v>
      </c>
      <c r="T74" s="215">
        <v>11</v>
      </c>
      <c r="U74" s="215">
        <v>40</v>
      </c>
      <c r="V74" s="217">
        <v>0.88888888888888884</v>
      </c>
      <c r="W74" s="215">
        <v>3000</v>
      </c>
    </row>
    <row r="75" spans="1:23" x14ac:dyDescent="0.2">
      <c r="A75" s="215">
        <v>2223</v>
      </c>
      <c r="B75" s="216">
        <v>138</v>
      </c>
      <c r="C75" s="216" t="s">
        <v>351</v>
      </c>
      <c r="D75" s="216" t="s">
        <v>403</v>
      </c>
      <c r="E75" s="215">
        <v>14</v>
      </c>
      <c r="F75" s="215">
        <v>12</v>
      </c>
      <c r="G75" s="215">
        <v>10</v>
      </c>
      <c r="H75" s="215">
        <v>36</v>
      </c>
      <c r="I75" s="219">
        <v>0.8</v>
      </c>
      <c r="J75" s="220">
        <v>4500</v>
      </c>
      <c r="K75" s="220"/>
      <c r="L75" s="214"/>
      <c r="M75" s="216" t="s">
        <v>464</v>
      </c>
      <c r="N75" s="215">
        <v>1030</v>
      </c>
      <c r="O75" s="215">
        <v>87</v>
      </c>
      <c r="P75" s="220" t="s">
        <v>465</v>
      </c>
      <c r="Q75" s="220" t="s">
        <v>403</v>
      </c>
      <c r="R75" s="215">
        <v>14</v>
      </c>
      <c r="S75" s="215">
        <v>15</v>
      </c>
      <c r="T75" s="215">
        <v>13</v>
      </c>
      <c r="U75" s="215">
        <v>42</v>
      </c>
      <c r="V75" s="217">
        <v>0.93333333333333335</v>
      </c>
      <c r="W75" s="215">
        <v>3000</v>
      </c>
    </row>
    <row r="76" spans="1:23" x14ac:dyDescent="0.2">
      <c r="A76" s="215">
        <v>2064</v>
      </c>
      <c r="B76" s="216">
        <v>134</v>
      </c>
      <c r="C76" s="216" t="s">
        <v>351</v>
      </c>
      <c r="D76" s="216" t="s">
        <v>348</v>
      </c>
      <c r="E76" s="215">
        <v>14</v>
      </c>
      <c r="F76" s="215">
        <v>12</v>
      </c>
      <c r="G76" s="215">
        <v>11</v>
      </c>
      <c r="H76" s="215">
        <v>37</v>
      </c>
      <c r="I76" s="219">
        <v>0.82222222222222219</v>
      </c>
      <c r="J76" s="220">
        <v>4000</v>
      </c>
      <c r="K76" s="220"/>
      <c r="L76" s="214"/>
      <c r="M76" s="216" t="s">
        <v>464</v>
      </c>
      <c r="N76" s="215">
        <v>701</v>
      </c>
      <c r="O76" s="215">
        <v>70</v>
      </c>
      <c r="P76" s="220" t="s">
        <v>465</v>
      </c>
      <c r="Q76" s="220" t="s">
        <v>403</v>
      </c>
      <c r="R76" s="215">
        <v>14</v>
      </c>
      <c r="S76" s="215">
        <v>6</v>
      </c>
      <c r="T76" s="215">
        <v>7</v>
      </c>
      <c r="U76" s="215">
        <v>27</v>
      </c>
      <c r="V76" s="217">
        <v>0.6</v>
      </c>
      <c r="W76" s="215">
        <v>1900</v>
      </c>
    </row>
    <row r="77" spans="1:23" x14ac:dyDescent="0.2">
      <c r="A77" s="215">
        <v>1929</v>
      </c>
      <c r="B77" s="216">
        <v>130</v>
      </c>
      <c r="C77" s="216" t="s">
        <v>351</v>
      </c>
      <c r="D77" s="216" t="s">
        <v>403</v>
      </c>
      <c r="E77" s="215">
        <v>14</v>
      </c>
      <c r="F77" s="215">
        <v>10</v>
      </c>
      <c r="G77" s="215">
        <v>11</v>
      </c>
      <c r="H77" s="215">
        <v>35</v>
      </c>
      <c r="I77" s="219">
        <v>0.77777777777777779</v>
      </c>
      <c r="J77" s="220">
        <v>3500</v>
      </c>
      <c r="K77" s="220"/>
      <c r="L77" s="214"/>
      <c r="M77" s="216" t="s">
        <v>466</v>
      </c>
      <c r="N77" s="215">
        <v>531</v>
      </c>
      <c r="O77" s="214"/>
      <c r="P77" s="214"/>
      <c r="Q77" s="214"/>
      <c r="R77" s="215">
        <v>14</v>
      </c>
      <c r="S77" s="215">
        <v>14</v>
      </c>
      <c r="T77" s="215">
        <v>13</v>
      </c>
      <c r="U77" s="215">
        <v>41</v>
      </c>
      <c r="V77" s="217">
        <v>0.91111111111111109</v>
      </c>
      <c r="W77" s="215">
        <v>3500</v>
      </c>
    </row>
    <row r="78" spans="1:23" x14ac:dyDescent="0.2">
      <c r="A78" s="215">
        <v>1455</v>
      </c>
      <c r="B78" s="216">
        <v>114</v>
      </c>
      <c r="C78" s="216" t="s">
        <v>386</v>
      </c>
      <c r="D78" s="216" t="s">
        <v>348</v>
      </c>
      <c r="E78" s="215">
        <v>14</v>
      </c>
      <c r="F78" s="215">
        <v>11</v>
      </c>
      <c r="G78" s="215">
        <v>15</v>
      </c>
      <c r="H78" s="215">
        <v>40</v>
      </c>
      <c r="I78" s="219">
        <v>0.88888888888888884</v>
      </c>
      <c r="J78" s="220">
        <v>2200</v>
      </c>
      <c r="K78" s="214"/>
      <c r="L78" s="214"/>
      <c r="M78" s="216" t="s">
        <v>467</v>
      </c>
      <c r="N78" s="215">
        <v>1024</v>
      </c>
      <c r="O78" s="215">
        <v>76</v>
      </c>
      <c r="P78" s="216" t="s">
        <v>468</v>
      </c>
      <c r="Q78" s="216" t="s">
        <v>359</v>
      </c>
      <c r="R78" s="215">
        <v>15</v>
      </c>
      <c r="S78" s="215">
        <v>14</v>
      </c>
      <c r="T78" s="215">
        <v>15</v>
      </c>
      <c r="U78" s="215">
        <v>44</v>
      </c>
      <c r="V78" s="217">
        <v>0.97777777777777775</v>
      </c>
      <c r="W78" s="215">
        <v>3000</v>
      </c>
    </row>
    <row r="79" spans="1:23" x14ac:dyDescent="0.2">
      <c r="A79" s="215">
        <v>834</v>
      </c>
      <c r="B79" s="216">
        <v>86</v>
      </c>
      <c r="C79" s="216" t="s">
        <v>351</v>
      </c>
      <c r="D79" s="216" t="s">
        <v>469</v>
      </c>
      <c r="E79" s="215">
        <v>14</v>
      </c>
      <c r="F79" s="215">
        <v>13</v>
      </c>
      <c r="G79" s="215">
        <v>14</v>
      </c>
      <c r="H79" s="215">
        <v>41</v>
      </c>
      <c r="I79" s="219">
        <v>0.91111111111111109</v>
      </c>
      <c r="J79" s="220">
        <v>1000</v>
      </c>
      <c r="K79" s="216"/>
      <c r="L79" s="214"/>
      <c r="M79" s="216" t="s">
        <v>467</v>
      </c>
      <c r="N79" s="215">
        <v>994</v>
      </c>
      <c r="O79" s="215">
        <v>76</v>
      </c>
      <c r="P79" s="216" t="s">
        <v>468</v>
      </c>
      <c r="Q79" s="216" t="s">
        <v>470</v>
      </c>
      <c r="R79" s="215">
        <v>10</v>
      </c>
      <c r="S79" s="215">
        <v>13</v>
      </c>
      <c r="T79" s="215">
        <v>15</v>
      </c>
      <c r="U79" s="215">
        <v>38</v>
      </c>
      <c r="V79" s="217">
        <v>0.84444444444444444</v>
      </c>
      <c r="W79" s="215">
        <v>3000</v>
      </c>
    </row>
    <row r="80" spans="1:23" x14ac:dyDescent="0.2">
      <c r="A80" s="285" t="s">
        <v>471</v>
      </c>
      <c r="B80" s="285"/>
      <c r="C80" s="285"/>
      <c r="D80" s="285"/>
      <c r="E80" s="285"/>
      <c r="F80" s="285"/>
      <c r="G80" s="285"/>
      <c r="H80" s="285"/>
      <c r="I80" s="285"/>
      <c r="J80" s="214"/>
      <c r="K80" s="220"/>
      <c r="L80" s="214"/>
      <c r="M80" s="216" t="s">
        <v>467</v>
      </c>
      <c r="N80" s="215">
        <v>875</v>
      </c>
      <c r="O80" s="215">
        <v>66</v>
      </c>
      <c r="P80" s="216" t="s">
        <v>358</v>
      </c>
      <c r="Q80" s="216" t="s">
        <v>470</v>
      </c>
      <c r="R80" s="215">
        <v>14</v>
      </c>
      <c r="S80" s="215">
        <v>12</v>
      </c>
      <c r="T80" s="215">
        <v>4</v>
      </c>
      <c r="U80" s="215">
        <v>30</v>
      </c>
      <c r="V80" s="217">
        <v>0.66666666666666663</v>
      </c>
      <c r="W80" s="215">
        <v>2500</v>
      </c>
    </row>
    <row r="81" spans="1:23" x14ac:dyDescent="0.2">
      <c r="A81" s="216" t="s">
        <v>323</v>
      </c>
      <c r="B81" s="216" t="s">
        <v>324</v>
      </c>
      <c r="C81" s="216" t="s">
        <v>325</v>
      </c>
      <c r="D81" s="216" t="s">
        <v>326</v>
      </c>
      <c r="E81" s="216" t="s">
        <v>327</v>
      </c>
      <c r="F81" s="216" t="s">
        <v>328</v>
      </c>
      <c r="G81" s="216" t="s">
        <v>324</v>
      </c>
      <c r="H81" s="216" t="s">
        <v>329</v>
      </c>
      <c r="I81" s="218" t="s">
        <v>330</v>
      </c>
      <c r="J81" s="216" t="s">
        <v>331</v>
      </c>
      <c r="K81" s="220"/>
      <c r="L81" s="214"/>
      <c r="M81" s="216" t="s">
        <v>472</v>
      </c>
      <c r="N81" s="215">
        <v>350</v>
      </c>
      <c r="O81" s="214"/>
      <c r="P81" s="214"/>
      <c r="Q81" s="214"/>
      <c r="R81" s="215">
        <v>15</v>
      </c>
      <c r="S81" s="215">
        <v>14</v>
      </c>
      <c r="T81" s="215">
        <v>11</v>
      </c>
      <c r="U81" s="215">
        <v>40</v>
      </c>
      <c r="V81" s="217">
        <v>0.88888888888888884</v>
      </c>
      <c r="W81" s="215">
        <v>1600</v>
      </c>
    </row>
    <row r="82" spans="1:23" x14ac:dyDescent="0.2">
      <c r="A82" s="215">
        <v>2067</v>
      </c>
      <c r="B82" s="216">
        <v>143</v>
      </c>
      <c r="C82" s="216" t="s">
        <v>468</v>
      </c>
      <c r="D82" s="216" t="s">
        <v>470</v>
      </c>
      <c r="E82" s="215">
        <v>14</v>
      </c>
      <c r="F82" s="215">
        <v>8</v>
      </c>
      <c r="G82" s="215">
        <v>15</v>
      </c>
      <c r="H82" s="215">
        <v>37</v>
      </c>
      <c r="I82" s="219">
        <v>0.82222222222222219</v>
      </c>
      <c r="J82" s="220">
        <v>4500</v>
      </c>
      <c r="K82" s="220"/>
      <c r="L82" s="214"/>
      <c r="M82" s="216" t="s">
        <v>472</v>
      </c>
      <c r="N82" s="215">
        <v>129</v>
      </c>
      <c r="O82" s="214"/>
      <c r="P82" s="214"/>
      <c r="Q82" s="214"/>
      <c r="R82" s="215">
        <v>14</v>
      </c>
      <c r="S82" s="215">
        <v>15</v>
      </c>
      <c r="T82" s="215">
        <v>15</v>
      </c>
      <c r="U82" s="215">
        <v>44</v>
      </c>
      <c r="V82" s="217">
        <v>0.97777777777777775</v>
      </c>
      <c r="W82" s="215">
        <v>600</v>
      </c>
    </row>
    <row r="83" spans="1:23" x14ac:dyDescent="0.2">
      <c r="A83" s="215">
        <v>2067</v>
      </c>
      <c r="B83" s="216">
        <v>142</v>
      </c>
      <c r="C83" s="216" t="s">
        <v>362</v>
      </c>
      <c r="D83" s="216" t="s">
        <v>470</v>
      </c>
      <c r="E83" s="215">
        <v>14</v>
      </c>
      <c r="F83" s="215">
        <v>10</v>
      </c>
      <c r="G83" s="215">
        <v>13</v>
      </c>
      <c r="H83" s="215">
        <v>37</v>
      </c>
      <c r="I83" s="219">
        <v>0.82222222222222219</v>
      </c>
      <c r="J83" s="220">
        <v>4500</v>
      </c>
      <c r="K83" s="220"/>
      <c r="L83" s="214"/>
      <c r="M83" s="216" t="s">
        <v>473</v>
      </c>
      <c r="N83" s="215">
        <v>1142</v>
      </c>
      <c r="O83" s="215">
        <v>103</v>
      </c>
      <c r="P83" s="220" t="s">
        <v>356</v>
      </c>
      <c r="Q83" s="220" t="s">
        <v>474</v>
      </c>
      <c r="R83" s="215">
        <v>13</v>
      </c>
      <c r="S83" s="215">
        <v>12</v>
      </c>
      <c r="T83" s="215">
        <v>14</v>
      </c>
      <c r="U83" s="215">
        <v>39</v>
      </c>
      <c r="V83" s="217">
        <v>0.8666666666666667</v>
      </c>
      <c r="W83" s="215">
        <v>2500</v>
      </c>
    </row>
    <row r="84" spans="1:23" x14ac:dyDescent="0.2">
      <c r="A84" s="215">
        <v>2060</v>
      </c>
      <c r="B84" s="216">
        <v>136</v>
      </c>
      <c r="C84" s="216" t="s">
        <v>362</v>
      </c>
      <c r="D84" s="216" t="s">
        <v>470</v>
      </c>
      <c r="E84" s="215">
        <v>15</v>
      </c>
      <c r="F84" s="215">
        <v>15</v>
      </c>
      <c r="G84" s="215">
        <v>5</v>
      </c>
      <c r="H84" s="215">
        <v>35</v>
      </c>
      <c r="I84" s="219">
        <v>0.77777777777777779</v>
      </c>
      <c r="J84" s="220">
        <v>4500</v>
      </c>
      <c r="K84" s="220"/>
      <c r="L84" s="214"/>
      <c r="M84" s="216" t="s">
        <v>475</v>
      </c>
      <c r="N84" s="215">
        <v>457</v>
      </c>
      <c r="O84" s="214"/>
      <c r="P84" s="220"/>
      <c r="Q84" s="220"/>
      <c r="R84" s="215">
        <v>13</v>
      </c>
      <c r="S84" s="215">
        <v>14</v>
      </c>
      <c r="T84" s="215">
        <v>10</v>
      </c>
      <c r="U84" s="215">
        <v>37</v>
      </c>
      <c r="V84" s="217">
        <v>0.82222222222222219</v>
      </c>
      <c r="W84" s="215">
        <v>2200</v>
      </c>
    </row>
    <row r="85" spans="1:23" x14ac:dyDescent="0.2">
      <c r="A85" s="215">
        <v>1510</v>
      </c>
      <c r="B85" s="216">
        <v>121</v>
      </c>
      <c r="C85" s="216" t="s">
        <v>362</v>
      </c>
      <c r="D85" s="216" t="s">
        <v>476</v>
      </c>
      <c r="E85" s="215">
        <v>12</v>
      </c>
      <c r="F85" s="215">
        <v>15</v>
      </c>
      <c r="G85" s="215">
        <v>14</v>
      </c>
      <c r="H85" s="215">
        <v>41</v>
      </c>
      <c r="I85" s="219">
        <v>0.91111111111111109</v>
      </c>
      <c r="J85" s="220">
        <v>2500</v>
      </c>
      <c r="K85" s="220"/>
      <c r="L85" s="214"/>
      <c r="M85" s="216" t="s">
        <v>477</v>
      </c>
      <c r="N85" s="216">
        <v>1338</v>
      </c>
      <c r="O85" s="220">
        <v>84</v>
      </c>
      <c r="P85" s="220" t="s">
        <v>358</v>
      </c>
      <c r="Q85" s="220" t="s">
        <v>359</v>
      </c>
      <c r="R85" s="216">
        <v>14</v>
      </c>
      <c r="S85" s="216">
        <v>7</v>
      </c>
      <c r="T85" s="216">
        <v>15</v>
      </c>
      <c r="U85" s="215">
        <v>36</v>
      </c>
      <c r="V85" s="217">
        <v>0.8</v>
      </c>
      <c r="W85" s="215">
        <v>3000</v>
      </c>
    </row>
    <row r="86" spans="1:23" x14ac:dyDescent="0.2">
      <c r="A86" s="286" t="s">
        <v>478</v>
      </c>
      <c r="B86" s="286"/>
      <c r="C86" s="286"/>
      <c r="D86" s="286"/>
      <c r="E86" s="286"/>
      <c r="F86" s="286"/>
      <c r="G86" s="286"/>
      <c r="H86" s="286"/>
      <c r="I86" s="286"/>
      <c r="J86" s="214"/>
      <c r="K86" s="220"/>
      <c r="L86" s="214"/>
      <c r="M86" s="216" t="s">
        <v>477</v>
      </c>
      <c r="N86" s="215">
        <v>1224</v>
      </c>
      <c r="O86" s="220">
        <v>80</v>
      </c>
      <c r="P86" s="220" t="s">
        <v>358</v>
      </c>
      <c r="Q86" s="220" t="s">
        <v>479</v>
      </c>
      <c r="R86" s="215">
        <v>13</v>
      </c>
      <c r="S86" s="215">
        <v>13</v>
      </c>
      <c r="T86" s="215">
        <v>14</v>
      </c>
      <c r="U86" s="215">
        <v>40</v>
      </c>
      <c r="V86" s="217">
        <v>0.88888888888888884</v>
      </c>
      <c r="W86" s="215">
        <v>2500</v>
      </c>
    </row>
    <row r="87" spans="1:23" x14ac:dyDescent="0.2">
      <c r="A87" s="215" t="s">
        <v>323</v>
      </c>
      <c r="B87" s="215" t="s">
        <v>324</v>
      </c>
      <c r="C87" s="215" t="s">
        <v>325</v>
      </c>
      <c r="D87" s="215" t="s">
        <v>326</v>
      </c>
      <c r="E87" s="215" t="s">
        <v>327</v>
      </c>
      <c r="F87" s="215" t="s">
        <v>328</v>
      </c>
      <c r="G87" s="215" t="s">
        <v>324</v>
      </c>
      <c r="H87" s="215" t="s">
        <v>329</v>
      </c>
      <c r="I87" s="215" t="s">
        <v>330</v>
      </c>
      <c r="J87" s="216" t="s">
        <v>331</v>
      </c>
      <c r="K87" s="220"/>
      <c r="L87" s="214"/>
      <c r="M87" s="216" t="s">
        <v>477</v>
      </c>
      <c r="N87" s="215">
        <v>1223</v>
      </c>
      <c r="O87" s="220">
        <v>77</v>
      </c>
      <c r="P87" s="216" t="s">
        <v>480</v>
      </c>
      <c r="Q87" s="220" t="s">
        <v>481</v>
      </c>
      <c r="R87" s="215">
        <v>15</v>
      </c>
      <c r="S87" s="215">
        <v>15</v>
      </c>
      <c r="T87" s="215">
        <v>10</v>
      </c>
      <c r="U87" s="215">
        <v>40</v>
      </c>
      <c r="V87" s="217">
        <v>0.88888888888888884</v>
      </c>
      <c r="W87" s="215">
        <v>2500</v>
      </c>
    </row>
    <row r="88" spans="1:23" x14ac:dyDescent="0.2">
      <c r="A88" s="216">
        <v>2125</v>
      </c>
      <c r="B88" s="215">
        <v>186</v>
      </c>
      <c r="C88" s="215" t="s">
        <v>358</v>
      </c>
      <c r="D88" s="215" t="s">
        <v>482</v>
      </c>
      <c r="E88" s="215">
        <v>15</v>
      </c>
      <c r="F88" s="215">
        <v>11</v>
      </c>
      <c r="G88" s="215">
        <v>9</v>
      </c>
      <c r="H88" s="215">
        <v>35</v>
      </c>
      <c r="I88" s="219">
        <v>0.77777777777777779</v>
      </c>
      <c r="J88" s="220">
        <v>4500</v>
      </c>
      <c r="K88" s="220"/>
      <c r="L88" s="214"/>
      <c r="M88" s="216" t="s">
        <v>483</v>
      </c>
      <c r="N88" s="215">
        <v>1428</v>
      </c>
      <c r="O88" s="220">
        <v>100</v>
      </c>
      <c r="P88" s="216" t="s">
        <v>410</v>
      </c>
      <c r="Q88" s="220" t="s">
        <v>408</v>
      </c>
      <c r="R88" s="215">
        <v>14</v>
      </c>
      <c r="S88" s="215">
        <v>8</v>
      </c>
      <c r="T88" s="215">
        <v>11</v>
      </c>
      <c r="U88" s="215">
        <v>33</v>
      </c>
      <c r="V88" s="217">
        <v>0.73333333333333328</v>
      </c>
      <c r="W88" s="215">
        <v>4000</v>
      </c>
    </row>
    <row r="89" spans="1:23" x14ac:dyDescent="0.2">
      <c r="A89" s="216">
        <v>2022</v>
      </c>
      <c r="B89" s="215">
        <v>180</v>
      </c>
      <c r="C89" s="215" t="s">
        <v>358</v>
      </c>
      <c r="D89" s="215" t="s">
        <v>359</v>
      </c>
      <c r="E89" s="215">
        <v>13</v>
      </c>
      <c r="F89" s="215">
        <v>13</v>
      </c>
      <c r="G89" s="215">
        <v>5</v>
      </c>
      <c r="H89" s="215">
        <v>31</v>
      </c>
      <c r="I89" s="219">
        <v>0.68888888888888888</v>
      </c>
      <c r="J89" s="220">
        <v>4000</v>
      </c>
      <c r="K89" s="220"/>
      <c r="L89" s="214"/>
      <c r="M89" s="216" t="s">
        <v>483</v>
      </c>
      <c r="N89" s="215">
        <v>1154</v>
      </c>
      <c r="O89" s="220">
        <v>90</v>
      </c>
      <c r="P89" s="216" t="s">
        <v>484</v>
      </c>
      <c r="Q89" s="220" t="s">
        <v>454</v>
      </c>
      <c r="R89" s="215">
        <v>13</v>
      </c>
      <c r="S89" s="215">
        <v>14</v>
      </c>
      <c r="T89" s="215">
        <v>11</v>
      </c>
      <c r="U89" s="215">
        <v>38</v>
      </c>
      <c r="V89" s="217">
        <v>0.84444444444444444</v>
      </c>
      <c r="W89" s="215">
        <v>2500</v>
      </c>
    </row>
    <row r="90" spans="1:23" x14ac:dyDescent="0.2">
      <c r="A90" s="216">
        <v>1991</v>
      </c>
      <c r="B90" s="215">
        <v>181</v>
      </c>
      <c r="C90" s="215" t="s">
        <v>358</v>
      </c>
      <c r="D90" s="215" t="s">
        <v>458</v>
      </c>
      <c r="E90" s="215">
        <v>15</v>
      </c>
      <c r="F90" s="215">
        <v>14</v>
      </c>
      <c r="G90" s="215">
        <v>11</v>
      </c>
      <c r="H90" s="215">
        <v>40</v>
      </c>
      <c r="I90" s="219">
        <v>0.88888888888888884</v>
      </c>
      <c r="J90" s="220">
        <v>4000</v>
      </c>
      <c r="K90" s="220"/>
      <c r="L90" s="214"/>
      <c r="M90" s="216" t="s">
        <v>485</v>
      </c>
      <c r="N90" s="215">
        <v>1099</v>
      </c>
      <c r="O90" s="220">
        <v>86</v>
      </c>
      <c r="P90" s="216" t="s">
        <v>376</v>
      </c>
      <c r="Q90" s="220" t="s">
        <v>486</v>
      </c>
      <c r="R90" s="215">
        <v>3</v>
      </c>
      <c r="S90" s="215">
        <v>2</v>
      </c>
      <c r="T90" s="215">
        <v>15</v>
      </c>
      <c r="U90" s="215">
        <v>20</v>
      </c>
      <c r="V90" s="217">
        <v>0.44444444444444442</v>
      </c>
      <c r="W90" s="215">
        <v>2500</v>
      </c>
    </row>
    <row r="91" spans="1:23" x14ac:dyDescent="0.2">
      <c r="A91" s="216">
        <v>1972</v>
      </c>
      <c r="B91" s="215">
        <v>183</v>
      </c>
      <c r="C91" s="215" t="s">
        <v>358</v>
      </c>
      <c r="D91" s="215" t="s">
        <v>482</v>
      </c>
      <c r="E91" s="215">
        <v>15</v>
      </c>
      <c r="F91" s="215">
        <v>8</v>
      </c>
      <c r="G91" s="215">
        <v>15</v>
      </c>
      <c r="H91" s="215">
        <v>38</v>
      </c>
      <c r="I91" s="219">
        <v>0.84444444444444444</v>
      </c>
      <c r="J91" s="220">
        <v>4000</v>
      </c>
      <c r="K91" s="214"/>
      <c r="L91" s="214"/>
      <c r="M91" s="216" t="s">
        <v>485</v>
      </c>
      <c r="N91" s="215">
        <v>944</v>
      </c>
      <c r="O91" s="220">
        <v>78</v>
      </c>
      <c r="P91" s="216" t="s">
        <v>438</v>
      </c>
      <c r="Q91" s="220" t="s">
        <v>487</v>
      </c>
      <c r="R91" s="215">
        <v>1</v>
      </c>
      <c r="S91" s="215">
        <v>11</v>
      </c>
      <c r="T91" s="215">
        <v>13</v>
      </c>
      <c r="U91" s="215">
        <v>25</v>
      </c>
      <c r="V91" s="217">
        <v>0.55555555555555558</v>
      </c>
      <c r="W91" s="215">
        <v>2200</v>
      </c>
    </row>
    <row r="92" spans="1:23" x14ac:dyDescent="0.2">
      <c r="A92" s="216">
        <v>1727</v>
      </c>
      <c r="B92" s="215">
        <v>171</v>
      </c>
      <c r="C92" s="220" t="s">
        <v>358</v>
      </c>
      <c r="D92" s="220" t="s">
        <v>458</v>
      </c>
      <c r="E92" s="215">
        <v>15</v>
      </c>
      <c r="F92" s="215">
        <v>7</v>
      </c>
      <c r="G92" s="215">
        <v>14</v>
      </c>
      <c r="H92" s="215">
        <v>36</v>
      </c>
      <c r="I92" s="219">
        <v>0.8</v>
      </c>
      <c r="J92" s="220">
        <v>3000</v>
      </c>
      <c r="K92" s="216"/>
      <c r="L92" s="214"/>
      <c r="M92" s="216" t="s">
        <v>488</v>
      </c>
      <c r="N92" s="215">
        <v>1187</v>
      </c>
      <c r="O92" s="220">
        <v>84</v>
      </c>
      <c r="P92" s="216" t="s">
        <v>463</v>
      </c>
      <c r="Q92" s="220" t="s">
        <v>434</v>
      </c>
      <c r="R92" s="215">
        <v>14</v>
      </c>
      <c r="S92" s="215">
        <v>13</v>
      </c>
      <c r="T92" s="215">
        <v>12</v>
      </c>
      <c r="U92" s="215">
        <v>39</v>
      </c>
      <c r="V92" s="217">
        <v>0.8666666666666667</v>
      </c>
      <c r="W92" s="215">
        <v>2500</v>
      </c>
    </row>
    <row r="93" spans="1:23" x14ac:dyDescent="0.2">
      <c r="A93" s="216">
        <v>1579</v>
      </c>
      <c r="B93" s="215">
        <v>163</v>
      </c>
      <c r="C93" s="220" t="s">
        <v>358</v>
      </c>
      <c r="D93" s="220" t="s">
        <v>458</v>
      </c>
      <c r="E93" s="215">
        <v>15</v>
      </c>
      <c r="F93" s="215">
        <v>9</v>
      </c>
      <c r="G93" s="215">
        <v>14</v>
      </c>
      <c r="H93" s="215">
        <v>38</v>
      </c>
      <c r="I93" s="219">
        <v>0.84444444444444444</v>
      </c>
      <c r="J93" s="220">
        <v>2500</v>
      </c>
      <c r="K93" s="220"/>
      <c r="L93" s="214"/>
      <c r="M93" s="216" t="s">
        <v>488</v>
      </c>
      <c r="N93" s="215">
        <v>1174</v>
      </c>
      <c r="O93" s="220">
        <v>84</v>
      </c>
      <c r="P93" s="216" t="s">
        <v>410</v>
      </c>
      <c r="Q93" s="220" t="s">
        <v>454</v>
      </c>
      <c r="R93" s="215">
        <v>14</v>
      </c>
      <c r="S93" s="215">
        <v>10</v>
      </c>
      <c r="T93" s="215">
        <v>11</v>
      </c>
      <c r="U93" s="215">
        <v>35</v>
      </c>
      <c r="V93" s="217">
        <v>0.77777777777777779</v>
      </c>
      <c r="W93" s="215">
        <v>2500</v>
      </c>
    </row>
    <row r="94" spans="1:23" x14ac:dyDescent="0.2">
      <c r="A94" s="216">
        <v>1499</v>
      </c>
      <c r="B94" s="215">
        <v>156</v>
      </c>
      <c r="C94" s="220" t="s">
        <v>358</v>
      </c>
      <c r="D94" s="220" t="s">
        <v>458</v>
      </c>
      <c r="E94" s="215">
        <v>15</v>
      </c>
      <c r="F94" s="215">
        <v>12</v>
      </c>
      <c r="G94" s="215">
        <v>9</v>
      </c>
      <c r="H94" s="215">
        <v>36</v>
      </c>
      <c r="I94" s="219">
        <v>0.8</v>
      </c>
      <c r="J94" s="220">
        <v>2500</v>
      </c>
      <c r="K94" s="220"/>
      <c r="L94" s="214"/>
      <c r="M94" s="216" t="s">
        <v>488</v>
      </c>
      <c r="N94" s="215">
        <v>28</v>
      </c>
      <c r="O94" s="220">
        <v>12</v>
      </c>
      <c r="P94" s="216" t="s">
        <v>463</v>
      </c>
      <c r="Q94" s="220" t="s">
        <v>454</v>
      </c>
      <c r="R94" s="215">
        <v>14</v>
      </c>
      <c r="S94" s="215">
        <v>10</v>
      </c>
      <c r="T94" s="215">
        <v>2</v>
      </c>
      <c r="U94" s="215">
        <v>26</v>
      </c>
      <c r="V94" s="217">
        <v>0.57777777777777772</v>
      </c>
      <c r="W94" s="215">
        <v>200</v>
      </c>
    </row>
    <row r="95" spans="1:23" x14ac:dyDescent="0.2">
      <c r="A95" s="216">
        <v>1484</v>
      </c>
      <c r="B95" s="215">
        <v>154</v>
      </c>
      <c r="C95" s="220" t="s">
        <v>358</v>
      </c>
      <c r="D95" s="220" t="s">
        <v>359</v>
      </c>
      <c r="E95" s="215">
        <v>13</v>
      </c>
      <c r="F95" s="215">
        <v>14</v>
      </c>
      <c r="G95" s="215">
        <v>6</v>
      </c>
      <c r="H95" s="215">
        <v>33</v>
      </c>
      <c r="I95" s="219">
        <v>0.73333333333333328</v>
      </c>
      <c r="J95" s="220">
        <v>2500</v>
      </c>
      <c r="K95" s="220"/>
      <c r="L95" s="214"/>
      <c r="M95" s="216" t="s">
        <v>489</v>
      </c>
      <c r="N95" s="215">
        <v>785</v>
      </c>
      <c r="O95" s="220">
        <v>84</v>
      </c>
      <c r="P95" s="216" t="s">
        <v>386</v>
      </c>
      <c r="Q95" s="220" t="s">
        <v>490</v>
      </c>
      <c r="R95" s="215">
        <v>15</v>
      </c>
      <c r="S95" s="215">
        <v>15</v>
      </c>
      <c r="T95" s="215">
        <v>13</v>
      </c>
      <c r="U95" s="215">
        <v>43</v>
      </c>
      <c r="V95" s="217">
        <v>0.9555555555555556</v>
      </c>
      <c r="W95" s="215">
        <v>1900</v>
      </c>
    </row>
    <row r="96" spans="1:23" x14ac:dyDescent="0.2">
      <c r="A96" s="215">
        <v>1110</v>
      </c>
      <c r="B96" s="215">
        <v>136</v>
      </c>
      <c r="C96" s="220" t="s">
        <v>358</v>
      </c>
      <c r="D96" s="220" t="s">
        <v>458</v>
      </c>
      <c r="E96" s="215">
        <v>15</v>
      </c>
      <c r="F96" s="215">
        <v>11</v>
      </c>
      <c r="G96" s="215">
        <v>13</v>
      </c>
      <c r="H96" s="215">
        <v>39</v>
      </c>
      <c r="I96" s="219">
        <v>0.8666666666666667</v>
      </c>
      <c r="J96" s="220">
        <v>1600</v>
      </c>
      <c r="K96" s="220"/>
      <c r="L96" s="214"/>
      <c r="M96" s="216" t="s">
        <v>491</v>
      </c>
      <c r="N96" s="215">
        <v>144</v>
      </c>
      <c r="O96" s="214"/>
      <c r="P96" s="214"/>
      <c r="Q96" s="214"/>
      <c r="R96" s="215">
        <v>14</v>
      </c>
      <c r="S96" s="215">
        <v>11</v>
      </c>
      <c r="T96" s="215">
        <v>15</v>
      </c>
      <c r="U96" s="215">
        <v>40</v>
      </c>
      <c r="V96" s="217">
        <v>0.88888888888888884</v>
      </c>
      <c r="W96" s="215">
        <v>2500</v>
      </c>
    </row>
    <row r="97" spans="1:23" x14ac:dyDescent="0.2">
      <c r="A97" s="215">
        <v>823</v>
      </c>
      <c r="B97" s="215">
        <v>116</v>
      </c>
      <c r="C97" s="220" t="s">
        <v>358</v>
      </c>
      <c r="D97" s="220" t="s">
        <v>359</v>
      </c>
      <c r="E97" s="215">
        <v>15</v>
      </c>
      <c r="F97" s="215">
        <v>9</v>
      </c>
      <c r="G97" s="215">
        <v>10</v>
      </c>
      <c r="H97" s="215">
        <v>34</v>
      </c>
      <c r="I97" s="219">
        <v>0.75555555555555554</v>
      </c>
      <c r="J97" s="220">
        <v>1000</v>
      </c>
      <c r="K97" s="220"/>
      <c r="L97" s="214"/>
      <c r="M97" s="216" t="s">
        <v>491</v>
      </c>
      <c r="N97" s="215">
        <v>137</v>
      </c>
      <c r="O97" s="214"/>
      <c r="P97" s="214"/>
      <c r="Q97" s="214"/>
      <c r="R97" s="215">
        <v>11</v>
      </c>
      <c r="S97" s="215">
        <v>12</v>
      </c>
      <c r="T97" s="215">
        <v>15</v>
      </c>
      <c r="U97" s="215">
        <v>38</v>
      </c>
      <c r="V97" s="217">
        <v>0.84444444444444444</v>
      </c>
      <c r="W97" s="215">
        <v>2500</v>
      </c>
    </row>
    <row r="98" spans="1:23" x14ac:dyDescent="0.2">
      <c r="A98" s="215">
        <v>590</v>
      </c>
      <c r="B98" s="215">
        <v>98</v>
      </c>
      <c r="C98" s="220" t="s">
        <v>358</v>
      </c>
      <c r="D98" s="220" t="s">
        <v>482</v>
      </c>
      <c r="E98" s="215">
        <v>15</v>
      </c>
      <c r="F98" s="215">
        <v>15</v>
      </c>
      <c r="G98" s="215">
        <v>13</v>
      </c>
      <c r="H98" s="215">
        <v>43</v>
      </c>
      <c r="I98" s="219">
        <v>0.9555555555555556</v>
      </c>
      <c r="J98" s="220">
        <v>800</v>
      </c>
      <c r="K98" s="214"/>
      <c r="L98" s="214"/>
      <c r="M98" s="216" t="s">
        <v>491</v>
      </c>
      <c r="N98" s="215">
        <v>133</v>
      </c>
      <c r="O98" s="214"/>
      <c r="P98" s="214"/>
      <c r="Q98" s="214"/>
      <c r="R98" s="215">
        <v>10</v>
      </c>
      <c r="S98" s="215">
        <v>15</v>
      </c>
      <c r="T98" s="215">
        <v>12</v>
      </c>
      <c r="U98" s="215">
        <v>37</v>
      </c>
      <c r="V98" s="217">
        <v>0.82222222222222219</v>
      </c>
      <c r="W98" s="215">
        <v>2500</v>
      </c>
    </row>
    <row r="99" spans="1:23" x14ac:dyDescent="0.2">
      <c r="A99" s="285" t="s">
        <v>492</v>
      </c>
      <c r="B99" s="285"/>
      <c r="C99" s="285"/>
      <c r="D99" s="285"/>
      <c r="E99" s="285"/>
      <c r="F99" s="285"/>
      <c r="G99" s="285"/>
      <c r="H99" s="285"/>
      <c r="I99" s="285"/>
      <c r="J99" s="214"/>
      <c r="K99" s="216"/>
      <c r="L99" s="214"/>
      <c r="M99" s="216" t="s">
        <v>493</v>
      </c>
      <c r="N99" s="215">
        <v>618</v>
      </c>
      <c r="O99" s="214"/>
      <c r="P99" s="214"/>
      <c r="Q99" s="214"/>
      <c r="R99" s="215">
        <v>15</v>
      </c>
      <c r="S99" s="215">
        <v>13</v>
      </c>
      <c r="T99" s="215">
        <v>13</v>
      </c>
      <c r="U99" s="215">
        <v>41</v>
      </c>
      <c r="V99" s="217">
        <v>0.91111111111111109</v>
      </c>
      <c r="W99" s="215">
        <v>2500</v>
      </c>
    </row>
    <row r="100" spans="1:23" x14ac:dyDescent="0.2">
      <c r="A100" s="215" t="s">
        <v>323</v>
      </c>
      <c r="B100" s="215" t="s">
        <v>324</v>
      </c>
      <c r="C100" s="215" t="s">
        <v>325</v>
      </c>
      <c r="D100" s="215" t="s">
        <v>326</v>
      </c>
      <c r="E100" s="215" t="s">
        <v>327</v>
      </c>
      <c r="F100" s="215" t="s">
        <v>328</v>
      </c>
      <c r="G100" s="215" t="s">
        <v>324</v>
      </c>
      <c r="H100" s="215" t="s">
        <v>329</v>
      </c>
      <c r="I100" s="217" t="s">
        <v>330</v>
      </c>
      <c r="J100" s="216" t="s">
        <v>331</v>
      </c>
      <c r="K100" s="220"/>
      <c r="L100" s="214"/>
      <c r="M100" s="216" t="s">
        <v>494</v>
      </c>
      <c r="N100" s="215">
        <v>1205</v>
      </c>
      <c r="O100" s="215">
        <v>81</v>
      </c>
      <c r="P100" s="216" t="s">
        <v>436</v>
      </c>
      <c r="Q100" s="216" t="s">
        <v>458</v>
      </c>
      <c r="R100" s="215">
        <v>10</v>
      </c>
      <c r="S100" s="215">
        <v>11</v>
      </c>
      <c r="T100" s="215">
        <v>15</v>
      </c>
      <c r="U100" s="215">
        <v>36</v>
      </c>
      <c r="V100" s="217">
        <v>0.8</v>
      </c>
      <c r="W100" s="215">
        <v>2500</v>
      </c>
    </row>
    <row r="101" spans="1:23" x14ac:dyDescent="0.2">
      <c r="A101" s="216">
        <v>1452</v>
      </c>
      <c r="B101" s="215">
        <v>92</v>
      </c>
      <c r="C101" s="220" t="s">
        <v>376</v>
      </c>
      <c r="D101" s="220" t="s">
        <v>495</v>
      </c>
      <c r="E101" s="215">
        <v>15</v>
      </c>
      <c r="F101" s="215">
        <v>15</v>
      </c>
      <c r="G101" s="215">
        <v>12</v>
      </c>
      <c r="H101" s="215">
        <v>42</v>
      </c>
      <c r="I101" s="219">
        <v>0.93333333333333335</v>
      </c>
      <c r="J101" s="220">
        <v>3500</v>
      </c>
      <c r="K101" s="220"/>
      <c r="L101" s="214"/>
      <c r="M101" s="216" t="s">
        <v>496</v>
      </c>
      <c r="N101" s="215">
        <v>266</v>
      </c>
      <c r="O101" s="215">
        <v>47</v>
      </c>
      <c r="P101" s="216" t="s">
        <v>362</v>
      </c>
      <c r="Q101" s="216" t="s">
        <v>497</v>
      </c>
      <c r="R101" s="215">
        <v>10</v>
      </c>
      <c r="S101" s="215">
        <v>4</v>
      </c>
      <c r="T101" s="215">
        <v>4</v>
      </c>
      <c r="U101" s="215">
        <v>18</v>
      </c>
      <c r="V101" s="217">
        <v>0.4</v>
      </c>
      <c r="W101" s="215">
        <v>600</v>
      </c>
    </row>
    <row r="102" spans="1:23" x14ac:dyDescent="0.2">
      <c r="A102" s="216">
        <v>1308</v>
      </c>
      <c r="B102" s="215">
        <v>90</v>
      </c>
      <c r="C102" s="220" t="s">
        <v>376</v>
      </c>
      <c r="D102" s="220" t="s">
        <v>498</v>
      </c>
      <c r="E102" s="215">
        <v>15</v>
      </c>
      <c r="F102" s="215">
        <v>6</v>
      </c>
      <c r="G102" s="215">
        <v>14</v>
      </c>
      <c r="H102" s="215">
        <v>35</v>
      </c>
      <c r="I102" s="219">
        <v>0.77777777777777779</v>
      </c>
      <c r="J102" s="220">
        <v>3000</v>
      </c>
      <c r="K102" s="220"/>
      <c r="L102" s="214"/>
      <c r="M102" s="216" t="s">
        <v>499</v>
      </c>
      <c r="N102" s="215">
        <v>669</v>
      </c>
      <c r="O102" s="214"/>
      <c r="P102" s="214"/>
      <c r="Q102" s="214"/>
      <c r="R102" s="215">
        <v>15</v>
      </c>
      <c r="S102" s="215">
        <v>7</v>
      </c>
      <c r="T102" s="215">
        <v>12</v>
      </c>
      <c r="U102" s="215">
        <v>34</v>
      </c>
      <c r="V102" s="217">
        <v>0.75555555555555554</v>
      </c>
      <c r="W102" s="215">
        <v>4000</v>
      </c>
    </row>
    <row r="103" spans="1:23" x14ac:dyDescent="0.2">
      <c r="A103" s="216">
        <v>1304</v>
      </c>
      <c r="B103" s="215">
        <v>85</v>
      </c>
      <c r="C103" s="220" t="s">
        <v>376</v>
      </c>
      <c r="D103" s="220" t="s">
        <v>498</v>
      </c>
      <c r="E103" s="215">
        <v>15</v>
      </c>
      <c r="F103" s="215">
        <v>14</v>
      </c>
      <c r="G103" s="215">
        <v>7</v>
      </c>
      <c r="H103" s="215">
        <v>36</v>
      </c>
      <c r="I103" s="219">
        <v>0.8</v>
      </c>
      <c r="J103" s="220">
        <v>3000</v>
      </c>
      <c r="K103" s="220"/>
      <c r="L103" s="214"/>
      <c r="M103" s="216" t="s">
        <v>499</v>
      </c>
      <c r="N103" s="215">
        <v>305</v>
      </c>
      <c r="O103" s="214"/>
      <c r="P103" s="214"/>
      <c r="Q103" s="214"/>
      <c r="R103" s="215">
        <v>15</v>
      </c>
      <c r="S103" s="215">
        <v>13</v>
      </c>
      <c r="T103" s="215">
        <v>14</v>
      </c>
      <c r="U103" s="215">
        <v>42</v>
      </c>
      <c r="V103" s="217">
        <v>0.93333333333333335</v>
      </c>
      <c r="W103" s="215">
        <v>1300</v>
      </c>
    </row>
    <row r="104" spans="1:23" x14ac:dyDescent="0.2">
      <c r="A104" s="216">
        <v>1218</v>
      </c>
      <c r="B104" s="215">
        <v>86</v>
      </c>
      <c r="C104" s="220" t="s">
        <v>376</v>
      </c>
      <c r="D104" s="220" t="s">
        <v>495</v>
      </c>
      <c r="E104" s="215">
        <v>15</v>
      </c>
      <c r="F104" s="215">
        <v>15</v>
      </c>
      <c r="G104" s="215">
        <v>14</v>
      </c>
      <c r="H104" s="215">
        <v>44</v>
      </c>
      <c r="I104" s="219">
        <v>0.97777777777777775</v>
      </c>
      <c r="J104" s="220">
        <v>2500</v>
      </c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</row>
    <row r="105" spans="1:23" x14ac:dyDescent="0.2">
      <c r="A105" s="216">
        <v>1146</v>
      </c>
      <c r="B105" s="215">
        <v>82</v>
      </c>
      <c r="C105" s="220" t="s">
        <v>376</v>
      </c>
      <c r="D105" s="220" t="s">
        <v>486</v>
      </c>
      <c r="E105" s="215">
        <v>15</v>
      </c>
      <c r="F105" s="215">
        <v>14</v>
      </c>
      <c r="G105" s="215">
        <v>12</v>
      </c>
      <c r="H105" s="215">
        <v>41</v>
      </c>
      <c r="I105" s="219">
        <v>0.91111111111111109</v>
      </c>
      <c r="J105" s="220">
        <v>2500</v>
      </c>
      <c r="K105" s="216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</row>
    <row r="106" spans="1:23" x14ac:dyDescent="0.2">
      <c r="A106" s="216">
        <v>1118</v>
      </c>
      <c r="B106" s="215">
        <v>82</v>
      </c>
      <c r="C106" s="220" t="s">
        <v>376</v>
      </c>
      <c r="D106" s="220" t="s">
        <v>486</v>
      </c>
      <c r="E106" s="215">
        <v>15</v>
      </c>
      <c r="F106" s="215">
        <v>6</v>
      </c>
      <c r="G106" s="215">
        <v>11</v>
      </c>
      <c r="H106" s="215">
        <v>32</v>
      </c>
      <c r="I106" s="219">
        <v>0.71111111111111114</v>
      </c>
      <c r="J106" s="220">
        <v>2500</v>
      </c>
      <c r="K106" s="220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</row>
    <row r="107" spans="1:23" x14ac:dyDescent="0.2">
      <c r="A107" s="216">
        <v>798</v>
      </c>
      <c r="B107" s="215">
        <v>70</v>
      </c>
      <c r="C107" s="220" t="s">
        <v>376</v>
      </c>
      <c r="D107" s="220" t="s">
        <v>486</v>
      </c>
      <c r="E107" s="215">
        <v>15</v>
      </c>
      <c r="F107" s="215">
        <v>4</v>
      </c>
      <c r="G107" s="215">
        <v>14</v>
      </c>
      <c r="H107" s="215">
        <v>33</v>
      </c>
      <c r="I107" s="219">
        <v>0.73333333333333328</v>
      </c>
      <c r="J107" s="220">
        <v>1600</v>
      </c>
      <c r="K107" s="220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</row>
    <row r="108" spans="1:23" x14ac:dyDescent="0.2">
      <c r="A108" s="285" t="s">
        <v>500</v>
      </c>
      <c r="B108" s="285"/>
      <c r="C108" s="285"/>
      <c r="D108" s="285"/>
      <c r="E108" s="285"/>
      <c r="F108" s="285"/>
      <c r="G108" s="285"/>
      <c r="H108" s="285"/>
      <c r="I108" s="285"/>
      <c r="J108" s="214"/>
      <c r="K108" s="220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</row>
    <row r="109" spans="1:23" x14ac:dyDescent="0.2">
      <c r="A109" s="216" t="s">
        <v>323</v>
      </c>
      <c r="B109" s="216" t="s">
        <v>324</v>
      </c>
      <c r="C109" s="216" t="s">
        <v>325</v>
      </c>
      <c r="D109" s="216" t="s">
        <v>326</v>
      </c>
      <c r="E109" s="216" t="s">
        <v>327</v>
      </c>
      <c r="F109" s="216" t="s">
        <v>328</v>
      </c>
      <c r="G109" s="216" t="s">
        <v>324</v>
      </c>
      <c r="H109" s="216" t="s">
        <v>329</v>
      </c>
      <c r="I109" s="218" t="s">
        <v>330</v>
      </c>
      <c r="J109" s="216" t="s">
        <v>331</v>
      </c>
      <c r="K109" s="220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</row>
    <row r="110" spans="1:23" x14ac:dyDescent="0.2">
      <c r="A110" s="215">
        <v>1798</v>
      </c>
      <c r="B110" s="216">
        <v>94</v>
      </c>
      <c r="C110" s="216" t="s">
        <v>501</v>
      </c>
      <c r="D110" s="216" t="s">
        <v>350</v>
      </c>
      <c r="E110" s="215">
        <v>15</v>
      </c>
      <c r="F110" s="215">
        <v>12</v>
      </c>
      <c r="G110" s="215">
        <v>15</v>
      </c>
      <c r="H110" s="215">
        <v>42</v>
      </c>
      <c r="I110" s="219">
        <v>0.93333333333333335</v>
      </c>
      <c r="J110" s="220">
        <v>3500</v>
      </c>
      <c r="K110" s="220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</row>
    <row r="111" spans="1:23" x14ac:dyDescent="0.2">
      <c r="A111" s="215">
        <v>1625</v>
      </c>
      <c r="B111" s="216">
        <v>88</v>
      </c>
      <c r="C111" s="216" t="s">
        <v>501</v>
      </c>
      <c r="D111" s="216" t="s">
        <v>502</v>
      </c>
      <c r="E111" s="215">
        <v>15</v>
      </c>
      <c r="F111" s="215">
        <v>12</v>
      </c>
      <c r="G111" s="215">
        <v>11</v>
      </c>
      <c r="H111" s="215">
        <v>38</v>
      </c>
      <c r="I111" s="219">
        <v>0.84444444444444444</v>
      </c>
      <c r="J111" s="220">
        <v>3000</v>
      </c>
      <c r="K111" s="220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</row>
    <row r="112" spans="1:23" x14ac:dyDescent="0.2">
      <c r="A112" s="215">
        <v>1469</v>
      </c>
      <c r="B112" s="216">
        <v>84</v>
      </c>
      <c r="C112" s="216" t="s">
        <v>501</v>
      </c>
      <c r="D112" s="216" t="s">
        <v>502</v>
      </c>
      <c r="E112" s="215">
        <v>12</v>
      </c>
      <c r="F112" s="215">
        <v>13</v>
      </c>
      <c r="G112" s="215">
        <v>12</v>
      </c>
      <c r="H112" s="215">
        <v>37</v>
      </c>
      <c r="I112" s="219">
        <v>0.82222222222222219</v>
      </c>
      <c r="J112" s="220">
        <v>2500</v>
      </c>
      <c r="K112" s="220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</row>
    <row r="113" spans="1:11" x14ac:dyDescent="0.2">
      <c r="A113" s="215">
        <v>1412</v>
      </c>
      <c r="B113" s="216">
        <v>84</v>
      </c>
      <c r="C113" s="216" t="s">
        <v>501</v>
      </c>
      <c r="D113" s="216" t="s">
        <v>350</v>
      </c>
      <c r="E113" s="215">
        <v>11</v>
      </c>
      <c r="F113" s="215">
        <v>15</v>
      </c>
      <c r="G113" s="215">
        <v>15</v>
      </c>
      <c r="H113" s="215">
        <v>41</v>
      </c>
      <c r="I113" s="219">
        <v>0.91111111111111109</v>
      </c>
      <c r="J113" s="220">
        <v>2500</v>
      </c>
      <c r="K113" s="220"/>
    </row>
    <row r="114" spans="1:11" x14ac:dyDescent="0.2">
      <c r="A114" s="215">
        <v>1339</v>
      </c>
      <c r="B114" s="216">
        <v>81</v>
      </c>
      <c r="C114" s="216" t="s">
        <v>501</v>
      </c>
      <c r="D114" s="216" t="s">
        <v>502</v>
      </c>
      <c r="E114" s="215">
        <v>15</v>
      </c>
      <c r="F114" s="215">
        <v>12</v>
      </c>
      <c r="G114" s="215">
        <v>13</v>
      </c>
      <c r="H114" s="215">
        <v>40</v>
      </c>
      <c r="I114" s="219">
        <v>0.88888888888888884</v>
      </c>
      <c r="J114" s="220">
        <v>2200</v>
      </c>
      <c r="K114" s="220"/>
    </row>
    <row r="115" spans="1:11" x14ac:dyDescent="0.2">
      <c r="A115" s="215">
        <v>1256</v>
      </c>
      <c r="B115" s="216">
        <v>77</v>
      </c>
      <c r="C115" s="216" t="s">
        <v>501</v>
      </c>
      <c r="D115" s="216" t="s">
        <v>350</v>
      </c>
      <c r="E115" s="215">
        <v>15</v>
      </c>
      <c r="F115" s="215">
        <v>12</v>
      </c>
      <c r="G115" s="215">
        <v>11</v>
      </c>
      <c r="H115" s="215">
        <v>38</v>
      </c>
      <c r="I115" s="219">
        <v>0.84444444444444444</v>
      </c>
      <c r="J115" s="220">
        <v>2200</v>
      </c>
      <c r="K115" s="220"/>
    </row>
    <row r="116" spans="1:11" x14ac:dyDescent="0.2">
      <c r="A116" s="285" t="s">
        <v>503</v>
      </c>
      <c r="B116" s="285"/>
      <c r="C116" s="285"/>
      <c r="D116" s="285"/>
      <c r="E116" s="285"/>
      <c r="F116" s="285"/>
      <c r="G116" s="285"/>
      <c r="H116" s="285"/>
      <c r="I116" s="285"/>
      <c r="J116" s="214"/>
      <c r="K116" s="220"/>
    </row>
    <row r="117" spans="1:11" x14ac:dyDescent="0.2">
      <c r="A117" s="216" t="s">
        <v>323</v>
      </c>
      <c r="B117" s="216" t="s">
        <v>324</v>
      </c>
      <c r="C117" s="216" t="s">
        <v>325</v>
      </c>
      <c r="D117" s="216" t="s">
        <v>326</v>
      </c>
      <c r="E117" s="216" t="s">
        <v>327</v>
      </c>
      <c r="F117" s="216" t="s">
        <v>328</v>
      </c>
      <c r="G117" s="216" t="s">
        <v>324</v>
      </c>
      <c r="H117" s="216" t="s">
        <v>329</v>
      </c>
      <c r="I117" s="218" t="s">
        <v>330</v>
      </c>
      <c r="J117" s="216" t="s">
        <v>331</v>
      </c>
      <c r="K117" s="220"/>
    </row>
    <row r="118" spans="1:11" x14ac:dyDescent="0.2">
      <c r="A118" s="215">
        <v>2223</v>
      </c>
      <c r="B118" s="216">
        <v>228</v>
      </c>
      <c r="C118" s="216" t="s">
        <v>386</v>
      </c>
      <c r="D118" s="216" t="s">
        <v>504</v>
      </c>
      <c r="E118" s="215">
        <v>5</v>
      </c>
      <c r="F118" s="215">
        <v>14</v>
      </c>
      <c r="G118" s="215">
        <v>13</v>
      </c>
      <c r="H118" s="215">
        <v>32</v>
      </c>
      <c r="I118" s="219">
        <v>0.71111111111111114</v>
      </c>
      <c r="J118" s="220">
        <v>4000</v>
      </c>
      <c r="K118" s="220"/>
    </row>
    <row r="119" spans="1:11" x14ac:dyDescent="0.2">
      <c r="A119" s="215">
        <v>2054</v>
      </c>
      <c r="B119" s="216">
        <v>211</v>
      </c>
      <c r="C119" s="216" t="s">
        <v>386</v>
      </c>
      <c r="D119" s="216" t="s">
        <v>505</v>
      </c>
      <c r="E119" s="215">
        <v>15</v>
      </c>
      <c r="F119" s="215">
        <v>13</v>
      </c>
      <c r="G119" s="215">
        <v>7</v>
      </c>
      <c r="H119" s="215">
        <v>35</v>
      </c>
      <c r="I119" s="219">
        <v>0.77777777777777779</v>
      </c>
      <c r="J119" s="220">
        <v>3500</v>
      </c>
      <c r="K119" s="220"/>
    </row>
    <row r="120" spans="1:11" x14ac:dyDescent="0.2">
      <c r="A120" s="215">
        <v>2029</v>
      </c>
      <c r="B120" s="216">
        <v>223</v>
      </c>
      <c r="C120" s="216" t="s">
        <v>386</v>
      </c>
      <c r="D120" s="216" t="s">
        <v>505</v>
      </c>
      <c r="E120" s="215">
        <v>2</v>
      </c>
      <c r="F120" s="215">
        <v>7</v>
      </c>
      <c r="G120" s="215">
        <v>14</v>
      </c>
      <c r="H120" s="215">
        <v>23</v>
      </c>
      <c r="I120" s="219">
        <v>0.51111111111111107</v>
      </c>
      <c r="J120" s="220">
        <v>4000</v>
      </c>
      <c r="K120" s="214"/>
    </row>
    <row r="121" spans="1:11" x14ac:dyDescent="0.2">
      <c r="A121" s="215">
        <v>1908</v>
      </c>
      <c r="B121" s="216">
        <v>201</v>
      </c>
      <c r="C121" s="216" t="s">
        <v>506</v>
      </c>
      <c r="D121" s="216" t="s">
        <v>371</v>
      </c>
      <c r="E121" s="215">
        <v>14</v>
      </c>
      <c r="F121" s="215">
        <v>15</v>
      </c>
      <c r="G121" s="215">
        <v>2</v>
      </c>
      <c r="H121" s="215">
        <v>31</v>
      </c>
      <c r="I121" s="219">
        <v>0.68888888888888888</v>
      </c>
      <c r="J121" s="220">
        <v>3000</v>
      </c>
      <c r="K121" s="216"/>
    </row>
    <row r="122" spans="1:11" x14ac:dyDescent="0.2">
      <c r="A122" s="215">
        <v>1630</v>
      </c>
      <c r="B122" s="216">
        <v>190</v>
      </c>
      <c r="C122" s="216" t="s">
        <v>386</v>
      </c>
      <c r="D122" s="216" t="s">
        <v>505</v>
      </c>
      <c r="E122" s="215">
        <v>15</v>
      </c>
      <c r="F122" s="215">
        <v>6</v>
      </c>
      <c r="G122" s="215">
        <v>7</v>
      </c>
      <c r="H122" s="215">
        <v>28</v>
      </c>
      <c r="I122" s="219">
        <v>0.62222222222222223</v>
      </c>
      <c r="J122" s="220">
        <v>2500</v>
      </c>
      <c r="K122" s="220"/>
    </row>
    <row r="123" spans="1:11" x14ac:dyDescent="0.2">
      <c r="A123" s="215">
        <v>1620</v>
      </c>
      <c r="B123" s="216">
        <v>188</v>
      </c>
      <c r="C123" s="216" t="s">
        <v>506</v>
      </c>
      <c r="D123" s="216" t="s">
        <v>504</v>
      </c>
      <c r="E123" s="215">
        <v>15</v>
      </c>
      <c r="F123" s="215">
        <v>6</v>
      </c>
      <c r="G123" s="215">
        <v>3</v>
      </c>
      <c r="H123" s="215">
        <v>24</v>
      </c>
      <c r="I123" s="219">
        <v>0.53333333333333333</v>
      </c>
      <c r="J123" s="220">
        <v>2500</v>
      </c>
      <c r="K123" s="220"/>
    </row>
    <row r="124" spans="1:11" x14ac:dyDescent="0.2">
      <c r="A124" s="215">
        <v>1251</v>
      </c>
      <c r="B124" s="216">
        <v>166</v>
      </c>
      <c r="C124" s="216" t="s">
        <v>506</v>
      </c>
      <c r="D124" s="216" t="s">
        <v>371</v>
      </c>
      <c r="E124" s="215">
        <v>15</v>
      </c>
      <c r="F124" s="215">
        <v>8</v>
      </c>
      <c r="G124" s="215">
        <v>7</v>
      </c>
      <c r="H124" s="215">
        <v>30</v>
      </c>
      <c r="I124" s="219">
        <v>0.66666666666666663</v>
      </c>
      <c r="J124" s="220">
        <v>1600</v>
      </c>
      <c r="K124" s="220"/>
    </row>
    <row r="125" spans="1:11" x14ac:dyDescent="0.2">
      <c r="A125" s="285" t="s">
        <v>507</v>
      </c>
      <c r="B125" s="285"/>
      <c r="C125" s="285"/>
      <c r="D125" s="285"/>
      <c r="E125" s="285"/>
      <c r="F125" s="285"/>
      <c r="G125" s="285"/>
      <c r="H125" s="285"/>
      <c r="I125" s="285"/>
      <c r="J125" s="214"/>
      <c r="K125" s="220"/>
    </row>
    <row r="126" spans="1:11" x14ac:dyDescent="0.2">
      <c r="A126" s="216" t="s">
        <v>323</v>
      </c>
      <c r="B126" s="216" t="s">
        <v>324</v>
      </c>
      <c r="C126" s="216" t="s">
        <v>325</v>
      </c>
      <c r="D126" s="216" t="s">
        <v>326</v>
      </c>
      <c r="E126" s="216" t="s">
        <v>327</v>
      </c>
      <c r="F126" s="216" t="s">
        <v>328</v>
      </c>
      <c r="G126" s="216" t="s">
        <v>324</v>
      </c>
      <c r="H126" s="216" t="s">
        <v>329</v>
      </c>
      <c r="I126" s="218" t="s">
        <v>330</v>
      </c>
      <c r="J126" s="216" t="s">
        <v>331</v>
      </c>
      <c r="K126" s="220"/>
    </row>
    <row r="127" spans="1:11" x14ac:dyDescent="0.2">
      <c r="A127" s="215">
        <v>2510</v>
      </c>
      <c r="B127" s="216">
        <v>128</v>
      </c>
      <c r="C127" s="216" t="s">
        <v>468</v>
      </c>
      <c r="D127" s="216" t="s">
        <v>504</v>
      </c>
      <c r="E127" s="215">
        <v>15</v>
      </c>
      <c r="F127" s="215">
        <v>15</v>
      </c>
      <c r="G127" s="215">
        <v>9</v>
      </c>
      <c r="H127" s="215">
        <v>39</v>
      </c>
      <c r="I127" s="219">
        <v>0.8666666666666667</v>
      </c>
      <c r="J127" s="220">
        <v>4000</v>
      </c>
      <c r="K127" s="220"/>
    </row>
    <row r="128" spans="1:11" x14ac:dyDescent="0.2">
      <c r="A128" s="215">
        <v>2128</v>
      </c>
      <c r="B128" s="216">
        <v>119</v>
      </c>
      <c r="C128" s="216" t="s">
        <v>484</v>
      </c>
      <c r="D128" s="216" t="s">
        <v>470</v>
      </c>
      <c r="E128" s="215">
        <v>15</v>
      </c>
      <c r="F128" s="215">
        <v>15</v>
      </c>
      <c r="G128" s="215">
        <v>11</v>
      </c>
      <c r="H128" s="215">
        <v>41</v>
      </c>
      <c r="I128" s="219">
        <v>0.91111111111111109</v>
      </c>
      <c r="J128" s="220">
        <v>3000</v>
      </c>
      <c r="K128" s="220"/>
    </row>
    <row r="129" spans="1:11" x14ac:dyDescent="0.2">
      <c r="A129" s="215">
        <v>730</v>
      </c>
      <c r="B129" s="216">
        <v>73</v>
      </c>
      <c r="C129" s="216" t="s">
        <v>484</v>
      </c>
      <c r="D129" s="216" t="s">
        <v>508</v>
      </c>
      <c r="E129" s="215">
        <v>1</v>
      </c>
      <c r="F129" s="215">
        <v>6</v>
      </c>
      <c r="G129" s="215">
        <v>4</v>
      </c>
      <c r="H129" s="215">
        <v>11</v>
      </c>
      <c r="I129" s="219">
        <v>0.24444444444444444</v>
      </c>
      <c r="J129" s="220">
        <v>800</v>
      </c>
      <c r="K129" s="220"/>
    </row>
    <row r="130" spans="1:11" x14ac:dyDescent="0.2">
      <c r="A130" s="215">
        <v>150</v>
      </c>
      <c r="B130" s="216">
        <v>32</v>
      </c>
      <c r="C130" s="216" t="s">
        <v>484</v>
      </c>
      <c r="D130" s="216" t="s">
        <v>504</v>
      </c>
      <c r="E130" s="215">
        <v>9</v>
      </c>
      <c r="F130" s="215">
        <v>12</v>
      </c>
      <c r="G130" s="215">
        <v>15</v>
      </c>
      <c r="H130" s="215">
        <v>36</v>
      </c>
      <c r="I130" s="219">
        <v>0.8</v>
      </c>
      <c r="J130" s="220">
        <v>200</v>
      </c>
      <c r="K130" s="220"/>
    </row>
    <row r="131" spans="1:11" x14ac:dyDescent="0.2">
      <c r="A131" s="214"/>
      <c r="B131" s="214"/>
      <c r="C131" s="214"/>
      <c r="D131" s="214"/>
      <c r="E131" s="214"/>
      <c r="F131" s="214"/>
      <c r="G131" s="214"/>
      <c r="H131" s="214"/>
      <c r="I131" s="214"/>
      <c r="J131" s="214"/>
      <c r="K131" s="220"/>
    </row>
    <row r="133" spans="1:11" x14ac:dyDescent="0.2">
      <c r="A133" s="214"/>
      <c r="B133" s="214"/>
      <c r="C133" s="214"/>
      <c r="D133" s="214"/>
      <c r="E133" s="214"/>
      <c r="F133" s="214"/>
      <c r="G133" s="214"/>
      <c r="H133" s="214"/>
      <c r="I133" s="214"/>
      <c r="J133" s="214"/>
      <c r="K133" s="216"/>
    </row>
    <row r="134" spans="1:11" x14ac:dyDescent="0.2">
      <c r="A134" s="214"/>
      <c r="B134" s="214"/>
      <c r="C134" s="214"/>
      <c r="D134" s="214"/>
      <c r="E134" s="214"/>
      <c r="F134" s="214"/>
      <c r="G134" s="214"/>
      <c r="H134" s="214"/>
      <c r="I134" s="214"/>
      <c r="J134" s="214"/>
      <c r="K134" s="220"/>
    </row>
    <row r="135" spans="1:11" x14ac:dyDescent="0.2">
      <c r="A135" s="214"/>
      <c r="B135" s="214"/>
      <c r="C135" s="214"/>
      <c r="D135" s="214"/>
      <c r="E135" s="214"/>
      <c r="F135" s="214"/>
      <c r="G135" s="214"/>
      <c r="H135" s="214"/>
      <c r="I135" s="214"/>
      <c r="J135" s="214"/>
      <c r="K135" s="220"/>
    </row>
    <row r="136" spans="1:11" x14ac:dyDescent="0.2">
      <c r="A136" s="214"/>
      <c r="B136" s="214"/>
      <c r="C136" s="214"/>
      <c r="D136" s="214"/>
      <c r="E136" s="214"/>
      <c r="F136" s="214"/>
      <c r="G136" s="214"/>
      <c r="H136" s="214"/>
      <c r="I136" s="214"/>
      <c r="J136" s="214"/>
      <c r="K136" s="220"/>
    </row>
    <row r="137" spans="1:11" x14ac:dyDescent="0.2">
      <c r="A137" s="214"/>
      <c r="B137" s="214"/>
      <c r="C137" s="214"/>
      <c r="D137" s="214"/>
      <c r="E137" s="214"/>
      <c r="F137" s="214"/>
      <c r="G137" s="214"/>
      <c r="H137" s="214"/>
      <c r="I137" s="214"/>
      <c r="J137" s="214"/>
      <c r="K137" s="220"/>
    </row>
    <row r="138" spans="1:11" x14ac:dyDescent="0.2">
      <c r="A138" s="214"/>
      <c r="B138" s="214"/>
      <c r="C138" s="214"/>
      <c r="D138" s="214"/>
      <c r="E138" s="214"/>
      <c r="F138" s="214"/>
      <c r="G138" s="214"/>
      <c r="H138" s="214"/>
      <c r="I138" s="214"/>
      <c r="J138" s="214"/>
      <c r="K138" s="220"/>
    </row>
    <row r="139" spans="1:11" x14ac:dyDescent="0.2">
      <c r="A139" s="214"/>
      <c r="B139" s="214"/>
      <c r="C139" s="214"/>
      <c r="D139" s="214"/>
      <c r="E139" s="214"/>
      <c r="F139" s="214"/>
      <c r="G139" s="214"/>
      <c r="H139" s="214"/>
      <c r="I139" s="214"/>
      <c r="J139" s="214"/>
      <c r="K139" s="220"/>
    </row>
    <row r="140" spans="1:11" x14ac:dyDescent="0.2">
      <c r="A140" s="214"/>
      <c r="B140" s="214"/>
      <c r="C140" s="214"/>
      <c r="D140" s="214"/>
      <c r="E140" s="214"/>
      <c r="F140" s="214"/>
      <c r="G140" s="214"/>
      <c r="H140" s="214"/>
      <c r="I140" s="214"/>
      <c r="J140" s="214"/>
      <c r="K140" s="220"/>
    </row>
    <row r="141" spans="1:11" x14ac:dyDescent="0.2">
      <c r="A141" s="214"/>
      <c r="B141" s="214"/>
      <c r="C141" s="214"/>
      <c r="D141" s="214"/>
      <c r="E141" s="214"/>
      <c r="F141" s="214"/>
      <c r="G141" s="214"/>
      <c r="H141" s="214"/>
      <c r="I141" s="214"/>
      <c r="J141" s="214"/>
      <c r="K141" s="220"/>
    </row>
    <row r="142" spans="1:11" x14ac:dyDescent="0.2">
      <c r="A142" s="214"/>
      <c r="B142" s="214"/>
      <c r="C142" s="214"/>
      <c r="D142" s="214"/>
      <c r="E142" s="214"/>
      <c r="F142" s="214"/>
      <c r="G142" s="214"/>
      <c r="H142" s="214"/>
      <c r="I142" s="214"/>
      <c r="J142" s="214"/>
      <c r="K142" s="220"/>
    </row>
    <row r="143" spans="1:11" x14ac:dyDescent="0.2">
      <c r="A143" s="214"/>
      <c r="B143" s="214"/>
      <c r="C143" s="214"/>
      <c r="D143" s="214"/>
      <c r="E143" s="214"/>
      <c r="F143" s="214"/>
      <c r="G143" s="214"/>
      <c r="H143" s="214"/>
      <c r="I143" s="214"/>
      <c r="J143" s="214"/>
      <c r="K143" s="220"/>
    </row>
    <row r="144" spans="1:11" x14ac:dyDescent="0.2">
      <c r="A144" s="214"/>
      <c r="B144" s="214"/>
      <c r="C144" s="214"/>
      <c r="D144" s="214"/>
      <c r="E144" s="214"/>
      <c r="F144" s="214"/>
      <c r="G144" s="214"/>
      <c r="H144" s="214"/>
      <c r="I144" s="214"/>
      <c r="J144" s="214"/>
      <c r="K144" s="220"/>
    </row>
    <row r="145" spans="11:11" x14ac:dyDescent="0.2">
      <c r="K145" s="220"/>
    </row>
    <row r="147" spans="11:11" x14ac:dyDescent="0.2">
      <c r="K147" s="216"/>
    </row>
    <row r="148" spans="11:11" x14ac:dyDescent="0.2">
      <c r="K148" s="220"/>
    </row>
    <row r="149" spans="11:11" x14ac:dyDescent="0.2">
      <c r="K149" s="220"/>
    </row>
    <row r="150" spans="11:11" x14ac:dyDescent="0.2">
      <c r="K150" s="220"/>
    </row>
    <row r="151" spans="11:11" x14ac:dyDescent="0.2">
      <c r="K151" s="220"/>
    </row>
    <row r="152" spans="11:11" x14ac:dyDescent="0.2">
      <c r="K152" s="220"/>
    </row>
    <row r="153" spans="11:11" x14ac:dyDescent="0.2">
      <c r="K153" s="220"/>
    </row>
    <row r="154" spans="11:11" x14ac:dyDescent="0.2">
      <c r="K154" s="220"/>
    </row>
    <row r="156" spans="11:11" x14ac:dyDescent="0.2">
      <c r="K156" s="216"/>
    </row>
    <row r="157" spans="11:11" x14ac:dyDescent="0.2">
      <c r="K157" s="220"/>
    </row>
    <row r="158" spans="11:11" x14ac:dyDescent="0.2">
      <c r="K158" s="220"/>
    </row>
    <row r="159" spans="11:11" x14ac:dyDescent="0.2">
      <c r="K159" s="220"/>
    </row>
    <row r="160" spans="11:11" x14ac:dyDescent="0.2">
      <c r="K160" s="220"/>
    </row>
  </sheetData>
  <mergeCells count="24">
    <mergeCell ref="A125:I125"/>
    <mergeCell ref="A80:I80"/>
    <mergeCell ref="A86:I86"/>
    <mergeCell ref="A99:I99"/>
    <mergeCell ref="A108:I108"/>
    <mergeCell ref="A116:I116"/>
    <mergeCell ref="A73:I73"/>
    <mergeCell ref="A15:I15"/>
    <mergeCell ref="A20:I20"/>
    <mergeCell ref="A28:I28"/>
    <mergeCell ref="A33:I33"/>
    <mergeCell ref="A38:I38"/>
    <mergeCell ref="A44:I44"/>
    <mergeCell ref="A49:I49"/>
    <mergeCell ref="A54:I54"/>
    <mergeCell ref="A58:I58"/>
    <mergeCell ref="A62:I62"/>
    <mergeCell ref="A67:I67"/>
    <mergeCell ref="A10:I10"/>
    <mergeCell ref="K3:L3"/>
    <mergeCell ref="K4:L4"/>
    <mergeCell ref="K5:L5"/>
    <mergeCell ref="A1:I1"/>
    <mergeCell ref="A6:I6"/>
  </mergeCells>
  <conditionalFormatting sqref="I1:I1048576">
    <cfRule type="cellIs" dxfId="1" priority="2" operator="greaterThanOrEqual">
      <formula>0.6</formula>
    </cfRule>
  </conditionalFormatting>
  <conditionalFormatting sqref="V1:V1048576">
    <cfRule type="cellIs" dxfId="0" priority="1" operator="greaterThan">
      <formula>0.6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Bill Tracker</vt:lpstr>
      <vt:lpstr>Budgeting Stuff</vt:lpstr>
      <vt:lpstr>Student Loans</vt:lpstr>
      <vt:lpstr>Accounts</vt:lpstr>
      <vt:lpstr>Blackjack money</vt:lpstr>
      <vt:lpstr>Event Expenses</vt:lpstr>
      <vt:lpstr>All Banks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Crouch, Thomas J.</dc:creator>
  <cp:lastModifiedBy>Crouch, Thomas J.</cp:lastModifiedBy>
  <dcterms:created xsi:type="dcterms:W3CDTF">2015-01-01T20:53:47Z</dcterms:created>
  <dcterms:modified xsi:type="dcterms:W3CDTF">2016-10-16T19:46:22Z</dcterms:modified>
</cp:coreProperties>
</file>