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/>
  <xr:revisionPtr revIDLastSave="0" documentId="8_{E9BB66F4-811A-45C5-8F2C-7A27CE81DA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Календарный план проекта" sheetId="1" r:id="rId1"/>
    <sheet name="расчеты" sheetId="2" state="hidden" r:id="rId2"/>
  </sheets>
  <definedNames>
    <definedName name="DayRails">ИнтервалДатыНачала+ROW('Календарный план проекта'!$1:$9)-1</definedName>
    <definedName name="GridCalc">IFERROR(расчеты!$A1/SUMPRODUCT( (Действия[ИД]=расчеты!$C1)*(Действия[Начало]&lt;=расчеты!A$31)*((Действия[Окончание]&gt;=расчеты!A$31)+(LEN(Действия[Окончание])=0)*(Действия[Начало]=расчеты!A$31)) ),NA())</definedName>
    <definedName name="ДатаНачала">расчеты!$D$28</definedName>
    <definedName name="ДниИнтервала">расчеты!$D$29</definedName>
    <definedName name="_xlnm.Print_Titles" localSheetId="0">'Календарный план проекта'!$6:$6</definedName>
    <definedName name="Заголовок1">Действия[[#Headers],[Действие ]]</definedName>
    <definedName name="ИнтервалДатыНачала">расчеты!$D$25</definedName>
    <definedName name="ОбластьЗаголовкаСтроки1..D3">'Календарный план проекта'!$D$2</definedName>
    <definedName name="СмещениеИнтервала">расчеты!$D$26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5" i="2" l="1"/>
  <c r="B7" i="1" l="1"/>
  <c r="B11" i="1"/>
  <c r="B15" i="1"/>
  <c r="B8" i="1"/>
  <c r="B12" i="1"/>
  <c r="B16" i="1"/>
  <c r="B10" i="1"/>
  <c r="B14" i="1"/>
  <c r="B9" i="1"/>
  <c r="B13" i="1"/>
  <c r="B17" i="1"/>
  <c r="B18" i="1"/>
  <c r="D7" i="1"/>
  <c r="D8" i="1" l="1"/>
  <c r="E8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9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10" i="1" l="1"/>
  <c r="D11" i="1" s="1"/>
  <c r="E11" i="1" s="1"/>
  <c r="E9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l="1"/>
  <c r="AH72" i="2"/>
  <c r="D12" i="1"/>
  <c r="AH56" i="2"/>
  <c r="J55" i="2"/>
  <c r="J70" i="2" l="1"/>
  <c r="J72" i="2"/>
  <c r="P43" i="2"/>
  <c r="U55" i="2"/>
  <c r="U70" i="2" l="1"/>
  <c r="U72" i="2"/>
  <c r="I55" i="2"/>
  <c r="I70" i="2" l="1"/>
  <c r="I72" i="2"/>
  <c r="I43" i="2"/>
  <c r="AB55" i="2"/>
  <c r="AB70" i="2" l="1"/>
  <c r="AB72" i="2"/>
  <c r="P55" i="2"/>
  <c r="P70" i="2" l="1"/>
  <c r="P72" i="2"/>
  <c r="G55" i="2"/>
  <c r="G70" i="2" l="1"/>
  <c r="G72" i="2"/>
  <c r="M55" i="2"/>
  <c r="M70" i="2" l="1"/>
  <c r="M72" i="2"/>
  <c r="J43" i="2"/>
  <c r="N43" i="2"/>
  <c r="U43" i="2"/>
  <c r="AF55" i="2"/>
  <c r="AF70" i="2" l="1"/>
  <c r="AF72" i="2"/>
  <c r="AF43" i="2"/>
  <c r="Z43" i="2"/>
  <c r="T43" i="2"/>
  <c r="AG43" i="2"/>
  <c r="Y43" i="2"/>
  <c r="Z55" i="2"/>
  <c r="Z70" i="2" l="1"/>
  <c r="Z72" i="2"/>
  <c r="AB43" i="2"/>
  <c r="AA43" i="2"/>
  <c r="S43" i="2"/>
  <c r="T55" i="2"/>
  <c r="T70" i="2" l="1"/>
  <c r="T72" i="2"/>
  <c r="M43" i="2"/>
  <c r="V43" i="2"/>
  <c r="O43" i="2"/>
  <c r="G43" i="2"/>
  <c r="H55" i="2"/>
  <c r="H70" i="2" l="1"/>
  <c r="H72" i="2"/>
  <c r="L55" i="2"/>
  <c r="L70" i="2" l="1"/>
  <c r="L72" i="2"/>
  <c r="AD55" i="2"/>
  <c r="AD70" i="2" l="1"/>
  <c r="AD72" i="2"/>
  <c r="X55" i="2"/>
  <c r="X70" i="2" l="1"/>
  <c r="X72" i="2"/>
  <c r="R55" i="2"/>
  <c r="R70" i="2" l="1"/>
  <c r="R72" i="2"/>
  <c r="V55" i="2"/>
  <c r="V70" i="2" l="1"/>
  <c r="V72" i="2"/>
  <c r="Y55" i="2"/>
  <c r="Y70" i="2" l="1"/>
  <c r="Y72" i="2"/>
  <c r="O55" i="2"/>
  <c r="O70" i="2" l="1"/>
  <c r="O72" i="2"/>
  <c r="N55" i="2"/>
  <c r="N70" i="2" l="1"/>
  <c r="N72" i="2"/>
  <c r="H43" i="2"/>
  <c r="F55" i="2"/>
  <c r="F70" i="2" l="1"/>
  <c r="F72" i="2"/>
  <c r="S55" i="2"/>
  <c r="S70" i="2" l="1"/>
  <c r="S72" i="2"/>
  <c r="X43" i="2"/>
  <c r="AD43" i="2"/>
  <c r="R43" i="2"/>
  <c r="AG55" i="2"/>
  <c r="AG70" i="2" l="1"/>
  <c r="AG72" i="2"/>
  <c r="L43" i="2"/>
  <c r="AA55" i="2"/>
  <c r="AA70" i="2" l="1"/>
  <c r="AA72" i="2"/>
  <c r="F43" i="2"/>
  <c r="K43" i="2"/>
  <c r="AE55" i="2"/>
  <c r="AE70" i="2" l="1"/>
  <c r="AE72" i="2"/>
  <c r="AC43" i="2"/>
  <c r="W43" i="2"/>
  <c r="E43" i="2"/>
  <c r="AH43" i="2"/>
  <c r="Q55" i="2"/>
  <c r="Q70" i="2" l="1"/>
  <c r="Q72" i="2"/>
  <c r="AE43" i="2"/>
  <c r="K55" i="2"/>
  <c r="K70" i="2" l="1"/>
  <c r="K72" i="2"/>
  <c r="E55" i="2"/>
  <c r="E70" i="2" l="1"/>
  <c r="E72" i="2"/>
  <c r="Q43" i="2"/>
  <c r="W55" i="2"/>
  <c r="W70" i="2" l="1"/>
  <c r="W72" i="2"/>
  <c r="AC55" i="2"/>
  <c r="AC70" i="2" l="1"/>
  <c r="AC72" i="2"/>
  <c r="AI31" i="2"/>
  <c r="D13" i="1" l="1"/>
  <c r="D14" i="1" s="1"/>
  <c r="D15" i="1" s="1"/>
  <c r="E12" i="1"/>
  <c r="P56" i="2"/>
  <c r="J56" i="2"/>
  <c r="R56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E13" i="1" l="1"/>
  <c r="E15" i="1"/>
  <c r="D16" i="1"/>
  <c r="D17" i="1" s="1"/>
  <c r="D18" i="1" s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6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7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48" i="2" l="1"/>
  <c r="AF49" i="2"/>
  <c r="F48" i="2"/>
  <c r="Q49" i="2"/>
  <c r="X51" i="2"/>
  <c r="AG49" i="2"/>
  <c r="AB45" i="2"/>
  <c r="N47" i="2"/>
  <c r="S47" i="2"/>
  <c r="S48" i="2"/>
  <c r="Y47" i="2"/>
  <c r="R46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<sst xmlns="http://schemas.openxmlformats.org/spreadsheetml/2006/main" count="33" uniqueCount="32">
  <si>
    <t>ИД</t>
  </si>
  <si>
    <t>В этой ячейке представлена диаграмма мероприятий проекта с прокручиваемой временной шкалой.</t>
  </si>
  <si>
    <t xml:space="preserve">Действие </t>
  </si>
  <si>
    <t>Начало проекта</t>
  </si>
  <si>
    <t>Исследование</t>
  </si>
  <si>
    <t>Сбор материалов</t>
  </si>
  <si>
    <t>Создание обзора</t>
  </si>
  <si>
    <t>Набросок временной шкалы</t>
  </si>
  <si>
    <t>Черновое предложение</t>
  </si>
  <si>
    <t>Проверка</t>
  </si>
  <si>
    <t>Собрание заинтересованных лиц</t>
  </si>
  <si>
    <t>Проверка отзывов</t>
  </si>
  <si>
    <t>Презентация</t>
  </si>
  <si>
    <t>Сбор данных</t>
  </si>
  <si>
    <t>Завершение проекта</t>
  </si>
  <si>
    <t>Дата начала</t>
  </si>
  <si>
    <t>Начало</t>
  </si>
  <si>
    <t>Окончание</t>
  </si>
  <si>
    <t>Заметки</t>
  </si>
  <si>
    <t>*** Этот лист должен оставаться скрытым ***</t>
  </si>
  <si>
    <t>Положение</t>
  </si>
  <si>
    <t>Ряд</t>
  </si>
  <si>
    <t>Сегодня:</t>
  </si>
  <si>
    <t>Количество строк</t>
  </si>
  <si>
    <t>Мероприятия в интервале:</t>
  </si>
  <si>
    <t>Расчет начала интервала</t>
  </si>
  <si>
    <t>Смещение</t>
  </si>
  <si>
    <t>Интервал</t>
  </si>
  <si>
    <t>ИД мероприятия</t>
  </si>
  <si>
    <t>Мероприятие</t>
  </si>
  <si>
    <t>Текущий день</t>
  </si>
  <si>
    <t>Календарный план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</si>
</sst>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(* #,##0_);_(* \(#,##0\);_(* &quot;-&quot;_);_(@_)"/>
    <numFmt numFmtId="165" formatCode="_(* #,##0.00_);_(* \(#,##0.00\);_(* &quot;-&quot;??_);_(@_)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[$-418]d\-mmm;@"/>
    <numFmt numFmtId="169" formatCode="mmm\ yyyy"/>
    <numFmt numFmtId="170" formatCode="d\-mmm"/>
    <numFmt numFmtId="171" formatCode="d\ mmm"/>
  </numFmts>
  <fonts count="27">
    <font>
      <sz val="11"/>
      <color theme="3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30"/>
      <color theme="4"/>
      <name val="Garamond"/>
      <family val="2"/>
      <scheme val="major"/>
    </font>
    <font>
      <sz val="36"/>
      <color theme="4"/>
      <name val="Garamond"/>
      <family val="2"/>
      <scheme val="major"/>
    </font>
    <font>
      <sz val="13"/>
      <color theme="3"/>
      <name val="Calibri"/>
      <family val="2"/>
      <scheme val="minor"/>
    </font>
    <font>
      <sz val="48"/>
      <color theme="5"/>
      <name val="Garamond"/>
      <family val="1"/>
      <scheme val="major"/>
    </font>
    <font>
      <sz val="18"/>
      <color theme="5"/>
      <name val="Garamond"/>
      <family val="1"/>
      <scheme val="major"/>
    </font>
    <font>
      <sz val="16"/>
      <color theme="3"/>
      <name val="Garamond"/>
      <family val="1"/>
      <scheme val="maj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3"/>
      <name val="Garamond"/>
      <family val="1"/>
      <charset val="204"/>
    </font>
    <font>
      <b/>
      <sz val="15"/>
      <color theme="3"/>
      <name val="Garamond"/>
      <family val="1"/>
      <charset val="204"/>
    </font>
    <font>
      <sz val="30"/>
      <color theme="0"/>
      <name val="Garamond"/>
      <family val="1"/>
      <charset val="204"/>
    </font>
    <font>
      <sz val="12"/>
      <color theme="3"/>
      <name val="Garamond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horizontal="left" vertical="center" wrapText="1" indent="1"/>
    </xf>
    <xf numFmtId="0" fontId="25" fillId="2" borderId="1" applyNumberFormat="0" applyProtection="0">
      <alignment horizontal="left" vertical="center"/>
    </xf>
    <xf numFmtId="0" fontId="24" fillId="0" borderId="0" applyNumberFormat="0" applyFill="0" applyAlignment="0" applyProtection="0"/>
    <xf numFmtId="0" fontId="26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3" fillId="7" borderId="0" applyNumberFormat="0" applyBorder="0" applyAlignment="0" applyProtection="0"/>
    <xf numFmtId="0" fontId="23" fillId="10" borderId="0" applyNumberFormat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3" applyNumberFormat="0" applyAlignment="0" applyProtection="0"/>
    <xf numFmtId="0" fontId="15" fillId="18" borderId="4" applyNumberFormat="0" applyAlignment="0" applyProtection="0"/>
    <xf numFmtId="0" fontId="16" fillId="18" borderId="3" applyNumberFormat="0" applyAlignment="0" applyProtection="0"/>
    <xf numFmtId="0" fontId="17" fillId="0" borderId="5" applyNumberFormat="0" applyFill="0" applyAlignment="0" applyProtection="0"/>
    <xf numFmtId="0" fontId="18" fillId="19" borderId="6" applyNumberFormat="0" applyAlignment="0" applyProtection="0"/>
    <xf numFmtId="0" fontId="19" fillId="0" borderId="0" applyNumberFormat="0" applyFill="0" applyBorder="0" applyAlignment="0" applyProtection="0"/>
    <xf numFmtId="0" fontId="4" fillId="20" borderId="7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21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0" fontId="0" fillId="11" borderId="0" xfId="0" applyFill="1">
      <alignment horizontal="left" vertical="center" wrapText="1" indent="1"/>
    </xf>
    <xf numFmtId="0" fontId="0" fillId="11" borderId="0" xfId="0" applyFill="1" applyAlignment="1">
      <alignment vertical="center"/>
    </xf>
    <xf numFmtId="0" fontId="5" fillId="12" borderId="0" xfId="1" applyFont="1" applyFill="1" applyBorder="1">
      <alignment horizontal="left" vertical="center"/>
    </xf>
    <xf numFmtId="0" fontId="6" fillId="11" borderId="0" xfId="1" applyFont="1" applyFill="1" applyBorder="1">
      <alignment horizontal="left" vertical="center"/>
    </xf>
    <xf numFmtId="0" fontId="5" fillId="11" borderId="0" xfId="1" applyFont="1" applyFill="1" applyBorder="1">
      <alignment horizontal="left" vertical="center"/>
    </xf>
    <xf numFmtId="0" fontId="0" fillId="13" borderId="0" xfId="0" applyFill="1" applyAlignment="1">
      <alignment vertical="center"/>
    </xf>
    <xf numFmtId="0" fontId="26" fillId="11" borderId="0" xfId="3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2"/>
    </xf>
    <xf numFmtId="14" fontId="9" fillId="13" borderId="0" xfId="13" applyNumberFormat="1" applyFont="1" applyFill="1" applyAlignment="1">
      <alignment horizontal="left" vertical="center" indent="3"/>
    </xf>
    <xf numFmtId="0" fontId="10" fillId="0" borderId="0" xfId="3" applyFont="1" applyFill="1" applyBorder="1" applyAlignment="1">
      <alignment horizontal="left" vertical="center" indent="2"/>
    </xf>
    <xf numFmtId="0" fontId="10" fillId="0" borderId="0" xfId="3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68" fontId="0" fillId="0" borderId="0" xfId="0" applyNumberFormat="1">
      <alignment horizontal="left" vertical="center" wrapText="1" indent="1"/>
    </xf>
    <xf numFmtId="169" fontId="0" fillId="0" borderId="0" xfId="0" applyNumberFormat="1">
      <alignment horizontal="left" vertical="center" wrapText="1" indent="1"/>
    </xf>
    <xf numFmtId="170" fontId="0" fillId="0" borderId="0" xfId="0" applyNumberFormat="1">
      <alignment horizontal="left" vertical="center" wrapText="1" indent="1"/>
    </xf>
    <xf numFmtId="171" fontId="0" fillId="0" borderId="0" xfId="0" applyNumberFormat="1">
      <alignment horizontal="left" vertical="center" wrapText="1" indent="1"/>
    </xf>
    <xf numFmtId="0" fontId="26" fillId="11" borderId="0" xfId="3" applyFill="1" applyBorder="1" applyAlignment="1">
      <alignment horizontal="center" vertical="center"/>
    </xf>
    <xf numFmtId="0" fontId="8" fillId="13" borderId="0" xfId="1" applyFont="1" applyFill="1" applyBorder="1" applyAlignment="1">
      <alignment horizontal="center"/>
    </xf>
    <xf numFmtId="0" fontId="9" fillId="13" borderId="0" xfId="2" applyFont="1" applyFill="1" applyAlignment="1">
      <alignment horizontal="right" vertical="center" indent="3"/>
    </xf>
  </cellXfs>
  <cellStyles count="47">
    <cellStyle name="20% — акцент1" xfId="32" builtinId="30" customBuiltin="1"/>
    <cellStyle name="20% — акцент2" xfId="36" builtinId="34" customBuiltin="1"/>
    <cellStyle name="20% — акцент3" xfId="6" builtinId="38" customBuiltin="1"/>
    <cellStyle name="20% — акцент4" xfId="10" builtinId="42" customBuiltin="1"/>
    <cellStyle name="20% — акцент5" xfId="40" builtinId="46" customBuiltin="1"/>
    <cellStyle name="20% — акцент6" xfId="44" builtinId="50" customBuiltin="1"/>
    <cellStyle name="40% — акцент1" xfId="33" builtinId="31" customBuiltin="1"/>
    <cellStyle name="40% — акцент2" xfId="37" builtinId="35" customBuiltin="1"/>
    <cellStyle name="40% — акцент3" xfId="7" builtinId="39" customBuiltin="1"/>
    <cellStyle name="40% — акцент4" xfId="11" builtinId="43" customBuiltin="1"/>
    <cellStyle name="40% — акцент5" xfId="41" builtinId="47" customBuiltin="1"/>
    <cellStyle name="40% — акцент6" xfId="45" builtinId="51" customBuiltin="1"/>
    <cellStyle name="60% — акцент1" xfId="34" builtinId="32" customBuiltin="1"/>
    <cellStyle name="60% — акцент2" xfId="38" builtinId="36" customBuiltin="1"/>
    <cellStyle name="60% — акцент3" xfId="8" builtinId="40" customBuiltin="1"/>
    <cellStyle name="60% — акцент4" xfId="12" builtinId="44" customBuiltin="1"/>
    <cellStyle name="60% — акцент5" xfId="42" builtinId="48" customBuiltin="1"/>
    <cellStyle name="60% — акцент6" xfId="46" builtinId="52" customBuiltin="1"/>
    <cellStyle name="Акцент1" xfId="31" builtinId="29" customBuiltin="1"/>
    <cellStyle name="Акцент2" xfId="35" builtinId="33" customBuiltin="1"/>
    <cellStyle name="Акцент3" xfId="5" builtinId="37" customBuiltin="1"/>
    <cellStyle name="Акцент4" xfId="9" builtinId="41" customBuiltin="1"/>
    <cellStyle name="Акцент5" xfId="39" builtinId="45" customBuiltin="1"/>
    <cellStyle name="Акцент6" xfId="43" builtinId="49" customBuiltin="1"/>
    <cellStyle name="Ввод " xfId="22" builtinId="20" customBuiltin="1"/>
    <cellStyle name="Вывод" xfId="23" builtinId="21" customBuiltin="1"/>
    <cellStyle name="Вычисление" xfId="24" builtinId="22" customBuiltin="1"/>
    <cellStyle name="Денежный" xfId="16" builtinId="4" customBuiltin="1"/>
    <cellStyle name="Денежный [0]" xfId="17" builtinId="7" customBuiltin="1"/>
    <cellStyle name="Заголовок 1" xfId="2" builtinId="16" customBuiltin="1"/>
    <cellStyle name="Заголовок 2" xfId="13" builtinId="17" customBuiltin="1"/>
    <cellStyle name="Заголовок 3" xfId="3" builtinId="18" customBuiltin="1"/>
    <cellStyle name="Заголовок 4" xfId="4" builtinId="19" customBuiltin="1"/>
    <cellStyle name="Итог" xfId="30" builtinId="25" customBuiltin="1"/>
    <cellStyle name="Контрольная ячейка" xfId="26" builtinId="23" customBuiltin="1"/>
    <cellStyle name="Название" xfId="1" builtinId="15" customBuiltin="1"/>
    <cellStyle name="Нейтральный" xfId="21" builtinId="28" customBuiltin="1"/>
    <cellStyle name="Обычный" xfId="0" builtinId="0" customBuiltin="1"/>
    <cellStyle name="Плохой" xfId="20" builtinId="27" customBuiltin="1"/>
    <cellStyle name="Пояснение" xfId="29" builtinId="53" customBuiltin="1"/>
    <cellStyle name="Примечание" xfId="28" builtinId="10" customBuiltin="1"/>
    <cellStyle name="Процентный" xfId="18" builtinId="5" customBuiltin="1"/>
    <cellStyle name="Связанная ячейка" xfId="25" builtinId="24" customBuiltin="1"/>
    <cellStyle name="Текст предупреждения" xfId="27" builtinId="11" customBuiltin="1"/>
    <cellStyle name="Финансовый" xfId="14" builtinId="3" customBuiltin="1"/>
    <cellStyle name="Финансовый [0]" xfId="15" builtinId="6" customBuiltin="1"/>
    <cellStyle name="Хороший" xfId="19" builtinId="26" customBuiltin="1"/>
  </cellStyles>
  <dxfs count="18"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alignment horizontal="left" vertical="center" textRotation="0" relativeIndent="1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5117038483843"/>
          <bgColor theme="8"/>
        </patternFill>
      </fill>
    </dxf>
    <dxf>
      <font>
        <b/>
        <color theme="5" tint="-0.249977111117893"/>
      </font>
    </dxf>
    <dxf>
      <font>
        <b/>
        <color theme="5" tint="-0.249977111117893"/>
      </font>
    </dxf>
    <dxf>
      <font>
        <b/>
        <color theme="5" tint="-0.249977111117893"/>
      </font>
      <border>
        <top style="thin">
          <color theme="5"/>
        </top>
      </border>
    </dxf>
    <dxf>
      <font>
        <color theme="5"/>
      </font>
      <fill>
        <patternFill>
          <bgColor theme="8" tint="-9.9948118533890809E-2"/>
        </patternFill>
      </fill>
      <border>
        <bottom style="thin">
          <color theme="3"/>
        </bottom>
      </border>
    </dxf>
    <dxf>
      <font>
        <color theme="5"/>
      </font>
      <fill>
        <patternFill>
          <bgColor theme="3" tint="0.79998168889431442"/>
        </patternFill>
      </fill>
      <border>
        <top/>
        <bottom/>
        <vertical style="thin">
          <color theme="9" tint="0.79998168889431442"/>
        </vertical>
      </border>
    </dxf>
    <dxf>
      <font>
        <b/>
        <color theme="1"/>
      </font>
      <border>
        <top style="thick">
          <color theme="3"/>
        </top>
      </border>
    </dxf>
    <dxf>
      <font>
        <b/>
        <color theme="0"/>
      </font>
      <fill>
        <patternFill patternType="solid">
          <fgColor theme="8"/>
          <bgColor theme="3"/>
        </patternFill>
      </fill>
    </dxf>
    <dxf>
      <font>
        <color theme="1"/>
      </font>
      <fill>
        <patternFill>
          <bgColor theme="9"/>
        </patternFill>
      </fill>
      <border>
        <left/>
        <right/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3" defaultTableStyle="TableStyleMedium2" defaultPivotStyle="PivotStyleLight8">
    <tableStyle name="Временная шкала проекта" pivot="0" count="4" xr9:uid="{00000000-0011-0000-FFFF-FFFF00000000}">
      <tableStyleElement type="wholeTable" dxfId="17"/>
      <tableStyleElement type="headerRow" dxfId="16"/>
      <tableStyleElement type="firstRowStripe" dxfId="15"/>
      <tableStyleElement type="secondRowStripe" dxfId="14"/>
    </tableStyle>
    <tableStyle name="СтильТаблицыСветлый13 2" pivot="0" count="3" xr9:uid="{BA2E9783-23AD-514B-952C-F35C9D5B86FB}">
      <tableStyleElement type="wholeTable" dxfId="13"/>
      <tableStyleElement type="headerRow" dxfId="12"/>
      <tableStyleElement type="totalRow" dxfId="11"/>
    </tableStyle>
    <tableStyle name="СтильТаблицыСветлый3 2" pivot="0" count="7" xr9:uid="{83C8348D-80F5-F040-ABDF-13BBDEF34497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расчеты!$B$32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расчеты!$E$31:$AH$31</c:f>
              <c:numCache>
                <c:formatCode>m/d/yyyy</c:formatCode>
                <c:ptCount val="30"/>
                <c:pt idx="0">
                  <c:v>45206</c:v>
                </c:pt>
                <c:pt idx="1">
                  <c:v>45207</c:v>
                </c:pt>
                <c:pt idx="2">
                  <c:v>45208</c:v>
                </c:pt>
                <c:pt idx="3">
                  <c:v>45209</c:v>
                </c:pt>
                <c:pt idx="4">
                  <c:v>45210</c:v>
                </c:pt>
                <c:pt idx="5">
                  <c:v>45211</c:v>
                </c:pt>
                <c:pt idx="6">
                  <c:v>45212</c:v>
                </c:pt>
                <c:pt idx="7">
                  <c:v>45213</c:v>
                </c:pt>
                <c:pt idx="8">
                  <c:v>45214</c:v>
                </c:pt>
                <c:pt idx="9">
                  <c:v>45215</c:v>
                </c:pt>
                <c:pt idx="10">
                  <c:v>45216</c:v>
                </c:pt>
                <c:pt idx="11">
                  <c:v>45217</c:v>
                </c:pt>
                <c:pt idx="12">
                  <c:v>45218</c:v>
                </c:pt>
                <c:pt idx="13">
                  <c:v>45219</c:v>
                </c:pt>
                <c:pt idx="14">
                  <c:v>45220</c:v>
                </c:pt>
                <c:pt idx="15">
                  <c:v>45221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45227</c:v>
                </c:pt>
                <c:pt idx="22">
                  <c:v>45228</c:v>
                </c:pt>
                <c:pt idx="23">
                  <c:v>45229</c:v>
                </c:pt>
                <c:pt idx="24">
                  <c:v>45230</c:v>
                </c:pt>
                <c:pt idx="25">
                  <c:v>45231</c:v>
                </c:pt>
                <c:pt idx="26">
                  <c:v>45232</c:v>
                </c:pt>
                <c:pt idx="27">
                  <c:v>45233</c:v>
                </c:pt>
                <c:pt idx="28">
                  <c:v>45234</c:v>
                </c:pt>
                <c:pt idx="29">
                  <c:v>45235</c:v>
                </c:pt>
              </c:numCache>
            </c:numRef>
          </c:cat>
          <c:val>
            <c:numRef>
              <c:f>расчеты!$E$32:$AH$32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расчеты!$D$44</c:f>
              <c:strCache>
                <c:ptCount val="1"/>
                <c:pt idx="0">
                  <c:v>#Н/Д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расчеты!$B$33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расчеты!$E$31:$AH$31</c:f>
              <c:numCache>
                <c:formatCode>m/d/yyyy</c:formatCode>
                <c:ptCount val="30"/>
                <c:pt idx="0">
                  <c:v>45206</c:v>
                </c:pt>
                <c:pt idx="1">
                  <c:v>45207</c:v>
                </c:pt>
                <c:pt idx="2">
                  <c:v>45208</c:v>
                </c:pt>
                <c:pt idx="3">
                  <c:v>45209</c:v>
                </c:pt>
                <c:pt idx="4">
                  <c:v>45210</c:v>
                </c:pt>
                <c:pt idx="5">
                  <c:v>45211</c:v>
                </c:pt>
                <c:pt idx="6">
                  <c:v>45212</c:v>
                </c:pt>
                <c:pt idx="7">
                  <c:v>45213</c:v>
                </c:pt>
                <c:pt idx="8">
                  <c:v>45214</c:v>
                </c:pt>
                <c:pt idx="9">
                  <c:v>45215</c:v>
                </c:pt>
                <c:pt idx="10">
                  <c:v>45216</c:v>
                </c:pt>
                <c:pt idx="11">
                  <c:v>45217</c:v>
                </c:pt>
                <c:pt idx="12">
                  <c:v>45218</c:v>
                </c:pt>
                <c:pt idx="13">
                  <c:v>45219</c:v>
                </c:pt>
                <c:pt idx="14">
                  <c:v>45220</c:v>
                </c:pt>
                <c:pt idx="15">
                  <c:v>45221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45227</c:v>
                </c:pt>
                <c:pt idx="22">
                  <c:v>45228</c:v>
                </c:pt>
                <c:pt idx="23">
                  <c:v>45229</c:v>
                </c:pt>
                <c:pt idx="24">
                  <c:v>45230</c:v>
                </c:pt>
                <c:pt idx="25">
                  <c:v>45231</c:v>
                </c:pt>
                <c:pt idx="26">
                  <c:v>45232</c:v>
                </c:pt>
                <c:pt idx="27">
                  <c:v>45233</c:v>
                </c:pt>
                <c:pt idx="28">
                  <c:v>45234</c:v>
                </c:pt>
                <c:pt idx="29">
                  <c:v>45235</c:v>
                </c:pt>
              </c:numCache>
            </c:numRef>
          </c:cat>
          <c:val>
            <c:numRef>
              <c:f>расчеты!$E$33:$AH$33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расчеты!$D$45</c:f>
              <c:strCache>
                <c:ptCount val="1"/>
                <c:pt idx="0">
                  <c:v>#Н/Д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расчеты!$B$34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расчеты!$E$31:$AH$31</c:f>
              <c:numCache>
                <c:formatCode>m/d/yyyy</c:formatCode>
                <c:ptCount val="30"/>
                <c:pt idx="0">
                  <c:v>45206</c:v>
                </c:pt>
                <c:pt idx="1">
                  <c:v>45207</c:v>
                </c:pt>
                <c:pt idx="2">
                  <c:v>45208</c:v>
                </c:pt>
                <c:pt idx="3">
                  <c:v>45209</c:v>
                </c:pt>
                <c:pt idx="4">
                  <c:v>45210</c:v>
                </c:pt>
                <c:pt idx="5">
                  <c:v>45211</c:v>
                </c:pt>
                <c:pt idx="6">
                  <c:v>45212</c:v>
                </c:pt>
                <c:pt idx="7">
                  <c:v>45213</c:v>
                </c:pt>
                <c:pt idx="8">
                  <c:v>45214</c:v>
                </c:pt>
                <c:pt idx="9">
                  <c:v>45215</c:v>
                </c:pt>
                <c:pt idx="10">
                  <c:v>45216</c:v>
                </c:pt>
                <c:pt idx="11">
                  <c:v>45217</c:v>
                </c:pt>
                <c:pt idx="12">
                  <c:v>45218</c:v>
                </c:pt>
                <c:pt idx="13">
                  <c:v>45219</c:v>
                </c:pt>
                <c:pt idx="14">
                  <c:v>45220</c:v>
                </c:pt>
                <c:pt idx="15">
                  <c:v>45221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45227</c:v>
                </c:pt>
                <c:pt idx="22">
                  <c:v>45228</c:v>
                </c:pt>
                <c:pt idx="23">
                  <c:v>45229</c:v>
                </c:pt>
                <c:pt idx="24">
                  <c:v>45230</c:v>
                </c:pt>
                <c:pt idx="25">
                  <c:v>45231</c:v>
                </c:pt>
                <c:pt idx="26">
                  <c:v>45232</c:v>
                </c:pt>
                <c:pt idx="27">
                  <c:v>45233</c:v>
                </c:pt>
                <c:pt idx="28">
                  <c:v>45234</c:v>
                </c:pt>
                <c:pt idx="29">
                  <c:v>45235</c:v>
                </c:pt>
              </c:numCache>
            </c:numRef>
          </c:cat>
          <c:val>
            <c:numRef>
              <c:f>расчеты!$E$34:$AH$34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расчеты!$D$46</c:f>
              <c:strCache>
                <c:ptCount val="1"/>
                <c:pt idx="0">
                  <c:v>#Н/Д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расчеты!$B$35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расчеты!$E$31:$AH$31</c:f>
              <c:numCache>
                <c:formatCode>m/d/yyyy</c:formatCode>
                <c:ptCount val="30"/>
                <c:pt idx="0">
                  <c:v>45206</c:v>
                </c:pt>
                <c:pt idx="1">
                  <c:v>45207</c:v>
                </c:pt>
                <c:pt idx="2">
                  <c:v>45208</c:v>
                </c:pt>
                <c:pt idx="3">
                  <c:v>45209</c:v>
                </c:pt>
                <c:pt idx="4">
                  <c:v>45210</c:v>
                </c:pt>
                <c:pt idx="5">
                  <c:v>45211</c:v>
                </c:pt>
                <c:pt idx="6">
                  <c:v>45212</c:v>
                </c:pt>
                <c:pt idx="7">
                  <c:v>45213</c:v>
                </c:pt>
                <c:pt idx="8">
                  <c:v>45214</c:v>
                </c:pt>
                <c:pt idx="9">
                  <c:v>45215</c:v>
                </c:pt>
                <c:pt idx="10">
                  <c:v>45216</c:v>
                </c:pt>
                <c:pt idx="11">
                  <c:v>45217</c:v>
                </c:pt>
                <c:pt idx="12">
                  <c:v>45218</c:v>
                </c:pt>
                <c:pt idx="13">
                  <c:v>45219</c:v>
                </c:pt>
                <c:pt idx="14">
                  <c:v>45220</c:v>
                </c:pt>
                <c:pt idx="15">
                  <c:v>45221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45227</c:v>
                </c:pt>
                <c:pt idx="22">
                  <c:v>45228</c:v>
                </c:pt>
                <c:pt idx="23">
                  <c:v>45229</c:v>
                </c:pt>
                <c:pt idx="24">
                  <c:v>45230</c:v>
                </c:pt>
                <c:pt idx="25">
                  <c:v>45231</c:v>
                </c:pt>
                <c:pt idx="26">
                  <c:v>45232</c:v>
                </c:pt>
                <c:pt idx="27">
                  <c:v>45233</c:v>
                </c:pt>
                <c:pt idx="28">
                  <c:v>45234</c:v>
                </c:pt>
                <c:pt idx="29">
                  <c:v>45235</c:v>
                </c:pt>
              </c:numCache>
            </c:numRef>
          </c:cat>
          <c:val>
            <c:numRef>
              <c:f>расчеты!$E$35:$AH$35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расчеты!$D$47</c:f>
              <c:strCache>
                <c:ptCount val="1"/>
                <c:pt idx="0">
                  <c:v>#Н/Д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расчеты!$B$36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расчеты!$E$31:$AH$31</c:f>
              <c:numCache>
                <c:formatCode>m/d/yyyy</c:formatCode>
                <c:ptCount val="30"/>
                <c:pt idx="0">
                  <c:v>45206</c:v>
                </c:pt>
                <c:pt idx="1">
                  <c:v>45207</c:v>
                </c:pt>
                <c:pt idx="2">
                  <c:v>45208</c:v>
                </c:pt>
                <c:pt idx="3">
                  <c:v>45209</c:v>
                </c:pt>
                <c:pt idx="4">
                  <c:v>45210</c:v>
                </c:pt>
                <c:pt idx="5">
                  <c:v>45211</c:v>
                </c:pt>
                <c:pt idx="6">
                  <c:v>45212</c:v>
                </c:pt>
                <c:pt idx="7">
                  <c:v>45213</c:v>
                </c:pt>
                <c:pt idx="8">
                  <c:v>45214</c:v>
                </c:pt>
                <c:pt idx="9">
                  <c:v>45215</c:v>
                </c:pt>
                <c:pt idx="10">
                  <c:v>45216</c:v>
                </c:pt>
                <c:pt idx="11">
                  <c:v>45217</c:v>
                </c:pt>
                <c:pt idx="12">
                  <c:v>45218</c:v>
                </c:pt>
                <c:pt idx="13">
                  <c:v>45219</c:v>
                </c:pt>
                <c:pt idx="14">
                  <c:v>45220</c:v>
                </c:pt>
                <c:pt idx="15">
                  <c:v>45221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45227</c:v>
                </c:pt>
                <c:pt idx="22">
                  <c:v>45228</c:v>
                </c:pt>
                <c:pt idx="23">
                  <c:v>45229</c:v>
                </c:pt>
                <c:pt idx="24">
                  <c:v>45230</c:v>
                </c:pt>
                <c:pt idx="25">
                  <c:v>45231</c:v>
                </c:pt>
                <c:pt idx="26">
                  <c:v>45232</c:v>
                </c:pt>
                <c:pt idx="27">
                  <c:v>45233</c:v>
                </c:pt>
                <c:pt idx="28">
                  <c:v>45234</c:v>
                </c:pt>
                <c:pt idx="29">
                  <c:v>45235</c:v>
                </c:pt>
              </c:numCache>
            </c:numRef>
          </c:cat>
          <c:val>
            <c:numRef>
              <c:f>расчеты!$E$36:$AH$36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расчеты!$D$48</c:f>
              <c:strCache>
                <c:ptCount val="1"/>
                <c:pt idx="0">
                  <c:v>#Н/Д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3"/>
            <c:marker>
              <c:spPr>
                <a:solidFill>
                  <a:schemeClr val="tx2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B1A-4808-B570-F39EFF2D7B24}"/>
              </c:ext>
            </c:extLst>
          </c:dPt>
          <c:dPt>
            <c:idx val="6"/>
            <c:marker>
              <c:spPr>
                <a:solidFill>
                  <a:schemeClr val="tx2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85D-B943-A53D-6A6D765E301A}"/>
              </c:ext>
            </c:extLst>
          </c:dPt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НАЧАЛО</a:t>
                    </a:r>
                    <a:r>
                      <a:rPr lang="en-US" baseline="0"/>
                      <a:t> ПРОЕКТА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  <a:latin typeface="+mn-lt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расчеты!$B$37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расчеты!$E$37:$AH$37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расчеты!$D$49</c:f>
              <c:strCache>
                <c:ptCount val="1"/>
                <c:pt idx="0">
                  <c:v>#Н/Д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расчеты!$B$38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расчеты!$E$38:$AH$38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расчеты!$D$50</c:f>
              <c:strCache>
                <c:ptCount val="1"/>
                <c:pt idx="0">
                  <c:v>СОЗДАНИЕ ОБЗОРА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100">
                      <a:latin typeface="+mn-lt"/>
                    </a:defRPr>
                  </a:pPr>
                  <a:endParaRPr lang="ru-RU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9456634666426653E-2"/>
                      <c:h val="5.921694493476231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3B6-7A4F-B2F6-BC6A13143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расчеты!$B$39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расчеты!$E$39:$AH$39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расчеты!$D$51</c:f>
              <c:strCache>
                <c:ptCount val="1"/>
                <c:pt idx="0">
                  <c:v>НАБРОСОК ВРЕМЕННОЙ ШКАЛЫ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100">
                      <a:latin typeface="+mn-lt"/>
                    </a:defRPr>
                  </a:pPr>
                  <a:endParaRPr lang="ru-RU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593764380873023"/>
                      <c:h val="5.921694493476231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3B6-7A4F-B2F6-BC6A13143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расчеты!$B$40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расчеты!$E$40:$AH$40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расчеты!$D$52</c:f>
              <c:strCache>
                <c:ptCount val="1"/>
                <c:pt idx="0">
                  <c:v>ЧЕРНОВОЕ ПРЕДЛОЖЕНИЕ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100">
                      <a:latin typeface="+mn-lt"/>
                    </a:defRPr>
                  </a:pPr>
                  <a:endParaRPr lang="ru-RU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351260339106732"/>
                      <c:h val="5.921694493476231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03B6-7A4F-B2F6-BC6A13143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3.3000000000000007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Сегодня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расчеты!$E$56:$AH$56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расчеты!$D$58</c:f>
              <c:strCache>
                <c:ptCount val="1"/>
                <c:pt idx="0">
                  <c:v>окт 2023</c:v>
                </c:pt>
              </c:strCache>
            </c:strRef>
          </c:tx>
          <c:spPr>
            <a:ln w="228600" cap="sq"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расчеты!$E$58:$AH$58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расчеты!$D$61</c:f>
              <c:strCache>
                <c:ptCount val="1"/>
                <c:pt idx="0">
                  <c:v>ноя 2023</c:v>
                </c:pt>
              </c:strCache>
            </c:strRef>
          </c:tx>
          <c:spPr>
            <a:ln w="228600" cap="sq">
              <a:solidFill>
                <a:schemeClr val="accent5">
                  <a:lumMod val="90000"/>
                </a:schemeClr>
              </a:solidFill>
            </a:ln>
          </c:spPr>
          <c:marker>
            <c:symbol val="none"/>
          </c:marker>
          <c:val>
            <c:numRef>
              <c:f>расчеты!$E$61:$AH$61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расчеты!$D$66</c:f>
              <c:strCache>
                <c:ptCount val="1"/>
                <c:pt idx="0">
                  <c:v>ноя 2023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>
                    <a:solidFill>
                      <a:schemeClr val="accent2"/>
                    </a:solidFill>
                    <a:latin typeface="Garamond" panose="02020404030301010803" pitchFamily="18" charset="0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расчеты!$D$65</c:f>
              <c:strCache>
                <c:ptCount val="1"/>
                <c:pt idx="0">
                  <c:v>окт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ru-RU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Точечная линия дня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расчеты!$E$72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{BD357C9D-5BD6-4E27-95C5-725BEEA8C639}</c15:txfldGUID>
                      <c15:f>расчеты!$E$72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расчеты!$F$72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{3B7FEE82-3EA9-4F4E-81DB-1B0C98CCA425}</c15:txfldGUID>
                      <c15:f>расчеты!$F$72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расчеты!$G$72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{153DCAA9-4536-45A4-9DB5-75C9F6479821}</c15:txfldGUID>
                      <c15:f>расчеты!$G$72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расчеты!$H$72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{0DC2230F-E30B-411B-A9C1-B36EBDE35645}</c15:txfldGUID>
                      <c15:f>расчеты!$H$72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расчеты!$I$72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{BD422D10-F067-4F81-B3AF-6998AA4ABCAA}</c15:txfldGUID>
                      <c15:f>расчеты!$I$72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расчеты!$J$72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{BF76D1EA-D6D8-4686-9006-64B4278C9EA6}</c15:txfldGUID>
                      <c15:f>расчеты!$J$72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расчеты!$K$72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{4462D5AF-2CD2-4C43-91F0-F95DB768A716}</c15:txfldGUID>
                      <c15:f>расчеты!$K$72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расчеты!$L$72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{6A8DAA70-03DC-43E3-9E9F-04CFDA5DCF86}</c15:txfldGUID>
                      <c15:f>расчеты!$L$72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расчеты!$M$72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{7DA08829-867A-4639-B8C8-AA8CC141C3D1}</c15:txfldGUID>
                      <c15:f>расчеты!$M$72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расчеты!$N$72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{1EF00059-3DED-48E5-876F-7253ACA7ACCA}</c15:txfldGUID>
                      <c15:f>расчеты!$N$72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расчеты!$O$72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{B085C3C6-EF45-4AF5-9E1E-5336CA770463}</c15:txfldGUID>
                      <c15:f>расчеты!$O$72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расчеты!$P$72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{D07FADA2-83A7-4460-A0E1-43972A74FD86}</c15:txfldGUID>
                      <c15:f>расчеты!$P$72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расчеты!$Q$72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{1ABA6BF3-98C9-48BB-852C-6140EA6AAA14}</c15:txfldGUID>
                      <c15:f>расчеты!$Q$72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расчеты!$R$72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{825CA46E-78E7-46ED-A35B-4A099543061F}</c15:txfldGUID>
                      <c15:f>расчеты!$R$72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расчеты!$S$72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{74B021D8-5D11-4F45-AAB9-6EB606AFA958}</c15:txfldGUID>
                      <c15:f>расчеты!$S$72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расчеты!$T$72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{A2CFD37C-5B8B-4DD6-93BA-AEE4189B4DB9}</c15:txfldGUID>
                      <c15:f>расчеты!$T$72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расчеты!$U$72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{2B77FDDD-8297-4E5E-9465-A0F3707310E4}</c15:txfldGUID>
                      <c15:f>расчеты!$U$72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расчеты!$V$72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{6803D747-F802-44FC-9C71-4908442355B9}</c15:txfldGUID>
                      <c15:f>расчеты!$V$72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расчеты!$W$72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{980E887B-A250-4A8F-901E-1B17FFFB4236}</c15:txfldGUID>
                      <c15:f>расчеты!$W$72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расчеты!$X$72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{71064B4F-2CA5-4472-8D73-AEA8FB325F36}</c15:txfldGUID>
                      <c15:f>расчеты!$X$72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расчеты!$Y$72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{27C2022E-FC3F-4A6F-BD58-1A84FB934F4F}</c15:txfldGUID>
                      <c15:f>расчеты!$Y$72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расчеты!$Z$72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{4929EA70-462D-462E-A078-51874828FCE4}</c15:txfldGUID>
                      <c15:f>расчеты!$Z$72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расчеты!$AA$72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{83B594F1-6DE9-4668-BDFE-2A394AC49B64}</c15:txfldGUID>
                      <c15:f>расчеты!$AA$72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расчеты!$AB$72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{B20AB34B-09CE-4EF7-A38A-913B2D1B0A68}</c15:txfldGUID>
                      <c15:f>расчеты!$AB$72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расчеты!$AC$72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{9A28D08F-4264-4EA8-840B-2A3DE0F24203}</c15:txfldGUID>
                      <c15:f>расчеты!$AC$72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расчеты!$AD$72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{13350D5B-76F0-4C24-8698-3349A931B7CD}</c15:txfldGUID>
                      <c15:f>расчеты!$AD$72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расчеты!$AE$72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{A18E1BDA-2241-45A3-A21E-6BA2B6DA9F4F}</c15:txfldGUID>
                      <c15:f>расчеты!$AE$72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расчеты!$AF$72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{13D3BC64-6991-48D2-9D77-784380416C2E}</c15:txfldGUID>
                      <c15:f>расчеты!$AF$72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расчеты!$AG$72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{1DB69F81-96F6-4382-89C8-7C8DE8CF7550}</c15:txfldGUID>
                      <c15:f>расчеты!$AG$72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расчеты!$AH$72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{C8A608D5-3E0B-4DFE-9C1C-6499403054CC}</c15:txfldGUID>
                      <c15:f>расчеты!$AH$72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Точечная линия дня для текстовых подписей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расчеты!$E$70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{7B62C4BE-3C07-4169-B26D-8B45CC5B041A}</c15:txfldGUID>
                      <c15:f>расчеты!$E$70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расчеты!$F$70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{D179C8E7-4966-47D8-9346-62CAB6A56706}</c15:txfldGUID>
                      <c15:f>расчеты!$F$70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расчеты!$G$70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{323EFCCB-F7D1-4BA1-ADE0-392D27613277}</c15:txfldGUID>
                      <c15:f>расчеты!$G$70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расчеты!$H$70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{6554F5C4-B7E7-4D1D-ACBD-30B34ADDA836}</c15:txfldGUID>
                      <c15:f>расчеты!$H$70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расчеты!$I$70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{72C0AA3D-FC1C-4605-A4B8-0B8FF2BED108}</c15:txfldGUID>
                      <c15:f>расчеты!$I$70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расчеты!$J$70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{C01A2F48-94AF-405A-A540-977993E52A93}</c15:txfldGUID>
                      <c15:f>расчеты!$J$70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расчеты!$K$70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{845C22F5-0941-456F-AECB-5C54454A2E6B}</c15:txfldGUID>
                      <c15:f>расчеты!$K$70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расчеты!$L$70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{870F1599-6A89-4AB7-8F9B-0A09023087DF}</c15:txfldGUID>
                      <c15:f>расчеты!$L$70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расчеты!$M$70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{B51F1371-A80A-470C-A653-972B63315D5E}</c15:txfldGUID>
                      <c15:f>расчеты!$M$70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расчеты!$N$70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{A15B992D-2D9A-45BB-9166-D4CC50CA6AF8}</c15:txfldGUID>
                      <c15:f>расчеты!$N$70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расчеты!$O$70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{6DEA181E-EE74-4371-8161-0C0BE9CFAAE0}</c15:txfldGUID>
                      <c15:f>расчеты!$O$70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расчеты!$P$70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{20C94C29-A85D-40C6-8C53-FB78A17EDDDB}</c15:txfldGUID>
                      <c15:f>расчеты!$P$70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расчеты!$Q$70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{775F3D53-381C-456C-81F4-E59D5D2EF6D0}</c15:txfldGUID>
                      <c15:f>расчеты!$Q$70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расчеты!$R$70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{04CC9529-9208-4549-9C68-9B13DD13C34E}</c15:txfldGUID>
                      <c15:f>расчеты!$R$70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расчеты!$S$70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{207E57D9-4544-44ED-9331-C4B9641CC333}</c15:txfldGUID>
                      <c15:f>расчеты!$S$70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расчеты!$T$70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{5A09835E-572B-4D5D-83FB-71CE8BE1D57D}</c15:txfldGUID>
                      <c15:f>расчеты!$T$70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расчеты!$U$70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{8D9C63FD-9723-42F9-A7C0-A408C4DE2F07}</c15:txfldGUID>
                      <c15:f>расчеты!$U$70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расчеты!$V$70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{B16BA985-4B40-49A1-A20D-B399DD9BD26C}</c15:txfldGUID>
                      <c15:f>расчеты!$V$70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расчеты!$W$70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{DB692910-51CC-4B39-9DFC-910FD40248AA}</c15:txfldGUID>
                      <c15:f>расчеты!$W$70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расчеты!$X$70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{72520E13-D167-4D33-AE92-64E8D9E1C2FD}</c15:txfldGUID>
                      <c15:f>расчеты!$X$70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расчеты!$Y$70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{7EC6537F-C3F7-48BE-B883-B4A75D779B9A}</c15:txfldGUID>
                      <c15:f>расчеты!$Y$70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расчеты!$Z$70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{725F78F8-4E36-4F82-BB45-199BA847FF80}</c15:txfldGUID>
                      <c15:f>расчеты!$Z$70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расчеты!$AA$70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{23F16613-B8C8-46EE-969B-052BB1C45450}</c15:txfldGUID>
                      <c15:f>расчеты!$AA$70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расчеты!$AB$70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{59B404D2-E7C8-438C-9867-904C9EF1CE70}</c15:txfldGUID>
                      <c15:f>расчеты!$AB$70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расчеты!$AC$70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{609AD528-DC4F-4264-9429-291BC06C3B48}</c15:txfldGUID>
                      <c15:f>расчеты!$AC$70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расчеты!$AD$70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{E6A058EE-128B-4164-AE28-6BCFD907D683}</c15:txfldGUID>
                      <c15:f>расчеты!$AD$70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расчеты!$AE$70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{BF135844-5337-473A-A41F-98DD4E1B915A}</c15:txfldGUID>
                      <c15:f>расчеты!$AE$70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расчеты!$AF$70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{FC00D808-D14F-4264-B2FD-A14F24D4538C}</c15:txfldGUID>
                      <c15:f>расчеты!$AF$70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расчеты!$AG$70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{057157B3-4DC0-4945-AABC-6FC8F2923CBF}</c15:txfldGUID>
                      <c15:f>расчеты!$AG$70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расчеты!$AH$70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{11DA70AB-11E8-4E37-85C1-027762A02074}</c15:txfldGUID>
                      <c15:f>расчеты!$AH$70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расчеты!$E$69:$AH$69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расчеты!$D$59</c:f>
              <c:strCache>
                <c:ptCount val="1"/>
                <c:pt idx="0">
                  <c:v>окт 2023 - Верхняя полоса</c:v>
                </c:pt>
              </c:strCache>
            </c:strRef>
          </c:tx>
          <c:spPr>
            <a:ln w="228600" cap="sq"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расчеты!$E$59:$AH$59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расчеты!$D$62</c:f>
              <c:strCache>
                <c:ptCount val="1"/>
                <c:pt idx="0">
                  <c:v>ноя 2023 - Верхняя полоса</c:v>
                </c:pt>
              </c:strCache>
            </c:strRef>
          </c:tx>
          <c:spPr>
            <a:ln w="228600" cap="sq">
              <a:solidFill>
                <a:schemeClr val="accent5">
                  <a:lumMod val="90000"/>
                </a:schemeClr>
              </a:solidFill>
            </a:ln>
          </c:spPr>
          <c:marker>
            <c:symbol val="none"/>
          </c:marker>
          <c:val>
            <c:numRef>
              <c:f>расчеты!$E$62:$AH$62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accent5">
                  <a:lumMod val="9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ru-RU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СмещениеИнтервала" horiz="1" max="500" noThreeD="1" page="7" val="1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3</xdr:row>
      <xdr:rowOff>85725</xdr:rowOff>
    </xdr:from>
    <xdr:to>
      <xdr:col>6</xdr:col>
      <xdr:colOff>0</xdr:colOff>
      <xdr:row>3</xdr:row>
      <xdr:rowOff>3637276</xdr:rowOff>
    </xdr:to>
    <xdr:graphicFrame macro="">
      <xdr:nvGraphicFramePr>
        <xdr:cNvPr id="7" name="ДиаграммаВременнойШкалы" descr="Прокручиваемая временная шкала действий проекта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3</xdr:row>
      <xdr:rowOff>3600450</xdr:rowOff>
    </xdr:from>
    <xdr:to>
      <xdr:col>5</xdr:col>
      <xdr:colOff>3757226</xdr:colOff>
      <xdr:row>3</xdr:row>
      <xdr:rowOff>3828886</xdr:rowOff>
    </xdr:to>
    <xdr:grpSp>
      <xdr:nvGrpSpPr>
        <xdr:cNvPr id="5" name="Группа 4" descr="Полоса прокрутки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5402" y="5495925"/>
          <a:ext cx="8974899" cy="228436"/>
          <a:chOff x="306828" y="4108028"/>
          <a:chExt cx="8729080" cy="223566"/>
        </a:xfrm>
      </xdr:grpSpPr>
      <xdr:sp macro="" textlink="">
        <xdr:nvSpPr>
          <xdr:cNvPr id="2" name="Прямоугольник 1" descr="Прямоугольник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Полоса прокрутки" descr="Щелкните полосу прокрутки, чтобы изменить интервал времени проекта, отображаемый в диаграмме временной шкалы, или введите дату начала мероприятий проекта в ячейке D3.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Действия" displayName="Действия" ref="B6:F18" totalsRowShown="0">
  <autoFilter ref="B6:F18" xr:uid="{00000000-0009-0000-0100-000001000000}"/>
  <sortState xmlns:xlrd2="http://schemas.microsoft.com/office/spreadsheetml/2017/richdata2" ref="C21:F26">
    <sortCondition ref="D20:D26"/>
  </sortState>
  <tableColumns count="5">
    <tableColumn id="5" xr3:uid="{00000000-0010-0000-0000-000005000000}" name="ИД">
      <calculatedColumnFormula>ROW(B7)-расчеты!$D$5</calculatedColumnFormula>
    </tableColumn>
    <tableColumn id="1" xr3:uid="{00000000-0010-0000-0000-000001000000}" name="Действие " dataDxfId="3"/>
    <tableColumn id="2" xr3:uid="{00000000-0010-0000-0000-000002000000}" name="Начало" dataDxfId="2">
      <calculatedColumnFormula>D6+10</calculatedColumnFormula>
    </tableColumn>
    <tableColumn id="3" xr3:uid="{00000000-0010-0000-0000-000003000000}" name="Окончание" dataDxfId="1">
      <calculatedColumnFormula>Действия[[#This Row],[Начало]]+2</calculatedColumnFormula>
    </tableColumn>
    <tableColumn id="4" xr3:uid="{00000000-0010-0000-0000-000004000000}" name="Заметки" dataDxfId="0"/>
  </tableColumns>
  <tableStyleInfo name="СтильТаблицыСветлый3 2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Custom 33">
      <a:dk1>
        <a:srgbClr val="000000"/>
      </a:dk1>
      <a:lt1>
        <a:srgbClr val="FFFFFF"/>
      </a:lt1>
      <a:dk2>
        <a:srgbClr val="59512B"/>
      </a:dk2>
      <a:lt2>
        <a:srgbClr val="E7E4E6"/>
      </a:lt2>
      <a:accent1>
        <a:srgbClr val="F8F4EC"/>
      </a:accent1>
      <a:accent2>
        <a:srgbClr val="474134"/>
      </a:accent2>
      <a:accent3>
        <a:srgbClr val="E5E0D8"/>
      </a:accent3>
      <a:accent4>
        <a:srgbClr val="B6A592"/>
      </a:accent4>
      <a:accent5>
        <a:srgbClr val="F4F0ED"/>
      </a:accent5>
      <a:accent6>
        <a:srgbClr val="CEC5A7"/>
      </a:accent6>
      <a:hlink>
        <a:srgbClr val="827D57"/>
      </a:hlink>
      <a:folHlink>
        <a:srgbClr val="867052"/>
      </a:folHlink>
    </a:clrScheme>
    <a:fontScheme name="Custom 43">
      <a:majorFont>
        <a:latin typeface="Garamond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8"/>
  <sheetViews>
    <sheetView showGridLines="0" tabSelected="1" zoomScaleNormal="100" workbookViewId="0">
      <selection activeCell="H3" sqref="H3"/>
    </sheetView>
  </sheetViews>
  <sheetFormatPr defaultColWidth="9.140625" defaultRowHeight="35.25" customHeight="1"/>
  <cols>
    <col min="1" max="1" width="4.7109375" style="2" customWidth="1"/>
    <col min="2" max="2" width="7" style="2" hidden="1" customWidth="1"/>
    <col min="3" max="3" width="39.5703125" style="2" customWidth="1"/>
    <col min="4" max="4" width="18.7109375" style="2" customWidth="1"/>
    <col min="5" max="5" width="20.28515625" style="2" customWidth="1"/>
    <col min="6" max="6" width="66.7109375" style="2" customWidth="1"/>
    <col min="7" max="8" width="4.7109375" style="2" customWidth="1"/>
    <col min="9" max="16384" width="9.140625" style="2"/>
  </cols>
  <sheetData>
    <row r="1" spans="1:7" ht="73.900000000000006" customHeight="1">
      <c r="A1" s="6"/>
      <c r="B1" s="4"/>
      <c r="C1" s="19" t="s">
        <v>31</v>
      </c>
      <c r="D1" s="19"/>
      <c r="E1" s="19"/>
      <c r="F1" s="19"/>
      <c r="G1" s="5"/>
    </row>
    <row r="2" spans="1:7" s="3" customFormat="1" ht="40.9" customHeight="1">
      <c r="C2" s="7"/>
      <c r="D2" s="20" t="s">
        <v>15</v>
      </c>
      <c r="E2" s="20"/>
      <c r="F2" s="10">
        <f ca="1">TODAY()</f>
        <v>45187</v>
      </c>
    </row>
    <row r="4" spans="1:7" ht="316.14999999999998" customHeight="1">
      <c r="C4" s="18" t="s">
        <v>1</v>
      </c>
      <c r="D4" s="18"/>
      <c r="E4" s="18"/>
      <c r="F4" s="18"/>
      <c r="G4" s="18"/>
    </row>
    <row r="5" spans="1:7" ht="30" customHeight="1">
      <c r="C5" s="8"/>
      <c r="D5" s="8"/>
      <c r="E5" s="8"/>
      <c r="F5" s="8"/>
      <c r="G5" s="8"/>
    </row>
    <row r="6" spans="1:7" ht="34.9" customHeight="1">
      <c r="B6" t="s">
        <v>0</v>
      </c>
      <c r="C6" s="11" t="s">
        <v>2</v>
      </c>
      <c r="D6" s="12" t="s">
        <v>16</v>
      </c>
      <c r="E6" s="12" t="s">
        <v>17</v>
      </c>
      <c r="F6" s="12" t="s">
        <v>18</v>
      </c>
    </row>
    <row r="7" spans="1:7" ht="35.25" customHeight="1">
      <c r="B7">
        <f>ROW(B7)-расчеты!$D$5</f>
        <v>-5</v>
      </c>
      <c r="C7" s="9" t="s">
        <v>3</v>
      </c>
      <c r="D7" s="13">
        <f ca="1">$F$2+3</f>
        <v>45190</v>
      </c>
      <c r="E7" s="13"/>
      <c r="F7"/>
    </row>
    <row r="8" spans="1:7" ht="35.25" customHeight="1">
      <c r="B8">
        <f>ROW(B8)-расчеты!$D$5</f>
        <v>-4</v>
      </c>
      <c r="C8" s="9" t="s">
        <v>4</v>
      </c>
      <c r="D8" s="13">
        <f ca="1">D7+10</f>
        <v>45200</v>
      </c>
      <c r="E8" s="13">
        <f ca="1">Действия[[#This Row],[Начало]]+3</f>
        <v>45203</v>
      </c>
      <c r="F8"/>
    </row>
    <row r="9" spans="1:7" ht="35.25" customHeight="1">
      <c r="B9">
        <f>ROW(B9)-расчеты!$D$5</f>
        <v>-3</v>
      </c>
      <c r="C9" s="9" t="s">
        <v>5</v>
      </c>
      <c r="D9" s="13">
        <f ca="1">D8+1</f>
        <v>45201</v>
      </c>
      <c r="E9" s="13">
        <f ca="1">Действия[[#This Row],[Начало]]+3</f>
        <v>45204</v>
      </c>
      <c r="F9"/>
    </row>
    <row r="10" spans="1:7" ht="35.25" customHeight="1">
      <c r="B10">
        <f>ROW(B10)-расчеты!$D$5</f>
        <v>-2</v>
      </c>
      <c r="C10" s="9" t="s">
        <v>6</v>
      </c>
      <c r="D10" s="13">
        <f ca="1">D9+5</f>
        <v>45206</v>
      </c>
      <c r="E10" s="13"/>
      <c r="F10"/>
    </row>
    <row r="11" spans="1:7" ht="35.25" customHeight="1">
      <c r="B11">
        <f>ROW(B11)-расчеты!$D$5</f>
        <v>-1</v>
      </c>
      <c r="C11" s="9" t="s">
        <v>7</v>
      </c>
      <c r="D11" s="13">
        <f t="shared" ref="D11:D17" ca="1" si="0">D10+10</f>
        <v>45216</v>
      </c>
      <c r="E11" s="13">
        <f ca="1">Действия[[#This Row],[Начало]]+2</f>
        <v>45218</v>
      </c>
      <c r="F11"/>
    </row>
    <row r="12" spans="1:7" ht="35.25" customHeight="1">
      <c r="B12">
        <f>ROW(B12)-расчеты!$D$5</f>
        <v>0</v>
      </c>
      <c r="C12" s="9" t="s">
        <v>8</v>
      </c>
      <c r="D12" s="13">
        <f t="shared" ca="1" si="0"/>
        <v>45226</v>
      </c>
      <c r="E12" s="13">
        <f ca="1">Действия[[#This Row],[Начало]]+2</f>
        <v>45228</v>
      </c>
      <c r="F12"/>
    </row>
    <row r="13" spans="1:7" ht="35.25" customHeight="1">
      <c r="B13">
        <f>ROW(B13)-расчеты!$D$5</f>
        <v>1</v>
      </c>
      <c r="C13" s="9" t="s">
        <v>9</v>
      </c>
      <c r="D13" s="13">
        <f ca="1">D12+10</f>
        <v>45236</v>
      </c>
      <c r="E13" s="13">
        <f ca="1">Действия[[#This Row],[Начало]]+2</f>
        <v>45238</v>
      </c>
      <c r="F13"/>
    </row>
    <row r="14" spans="1:7" ht="35.25" customHeight="1">
      <c r="B14">
        <f>ROW(B14)-расчеты!$D$5</f>
        <v>2</v>
      </c>
      <c r="C14" s="9" t="s">
        <v>10</v>
      </c>
      <c r="D14" s="13">
        <f t="shared" ca="1" si="0"/>
        <v>45246</v>
      </c>
      <c r="E14" s="13"/>
      <c r="F14"/>
    </row>
    <row r="15" spans="1:7" ht="35.25" customHeight="1">
      <c r="B15">
        <f>ROW(B15)-расчеты!$D$5</f>
        <v>3</v>
      </c>
      <c r="C15" s="9" t="s">
        <v>11</v>
      </c>
      <c r="D15" s="13">
        <f ca="1">D14+10</f>
        <v>45256</v>
      </c>
      <c r="E15" s="13">
        <f ca="1">Действия[[#This Row],[Начало]]+2</f>
        <v>45258</v>
      </c>
      <c r="F15"/>
    </row>
    <row r="16" spans="1:7" ht="35.25" customHeight="1">
      <c r="B16">
        <f>ROW(B16)-расчеты!$D$5</f>
        <v>4</v>
      </c>
      <c r="C16" s="9" t="s">
        <v>12</v>
      </c>
      <c r="D16" s="13">
        <f t="shared" ca="1" si="0"/>
        <v>45266</v>
      </c>
      <c r="E16" s="13">
        <f ca="1">Действия[[#This Row],[Начало]]+2</f>
        <v>45268</v>
      </c>
      <c r="F16"/>
    </row>
    <row r="17" spans="2:6" ht="35.25" customHeight="1">
      <c r="B17">
        <f>ROW(B17)-расчеты!$D$5</f>
        <v>5</v>
      </c>
      <c r="C17" s="9" t="s">
        <v>13</v>
      </c>
      <c r="D17" s="13">
        <f t="shared" ca="1" si="0"/>
        <v>45276</v>
      </c>
      <c r="E17" s="13">
        <f ca="1">Действия[[#This Row],[Начало]]+2</f>
        <v>45278</v>
      </c>
      <c r="F17"/>
    </row>
    <row r="18" spans="2:6" ht="35.25" customHeight="1">
      <c r="B18">
        <f>ROW(B18)-расчеты!$D$5</f>
        <v>6</v>
      </c>
      <c r="C18" s="9" t="s">
        <v>14</v>
      </c>
      <c r="D18" s="13">
        <f ca="1">D17+10</f>
        <v>45286</v>
      </c>
      <c r="E18" s="13"/>
      <c r="F18"/>
    </row>
  </sheetData>
  <sheetProtection selectLockedCells="1"/>
  <mergeCells count="3">
    <mergeCell ref="C4:G4"/>
    <mergeCell ref="C1:F1"/>
    <mergeCell ref="D2:E2"/>
  </mergeCells>
  <printOptions horizontalCentered="1"/>
  <pageMargins left="0.25" right="0.25" top="0.5" bottom="0.5" header="0.3" footer="0.3"/>
  <pageSetup paperSize="9" fitToHeight="0" orientation="landscape" r:id="rId1"/>
  <headerFooter differentFirst="1">
    <oddFooter>Page &amp;P of &amp;N</oddFooter>
  </headerFooter>
  <ignoredErrors>
    <ignoredError sqref="D7:E9 D10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Полоса прокрутки">
              <controlPr defaultSize="0" autoPict="0" altText="Щелкните полосу прокрутки, чтобы изменить интервал времени проекта, отображаемый в диаграмме временной шкалы, или введите дату начала мероприятий проекта в ячейке D3.">
                <anchor moveWithCells="1">
                  <from>
                    <xdr:col>2</xdr:col>
                    <xdr:colOff>19050</xdr:colOff>
                    <xdr:row>3</xdr:row>
                    <xdr:rowOff>3600450</xdr:rowOff>
                  </from>
                  <to>
                    <xdr:col>5</xdr:col>
                    <xdr:colOff>3752850</xdr:colOff>
                    <xdr:row>3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/>
  </sheetViews>
  <sheetFormatPr defaultColWidth="8.7109375" defaultRowHeight="15"/>
  <cols>
    <col min="1" max="1" width="13.85546875" customWidth="1"/>
    <col min="3" max="3" width="17.42578125" customWidth="1"/>
    <col min="4" max="4" width="25.140625" customWidth="1"/>
    <col min="5" max="34" width="15.7109375" customWidth="1"/>
    <col min="35" max="35" width="17.42578125" customWidth="1"/>
  </cols>
  <sheetData>
    <row r="1" spans="1:6" ht="60">
      <c r="A1" t="s">
        <v>19</v>
      </c>
    </row>
    <row r="3" spans="1:6">
      <c r="C3" t="s">
        <v>22</v>
      </c>
      <c r="D3" s="1">
        <f ca="1">TODAY()</f>
        <v>45187</v>
      </c>
      <c r="E3" s="1"/>
    </row>
    <row r="4" spans="1:6">
      <c r="D4">
        <v>5</v>
      </c>
    </row>
    <row r="5" spans="1:6" ht="30">
      <c r="C5" t="s">
        <v>23</v>
      </c>
      <c r="D5">
        <f>ROWS(Действия[])</f>
        <v>12</v>
      </c>
    </row>
    <row r="6" spans="1:6">
      <c r="E6" t="e">
        <f>NA()</f>
        <v>#N/A</v>
      </c>
    </row>
    <row r="7" spans="1:6">
      <c r="E7" t="e">
        <f>NA()</f>
        <v>#N/A</v>
      </c>
    </row>
    <row r="8" spans="1:6">
      <c r="E8" t="e">
        <f>NA()</f>
        <v>#N/A</v>
      </c>
    </row>
    <row r="9" spans="1:6" ht="30">
      <c r="C9" s="17" t="s">
        <v>24</v>
      </c>
      <c r="D9">
        <f ca="1">SUMPRODUCT( ((Действия[Начало]&gt;=ИнтервалДатыНачала)+(Действия[Окончание]&gt;=ИнтервалДатыНачала)&gt;0)*(Действия[Начало]&lt;=(ИнтервалДатыНачала+ДниИнтервала-1)) )</f>
        <v>3</v>
      </c>
      <c r="E9" t="e">
        <f>NA()</f>
        <v>#N/A</v>
      </c>
    </row>
    <row r="10" spans="1:6">
      <c r="D10">
        <v>9</v>
      </c>
      <c r="E10" t="e">
        <f>NA()</f>
        <v>#N/A</v>
      </c>
    </row>
    <row r="11" spans="1:6">
      <c r="D11">
        <f ca="1">D10-MIN(D10,D9)</f>
        <v>6</v>
      </c>
      <c r="E11" t="e">
        <f>NA()</f>
        <v>#N/A</v>
      </c>
    </row>
    <row r="12" spans="1:6">
      <c r="E12" t="e">
        <f>NA()</f>
        <v>#N/A</v>
      </c>
    </row>
    <row r="13" spans="1:6">
      <c r="C13" s="14"/>
      <c r="E13" t="e">
        <f>NA()</f>
        <v>#N/A</v>
      </c>
    </row>
    <row r="14" spans="1:6">
      <c r="C14" s="14"/>
      <c r="E14" t="e">
        <f>NA()</f>
        <v>#N/A</v>
      </c>
    </row>
    <row r="15" spans="1:6">
      <c r="C15" s="14"/>
      <c r="E15">
        <f t="array" aca="1" ref="E15" ca="1">INDEX(Действия[ИД],MATCH(1, 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-2</v>
      </c>
      <c r="F15" t="e">
        <f t="shared" ref="F15:F23" ca="1" si="0">OFFSET(E15,-$D$11,)</f>
        <v>#N/A</v>
      </c>
    </row>
    <row r="16" spans="1:6">
      <c r="C16" s="14"/>
      <c r="E16">
        <f t="array" aca="1" ref="E16" ca="1">INDEX(Действия[ИД],MATCH(1, (Действия[ИД]&gt;E15)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-1</v>
      </c>
      <c r="F16" t="e">
        <f t="shared" ca="1" si="0"/>
        <v>#N/A</v>
      </c>
    </row>
    <row r="17" spans="1:35">
      <c r="C17" s="14"/>
      <c r="E17">
        <f t="array" aca="1" ref="E17" ca="1">INDEX(Действия[ИД],MATCH(1, (Действия[ИД]&gt;E16)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0</v>
      </c>
      <c r="F17" t="e">
        <f t="shared" ca="1" si="0"/>
        <v>#N/A</v>
      </c>
    </row>
    <row r="18" spans="1:35">
      <c r="E18" t="e">
        <f t="array" aca="1" ref="E18" ca="1">INDEX(Действия[ИД],MATCH(1, (Действия[ИД]&gt;E17)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#N/A</v>
      </c>
      <c r="F18" t="e">
        <f t="shared" ca="1" si="0"/>
        <v>#N/A</v>
      </c>
    </row>
    <row r="19" spans="1:35">
      <c r="E19" t="e">
        <f t="array" aca="1" ref="E19" ca="1">INDEX(Действия[ИД],MATCH(1, (Действия[ИД]&gt;E18)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#N/A</v>
      </c>
      <c r="F19" t="e">
        <f t="shared" ca="1" si="0"/>
        <v>#N/A</v>
      </c>
    </row>
    <row r="20" spans="1:35">
      <c r="E20" t="e">
        <f t="array" aca="1" ref="E20" ca="1">INDEX(Действия[ИД],MATCH(1, (Действия[ИД]&gt;E19)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#N/A</v>
      </c>
      <c r="F20" t="e">
        <f t="shared" ca="1" si="0"/>
        <v>#N/A</v>
      </c>
    </row>
    <row r="21" spans="1:35">
      <c r="E21" t="e">
        <f t="array" aca="1" ref="E21" ca="1">INDEX(Действия[ИД],MATCH(1, (Действия[ИД]&gt;E20)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#N/A</v>
      </c>
      <c r="F21">
        <f t="shared" ca="1" si="0"/>
        <v>-2</v>
      </c>
    </row>
    <row r="22" spans="1:35">
      <c r="E22" t="e">
        <f t="array" aca="1" ref="E22" ca="1">INDEX(Действия[ИД],MATCH(1, (Действия[ИД]&gt;E21)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#N/A</v>
      </c>
      <c r="F22">
        <f t="shared" ca="1" si="0"/>
        <v>-1</v>
      </c>
    </row>
    <row r="23" spans="1:35">
      <c r="E23" t="e">
        <f t="array" aca="1" ref="E23" ca="1">INDEX(Действия[ИД],MATCH(1, (Действия[ИД]&gt;E22)*((Действия[Начало]&gt;=ИнтервалДатыНачала)+(Действия[Окончание]&gt;=ИнтервалДатыНачала)&gt;0)*(Действия[Начало]&lt;=(ИнтервалДатыНачала+ДниИнтервала-1)), 0))</f>
        <v>#N/A</v>
      </c>
      <c r="F23">
        <f t="shared" ca="1" si="0"/>
        <v>0</v>
      </c>
    </row>
    <row r="25" spans="1:35" ht="30">
      <c r="C25" t="s">
        <v>25</v>
      </c>
      <c r="D25" s="1">
        <f ca="1">ДатаНачала+СмещениеИнтервала</f>
        <v>45206</v>
      </c>
    </row>
    <row r="26" spans="1:35">
      <c r="C26" t="s">
        <v>26</v>
      </c>
      <c r="D26">
        <v>19</v>
      </c>
    </row>
    <row r="28" spans="1:35">
      <c r="C28" t="s">
        <v>16</v>
      </c>
      <c r="D28" s="16">
        <f ca="1">'Календарный план проекта'!F2</f>
        <v>45187</v>
      </c>
    </row>
    <row r="29" spans="1:35">
      <c r="C29" t="s">
        <v>27</v>
      </c>
      <c r="D29">
        <v>30</v>
      </c>
    </row>
    <row r="31" spans="1:35" ht="30">
      <c r="A31" t="s">
        <v>20</v>
      </c>
      <c r="B31" t="s">
        <v>21</v>
      </c>
      <c r="C31" t="s">
        <v>28</v>
      </c>
      <c r="D31" t="s">
        <v>29</v>
      </c>
      <c r="E31" s="1">
        <f ca="1">ИнтервалДатыНачала</f>
        <v>45206</v>
      </c>
      <c r="F31" s="1">
        <f t="shared" ref="F31:AI31" ca="1" si="1">E31+1</f>
        <v>45207</v>
      </c>
      <c r="G31" s="1">
        <f t="shared" ca="1" si="1"/>
        <v>45208</v>
      </c>
      <c r="H31" s="1">
        <f t="shared" ca="1" si="1"/>
        <v>45209</v>
      </c>
      <c r="I31" s="1">
        <f t="shared" ca="1" si="1"/>
        <v>45210</v>
      </c>
      <c r="J31" s="1">
        <f t="shared" ca="1" si="1"/>
        <v>45211</v>
      </c>
      <c r="K31" s="1">
        <f t="shared" ca="1" si="1"/>
        <v>45212</v>
      </c>
      <c r="L31" s="1">
        <f t="shared" ca="1" si="1"/>
        <v>45213</v>
      </c>
      <c r="M31" s="1">
        <f t="shared" ca="1" si="1"/>
        <v>45214</v>
      </c>
      <c r="N31" s="1">
        <f t="shared" ca="1" si="1"/>
        <v>45215</v>
      </c>
      <c r="O31" s="1">
        <f t="shared" ca="1" si="1"/>
        <v>45216</v>
      </c>
      <c r="P31" s="1">
        <f t="shared" ca="1" si="1"/>
        <v>45217</v>
      </c>
      <c r="Q31" s="1">
        <f t="shared" ca="1" si="1"/>
        <v>45218</v>
      </c>
      <c r="R31" s="1">
        <f t="shared" ca="1" si="1"/>
        <v>45219</v>
      </c>
      <c r="S31" s="1">
        <f t="shared" ca="1" si="1"/>
        <v>45220</v>
      </c>
      <c r="T31" s="1">
        <f t="shared" ca="1" si="1"/>
        <v>45221</v>
      </c>
      <c r="U31" s="1">
        <f t="shared" ca="1" si="1"/>
        <v>45222</v>
      </c>
      <c r="V31" s="1">
        <f t="shared" ca="1" si="1"/>
        <v>45223</v>
      </c>
      <c r="W31" s="1">
        <f t="shared" ca="1" si="1"/>
        <v>45224</v>
      </c>
      <c r="X31" s="1">
        <f t="shared" ca="1" si="1"/>
        <v>45225</v>
      </c>
      <c r="Y31" s="1">
        <f t="shared" ca="1" si="1"/>
        <v>45226</v>
      </c>
      <c r="Z31" s="1">
        <f t="shared" ca="1" si="1"/>
        <v>45227</v>
      </c>
      <c r="AA31" s="1">
        <f t="shared" ca="1" si="1"/>
        <v>45228</v>
      </c>
      <c r="AB31" s="1">
        <f t="shared" ca="1" si="1"/>
        <v>45229</v>
      </c>
      <c r="AC31" s="1">
        <f t="shared" ca="1" si="1"/>
        <v>45230</v>
      </c>
      <c r="AD31" s="1">
        <f t="shared" ca="1" si="1"/>
        <v>45231</v>
      </c>
      <c r="AE31" s="1">
        <f t="shared" ca="1" si="1"/>
        <v>45232</v>
      </c>
      <c r="AF31" s="1">
        <f t="shared" ca="1" si="1"/>
        <v>45233</v>
      </c>
      <c r="AG31" s="1">
        <f t="shared" ca="1" si="1"/>
        <v>45234</v>
      </c>
      <c r="AH31" s="1">
        <f t="shared" ca="1" si="1"/>
        <v>45235</v>
      </c>
      <c r="AI31" s="1">
        <f t="shared" ca="1" si="1"/>
        <v>45236</v>
      </c>
    </row>
    <row r="32" spans="1:35">
      <c r="A32">
        <v>11.3</v>
      </c>
      <c r="B32">
        <v>1</v>
      </c>
      <c r="C32" t="e">
        <f t="shared" ref="C32:C40" ca="1" si="2">F15</f>
        <v>#N/A</v>
      </c>
      <c r="D32" t="e">
        <f ca="1">INDEX(Действия[[Действие ]],MATCH($C32,Действия[ИД],0))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>
      <c r="A33">
        <f>A32-1</f>
        <v>10.3</v>
      </c>
      <c r="B33">
        <v>2</v>
      </c>
      <c r="C33" t="e">
        <f t="shared" ca="1" si="2"/>
        <v>#N/A</v>
      </c>
      <c r="D33" t="e">
        <f ca="1">INDEX(Действия[[Действие ]],MATCH($C33,Действия[ИД],0))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INDEX(Действия[[Действие ]],MATCH($C34,Действия[ИД],0))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INDEX(Действия[[Действие ]],MATCH($C35,Действия[ИД],0))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INDEX(Действия[[Действие ]],MATCH($C36,Действия[ИД],0))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INDEX(Действия[[Действие ]],MATCH($C37,Действия[ИД],0))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>
      <c r="A38">
        <f t="shared" si="3"/>
        <v>5.3000000000000007</v>
      </c>
      <c r="B38">
        <v>7</v>
      </c>
      <c r="C38">
        <f t="shared" ca="1" si="2"/>
        <v>-2</v>
      </c>
      <c r="D38" t="str">
        <f ca="1">INDEX(Действия[[Действие ]],MATCH($C38,Действия[ИД],0))</f>
        <v>Создание обзора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>
      <c r="A39">
        <f t="shared" si="3"/>
        <v>4.3000000000000007</v>
      </c>
      <c r="B39">
        <v>8</v>
      </c>
      <c r="C39">
        <f t="shared" ca="1" si="2"/>
        <v>-1</v>
      </c>
      <c r="D39" t="str">
        <f ca="1">INDEX(Действия[[Действие ]],MATCH($C39,Действия[ИД],0))</f>
        <v>Набросок временной шкалы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15" customHeight="1">
      <c r="A40">
        <f t="shared" si="3"/>
        <v>3.3000000000000007</v>
      </c>
      <c r="B40">
        <v>9</v>
      </c>
      <c r="C40">
        <f t="shared" ca="1" si="2"/>
        <v>0</v>
      </c>
      <c r="D40" t="str">
        <f ca="1">INDEX(Действия[[Действие ]],MATCH($C40,Действия[ИД],0))</f>
        <v>Черновое предложение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>
        <f ca="1">GridCalc</f>
        <v>3.3000000000000007</v>
      </c>
      <c r="Z40">
        <f ca="1">GridCalc</f>
        <v>3.3000000000000007</v>
      </c>
      <c r="AA40">
        <f ca="1">GridCalc</f>
        <v>3.3000000000000007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>
      <c r="E43" s="1">
        <f ca="1">E31</f>
        <v>45206</v>
      </c>
      <c r="F43" s="1">
        <f t="shared" ref="F43:AH43" ca="1" si="4">F31</f>
        <v>45207</v>
      </c>
      <c r="G43" s="1">
        <f t="shared" ca="1" si="4"/>
        <v>45208</v>
      </c>
      <c r="H43" s="1">
        <f t="shared" ca="1" si="4"/>
        <v>45209</v>
      </c>
      <c r="I43" s="1">
        <f t="shared" ca="1" si="4"/>
        <v>45210</v>
      </c>
      <c r="J43" s="1">
        <f t="shared" ca="1" si="4"/>
        <v>45211</v>
      </c>
      <c r="K43" s="1">
        <f t="shared" ca="1" si="4"/>
        <v>45212</v>
      </c>
      <c r="L43" s="1">
        <f t="shared" ca="1" si="4"/>
        <v>45213</v>
      </c>
      <c r="M43" s="1">
        <f t="shared" ca="1" si="4"/>
        <v>45214</v>
      </c>
      <c r="N43" s="1">
        <f t="shared" ca="1" si="4"/>
        <v>45215</v>
      </c>
      <c r="O43" s="1">
        <f t="shared" ca="1" si="4"/>
        <v>45216</v>
      </c>
      <c r="P43" s="1">
        <f t="shared" ca="1" si="4"/>
        <v>45217</v>
      </c>
      <c r="Q43" s="1">
        <f t="shared" ca="1" si="4"/>
        <v>45218</v>
      </c>
      <c r="R43" s="1">
        <f t="shared" ca="1" si="4"/>
        <v>45219</v>
      </c>
      <c r="S43" s="1">
        <f t="shared" ca="1" si="4"/>
        <v>45220</v>
      </c>
      <c r="T43" s="1">
        <f t="shared" ca="1" si="4"/>
        <v>45221</v>
      </c>
      <c r="U43" s="1">
        <f t="shared" ca="1" si="4"/>
        <v>45222</v>
      </c>
      <c r="V43" s="1">
        <f t="shared" ca="1" si="4"/>
        <v>45223</v>
      </c>
      <c r="W43" s="1">
        <f t="shared" ca="1" si="4"/>
        <v>45224</v>
      </c>
      <c r="X43" s="1">
        <f t="shared" ca="1" si="4"/>
        <v>45225</v>
      </c>
      <c r="Y43" s="1">
        <f t="shared" ca="1" si="4"/>
        <v>45226</v>
      </c>
      <c r="Z43" s="1">
        <f t="shared" ca="1" si="4"/>
        <v>45227</v>
      </c>
      <c r="AA43" s="1">
        <f t="shared" ca="1" si="4"/>
        <v>45228</v>
      </c>
      <c r="AB43" s="1">
        <f t="shared" ca="1" si="4"/>
        <v>45229</v>
      </c>
      <c r="AC43" s="1">
        <f t="shared" ca="1" si="4"/>
        <v>45230</v>
      </c>
      <c r="AD43" s="1">
        <f t="shared" ca="1" si="4"/>
        <v>45231</v>
      </c>
      <c r="AE43" s="1">
        <f t="shared" ca="1" si="4"/>
        <v>45232</v>
      </c>
      <c r="AF43" s="1">
        <f t="shared" ca="1" si="4"/>
        <v>45233</v>
      </c>
      <c r="AG43" s="1">
        <f t="shared" ca="1" si="4"/>
        <v>45234</v>
      </c>
      <c r="AH43" s="1">
        <f t="shared" ca="1" si="4"/>
        <v>45235</v>
      </c>
    </row>
    <row r="44" spans="1:35">
      <c r="C44" t="e">
        <f ca="1">C32</f>
        <v>#N/A</v>
      </c>
      <c r="D44" t="e">
        <f ca="1">UPPER(INDEX(Действия[[Действие ]],MATCH($C44,Действия[ИД],0)))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>
      <c r="C45" t="e">
        <f t="shared" ref="C45:C52" ca="1" si="6">C33</f>
        <v>#N/A</v>
      </c>
      <c r="D45" t="e">
        <f ca="1">UPPER(INDEX(Действия[[Действие ]],MATCH($C45,Действия[ИД],0)))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>
      <c r="C46" t="e">
        <f t="shared" ca="1" si="6"/>
        <v>#N/A</v>
      </c>
      <c r="D46" t="e">
        <f ca="1">UPPER(INDEX(Действия[[Действие ]],MATCH($C46,Действия[ИД],0)))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>
      <c r="C47" t="e">
        <f t="shared" ca="1" si="6"/>
        <v>#N/A</v>
      </c>
      <c r="D47" t="e">
        <f ca="1">UPPER(INDEX(Действия[[Действие ]],MATCH($C47,Действия[ИД],0)))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>
      <c r="C48" t="e">
        <f t="shared" ca="1" si="6"/>
        <v>#N/A</v>
      </c>
      <c r="D48" t="e">
        <f ca="1">UPPER(INDEX(Действия[[Действие ]],MATCH($C48,Действия[ИД],0)))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>
      <c r="C49" t="e">
        <f t="shared" ca="1" si="6"/>
        <v>#N/A</v>
      </c>
      <c r="D49" t="e">
        <f ca="1">UPPER(INDEX(Действия[[Действие ]],MATCH($C49,Действия[ИД],0)))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>
      <c r="C50">
        <f t="shared" ca="1" si="6"/>
        <v>-2</v>
      </c>
      <c r="D50" t="str">
        <f ca="1">UPPER(INDEX(Действия[[Действие ]],MATCH($C50,Действия[ИД],0)))</f>
        <v>СОЗДАНИЕ ОБЗОРА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>
      <c r="C51">
        <f t="shared" ca="1" si="6"/>
        <v>-1</v>
      </c>
      <c r="D51" t="str">
        <f ca="1">UPPER(INDEX(Действия[[Действие ]],MATCH($C51,Действия[ИД],0)))</f>
        <v>НАБРОСОК ВРЕМЕННОЙ ШКАЛЫ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>
        <f t="shared" ca="1" si="13"/>
        <v>4.3000000000000007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>
      <c r="C52">
        <f t="shared" ca="1" si="6"/>
        <v>0</v>
      </c>
      <c r="D52" t="str">
        <f ca="1">UPPER(INDEX(Действия[[Действие ]],MATCH($C52,Действия[ИД],0)))</f>
        <v>ЧЕРНОВОЕ ПРЕДЛОЖЕНИЕ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>
        <f t="shared" ca="1" si="14"/>
        <v>3.3000000000000007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>
      <c r="E55" s="1">
        <f ca="1">E31</f>
        <v>45206</v>
      </c>
      <c r="F55" s="1">
        <f t="shared" ref="F55:AH55" ca="1" si="15">F31</f>
        <v>45207</v>
      </c>
      <c r="G55" s="1">
        <f t="shared" ca="1" si="15"/>
        <v>45208</v>
      </c>
      <c r="H55" s="1">
        <f t="shared" ca="1" si="15"/>
        <v>45209</v>
      </c>
      <c r="I55" s="1">
        <f t="shared" ca="1" si="15"/>
        <v>45210</v>
      </c>
      <c r="J55" s="1">
        <f t="shared" ca="1" si="15"/>
        <v>45211</v>
      </c>
      <c r="K55" s="1">
        <f t="shared" ca="1" si="15"/>
        <v>45212</v>
      </c>
      <c r="L55" s="1">
        <f t="shared" ca="1" si="15"/>
        <v>45213</v>
      </c>
      <c r="M55" s="1">
        <f t="shared" ca="1" si="15"/>
        <v>45214</v>
      </c>
      <c r="N55" s="1">
        <f t="shared" ca="1" si="15"/>
        <v>45215</v>
      </c>
      <c r="O55" s="1">
        <f t="shared" ca="1" si="15"/>
        <v>45216</v>
      </c>
      <c r="P55" s="1">
        <f t="shared" ca="1" si="15"/>
        <v>45217</v>
      </c>
      <c r="Q55" s="1">
        <f t="shared" ca="1" si="15"/>
        <v>45218</v>
      </c>
      <c r="R55" s="1">
        <f t="shared" ca="1" si="15"/>
        <v>45219</v>
      </c>
      <c r="S55" s="1">
        <f t="shared" ca="1" si="15"/>
        <v>45220</v>
      </c>
      <c r="T55" s="1">
        <f t="shared" ca="1" si="15"/>
        <v>45221</v>
      </c>
      <c r="U55" s="1">
        <f t="shared" ca="1" si="15"/>
        <v>45222</v>
      </c>
      <c r="V55" s="1">
        <f t="shared" ca="1" si="15"/>
        <v>45223</v>
      </c>
      <c r="W55" s="1">
        <f t="shared" ca="1" si="15"/>
        <v>45224</v>
      </c>
      <c r="X55" s="1">
        <f t="shared" ca="1" si="15"/>
        <v>45225</v>
      </c>
      <c r="Y55" s="1">
        <f t="shared" ca="1" si="15"/>
        <v>45226</v>
      </c>
      <c r="Z55" s="1">
        <f t="shared" ca="1" si="15"/>
        <v>45227</v>
      </c>
      <c r="AA55" s="1">
        <f t="shared" ca="1" si="15"/>
        <v>45228</v>
      </c>
      <c r="AB55" s="1">
        <f t="shared" ca="1" si="15"/>
        <v>45229</v>
      </c>
      <c r="AC55" s="1">
        <f t="shared" ca="1" si="15"/>
        <v>45230</v>
      </c>
      <c r="AD55" s="1">
        <f t="shared" ca="1" si="15"/>
        <v>45231</v>
      </c>
      <c r="AE55" s="1">
        <f t="shared" ca="1" si="15"/>
        <v>45232</v>
      </c>
      <c r="AF55" s="1">
        <f t="shared" ca="1" si="15"/>
        <v>45233</v>
      </c>
      <c r="AG55" s="1">
        <f t="shared" ca="1" si="15"/>
        <v>45234</v>
      </c>
      <c r="AH55" s="1">
        <f t="shared" ca="1" si="15"/>
        <v>45235</v>
      </c>
    </row>
    <row r="56" spans="3:34">
      <c r="D56" t="s">
        <v>30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>
      <c r="D58" s="15">
        <f ca="1">DATE(YEAR(MIN(E55:AH55)),MONTH(MIN(E55:AH55)),1)</f>
        <v>45200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>
        <f t="shared" ca="1" si="17"/>
        <v>0.5</v>
      </c>
      <c r="T58">
        <f t="shared" ca="1" si="17"/>
        <v>0.5</v>
      </c>
      <c r="U58">
        <f t="shared" ca="1" si="17"/>
        <v>0.5</v>
      </c>
      <c r="V58">
        <f t="shared" ca="1" si="17"/>
        <v>0.5</v>
      </c>
      <c r="W58">
        <f t="shared" ca="1" si="17"/>
        <v>0.5</v>
      </c>
      <c r="X58">
        <f t="shared" ca="1" si="17"/>
        <v>0.5</v>
      </c>
      <c r="Y58">
        <f t="shared" ca="1" si="17"/>
        <v>0.5</v>
      </c>
      <c r="Z58">
        <f t="shared" ca="1" si="17"/>
        <v>0.5</v>
      </c>
      <c r="AA58">
        <f t="shared" ca="1" si="17"/>
        <v>0.5</v>
      </c>
      <c r="AB58">
        <f t="shared" ca="1" si="17"/>
        <v>0.5</v>
      </c>
      <c r="AC58">
        <f t="shared" ca="1" si="17"/>
        <v>0.5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30">
      <c r="D59" s="15" t="str">
        <f ca="1">TEXT(D58,"МММ ГГГГ") &amp; " - Верхняя полоса"</f>
        <v>окт 2023 - Верхняя полоса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>
        <f t="shared" ca="1" si="18"/>
        <v>13</v>
      </c>
      <c r="T59">
        <f t="shared" ca="1" si="18"/>
        <v>13</v>
      </c>
      <c r="U59">
        <f t="shared" ca="1" si="18"/>
        <v>13</v>
      </c>
      <c r="V59">
        <f t="shared" ca="1" si="18"/>
        <v>13</v>
      </c>
      <c r="W59">
        <f t="shared" ca="1" si="18"/>
        <v>13</v>
      </c>
      <c r="X59">
        <f t="shared" ca="1" si="18"/>
        <v>13</v>
      </c>
      <c r="Y59">
        <f t="shared" ca="1" si="18"/>
        <v>13</v>
      </c>
      <c r="Z59">
        <f t="shared" ca="1" si="18"/>
        <v>13</v>
      </c>
      <c r="AA59">
        <f t="shared" ca="1" si="18"/>
        <v>13</v>
      </c>
      <c r="AB59">
        <f t="shared" ca="1" si="18"/>
        <v>13</v>
      </c>
      <c r="AC59">
        <f t="shared" ca="1" si="18"/>
        <v>13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>
      <c r="D60" s="15"/>
    </row>
    <row r="61" spans="3:34">
      <c r="D61" s="15">
        <f ca="1">EOMONTH(D58,0)+1</f>
        <v>45231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 t="e">
        <f t="shared" ca="1" si="19"/>
        <v>#N/A</v>
      </c>
      <c r="T61" t="e">
        <f t="shared" ca="1" si="19"/>
        <v>#N/A</v>
      </c>
      <c r="U61" t="e">
        <f t="shared" ca="1" si="19"/>
        <v>#N/A</v>
      </c>
      <c r="V61" t="e">
        <f t="shared" ca="1" si="19"/>
        <v>#N/A</v>
      </c>
      <c r="W61" t="e">
        <f t="shared" ca="1" si="19"/>
        <v>#N/A</v>
      </c>
      <c r="X61" t="e">
        <f t="shared" ca="1" si="19"/>
        <v>#N/A</v>
      </c>
      <c r="Y61" t="e">
        <f t="shared" ca="1" si="19"/>
        <v>#N/A</v>
      </c>
      <c r="Z61" t="e">
        <f t="shared" ca="1" si="19"/>
        <v>#N/A</v>
      </c>
      <c r="AA61" t="e">
        <f t="shared" ca="1" si="19"/>
        <v>#N/A</v>
      </c>
      <c r="AB61" t="e">
        <f t="shared" ca="1" si="19"/>
        <v>#N/A</v>
      </c>
      <c r="AC61" t="e">
        <f t="shared" ca="1" si="19"/>
        <v>#N/A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30">
      <c r="D62" s="15" t="str">
        <f ca="1">TEXT(D61,"МММ ГГГГ") &amp; " - Верхняя полоса"</f>
        <v>ноя 2023 - Верхняя полоса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 t="e">
        <f t="shared" ca="1" si="20"/>
        <v>#N/A</v>
      </c>
      <c r="T62" t="e">
        <f t="shared" ca="1" si="20"/>
        <v>#N/A</v>
      </c>
      <c r="U62" t="e">
        <f t="shared" ca="1" si="20"/>
        <v>#N/A</v>
      </c>
      <c r="V62" t="e">
        <f t="shared" ca="1" si="20"/>
        <v>#N/A</v>
      </c>
      <c r="W62" t="e">
        <f t="shared" ca="1" si="20"/>
        <v>#N/A</v>
      </c>
      <c r="X62" t="e">
        <f t="shared" ca="1" si="20"/>
        <v>#N/A</v>
      </c>
      <c r="Y62" t="e">
        <f t="shared" ca="1" si="20"/>
        <v>#N/A</v>
      </c>
      <c r="Z62" t="e">
        <f t="shared" ca="1" si="20"/>
        <v>#N/A</v>
      </c>
      <c r="AA62" t="e">
        <f t="shared" ca="1" si="20"/>
        <v>#N/A</v>
      </c>
      <c r="AB62" t="e">
        <f t="shared" ca="1" si="20"/>
        <v>#N/A</v>
      </c>
      <c r="AC62" t="e">
        <f t="shared" ca="1" si="20"/>
        <v>#N/A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>
      <c r="D63" s="15"/>
    </row>
    <row r="65" spans="4:34">
      <c r="D65" s="15">
        <f ca="1">D58+1</f>
        <v>45201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>
      <c r="D66" s="15">
        <f ca="1">D61+1</f>
        <v>45232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>
        <f t="shared" ca="1" si="21"/>
        <v>0.5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>
      <c r="D70">
        <v>3</v>
      </c>
      <c r="E70" t="str">
        <f t="shared" ref="E70:AH70" ca="1" si="23">LEFT(UPPER(TEXT(E55,"ДДД")),$D70)</f>
        <v>СБ</v>
      </c>
      <c r="F70" t="str">
        <f t="shared" ca="1" si="23"/>
        <v>ВС</v>
      </c>
      <c r="G70" t="str">
        <f t="shared" ca="1" si="23"/>
        <v>ПН</v>
      </c>
      <c r="H70" t="str">
        <f t="shared" ca="1" si="23"/>
        <v>ВТ</v>
      </c>
      <c r="I70" t="str">
        <f t="shared" ca="1" si="23"/>
        <v>СР</v>
      </c>
      <c r="J70" t="str">
        <f t="shared" ca="1" si="23"/>
        <v>ЧТ</v>
      </c>
      <c r="K70" t="str">
        <f t="shared" ca="1" si="23"/>
        <v>ПТ</v>
      </c>
      <c r="L70" t="str">
        <f t="shared" ca="1" si="23"/>
        <v>СБ</v>
      </c>
      <c r="M70" t="str">
        <f t="shared" ca="1" si="23"/>
        <v>ВС</v>
      </c>
      <c r="N70" t="str">
        <f t="shared" ca="1" si="23"/>
        <v>ПН</v>
      </c>
      <c r="O70" t="str">
        <f t="shared" ca="1" si="23"/>
        <v>ВТ</v>
      </c>
      <c r="P70" t="str">
        <f t="shared" ca="1" si="23"/>
        <v>СР</v>
      </c>
      <c r="Q70" t="str">
        <f t="shared" ca="1" si="23"/>
        <v>ЧТ</v>
      </c>
      <c r="R70" t="str">
        <f t="shared" ca="1" si="23"/>
        <v>ПТ</v>
      </c>
      <c r="S70" t="str">
        <f t="shared" ca="1" si="23"/>
        <v>СБ</v>
      </c>
      <c r="T70" t="str">
        <f t="shared" ca="1" si="23"/>
        <v>ВС</v>
      </c>
      <c r="U70" t="str">
        <f t="shared" ca="1" si="23"/>
        <v>ПН</v>
      </c>
      <c r="V70" t="str">
        <f t="shared" ca="1" si="23"/>
        <v>ВТ</v>
      </c>
      <c r="W70" t="str">
        <f t="shared" ca="1" si="23"/>
        <v>СР</v>
      </c>
      <c r="X70" t="str">
        <f t="shared" ca="1" si="23"/>
        <v>ЧТ</v>
      </c>
      <c r="Y70" t="str">
        <f t="shared" ca="1" si="23"/>
        <v>ПТ</v>
      </c>
      <c r="Z70" t="str">
        <f t="shared" ca="1" si="23"/>
        <v>СБ</v>
      </c>
      <c r="AA70" t="str">
        <f t="shared" ca="1" si="23"/>
        <v>ВС</v>
      </c>
      <c r="AB70" t="str">
        <f t="shared" ca="1" si="23"/>
        <v>ПН</v>
      </c>
      <c r="AC70" t="str">
        <f t="shared" ca="1" si="23"/>
        <v>ВТ</v>
      </c>
      <c r="AD70" t="str">
        <f t="shared" ca="1" si="23"/>
        <v>СР</v>
      </c>
      <c r="AE70" t="str">
        <f t="shared" ca="1" si="23"/>
        <v>ЧТ</v>
      </c>
      <c r="AF70" t="str">
        <f t="shared" ca="1" si="23"/>
        <v>ПТ</v>
      </c>
      <c r="AG70" t="str">
        <f t="shared" ca="1" si="23"/>
        <v>СБ</v>
      </c>
      <c r="AH70" t="str">
        <f t="shared" ca="1" si="23"/>
        <v>ВС</v>
      </c>
    </row>
    <row r="71" spans="4:3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>
      <c r="E72" t="str">
        <f t="shared" ref="E72:AH72" ca="1" si="24">TEXT(E55,"ДД")</f>
        <v>07</v>
      </c>
      <c r="F72" t="str">
        <f t="shared" ca="1" si="24"/>
        <v>08</v>
      </c>
      <c r="G72" t="str">
        <f t="shared" ca="1" si="24"/>
        <v>09</v>
      </c>
      <c r="H72" t="str">
        <f t="shared" ca="1" si="24"/>
        <v>10</v>
      </c>
      <c r="I72" t="str">
        <f t="shared" ca="1" si="24"/>
        <v>11</v>
      </c>
      <c r="J72" t="str">
        <f t="shared" ca="1" si="24"/>
        <v>12</v>
      </c>
      <c r="K72" t="str">
        <f t="shared" ca="1" si="24"/>
        <v>13</v>
      </c>
      <c r="L72" t="str">
        <f t="shared" ca="1" si="24"/>
        <v>14</v>
      </c>
      <c r="M72" t="str">
        <f t="shared" ca="1" si="24"/>
        <v>15</v>
      </c>
      <c r="N72" t="str">
        <f t="shared" ca="1" si="24"/>
        <v>16</v>
      </c>
      <c r="O72" t="str">
        <f t="shared" ca="1" si="24"/>
        <v>17</v>
      </c>
      <c r="P72" t="str">
        <f t="shared" ca="1" si="24"/>
        <v>18</v>
      </c>
      <c r="Q72" t="str">
        <f t="shared" ca="1" si="24"/>
        <v>19</v>
      </c>
      <c r="R72" t="str">
        <f t="shared" ca="1" si="24"/>
        <v>20</v>
      </c>
      <c r="S72" t="str">
        <f t="shared" ca="1" si="24"/>
        <v>21</v>
      </c>
      <c r="T72" t="str">
        <f t="shared" ca="1" si="24"/>
        <v>22</v>
      </c>
      <c r="U72" t="str">
        <f t="shared" ca="1" si="24"/>
        <v>23</v>
      </c>
      <c r="V72" t="str">
        <f t="shared" ca="1" si="24"/>
        <v>24</v>
      </c>
      <c r="W72" t="str">
        <f t="shared" ca="1" si="24"/>
        <v>25</v>
      </c>
      <c r="X72" t="str">
        <f t="shared" ca="1" si="24"/>
        <v>26</v>
      </c>
      <c r="Y72" t="str">
        <f t="shared" ca="1" si="24"/>
        <v>27</v>
      </c>
      <c r="Z72" t="str">
        <f t="shared" ca="1" si="24"/>
        <v>28</v>
      </c>
      <c r="AA72" t="str">
        <f t="shared" ca="1" si="24"/>
        <v>29</v>
      </c>
      <c r="AB72" t="str">
        <f t="shared" ca="1" si="24"/>
        <v>30</v>
      </c>
      <c r="AC72" t="str">
        <f t="shared" ca="1" si="24"/>
        <v>31</v>
      </c>
      <c r="AD72" t="str">
        <f t="shared" ca="1" si="24"/>
        <v>01</v>
      </c>
      <c r="AE72" t="str">
        <f t="shared" ca="1" si="24"/>
        <v>02</v>
      </c>
      <c r="AF72" t="str">
        <f t="shared" ca="1" si="24"/>
        <v>03</v>
      </c>
      <c r="AG72" t="str">
        <f t="shared" ca="1" si="24"/>
        <v>04</v>
      </c>
      <c r="AH72" t="str">
        <f t="shared" ca="1" si="24"/>
        <v>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B5DF5-9050-452B-824D-430EE0C675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E22C74C5-065B-4723-9C23-003D7A495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4675FB-CDF8-4243-9888-A100076C2DE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Календарный план проекта</vt:lpstr>
      <vt:lpstr>расчеты</vt:lpstr>
      <vt:lpstr>ДатаНачала</vt:lpstr>
      <vt:lpstr>ДниИнтервала</vt:lpstr>
      <vt:lpstr>'Календарный план проекта'!Заголовки_для_печати</vt:lpstr>
      <vt:lpstr>Заголовок1</vt:lpstr>
      <vt:lpstr>ИнтервалДатыНачала</vt:lpstr>
      <vt:lpstr>ОбластьЗаголовкаСтроки1..D3</vt:lpstr>
      <vt:lpstr>СмещениеИнтервала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2023-02-13T07:54:16Z</dcterms:created>
  <dcterms:modified xsi:type="dcterms:W3CDTF">2023-09-18T10:15:18Z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