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65" windowWidth="15120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69" i="1" l="1"/>
  <c r="L68" i="1" s="1"/>
  <c r="J68" i="1"/>
  <c r="K68" i="1"/>
  <c r="P69" i="1" l="1"/>
  <c r="P68" i="1"/>
  <c r="O69" i="1"/>
  <c r="N69" i="1"/>
  <c r="N68" i="1"/>
  <c r="M69" i="1"/>
  <c r="M68" i="1"/>
  <c r="S73" i="1"/>
  <c r="I68" i="1"/>
  <c r="H69" i="1"/>
  <c r="H68" i="1"/>
  <c r="O53" i="1"/>
  <c r="O52" i="1"/>
  <c r="G68" i="1"/>
  <c r="L64" i="1"/>
  <c r="P64" i="1"/>
  <c r="N64" i="1"/>
  <c r="J64" i="1"/>
  <c r="F64" i="1"/>
  <c r="F37" i="1"/>
  <c r="J37" i="1" s="1"/>
  <c r="L37" i="1" s="1"/>
  <c r="P37" i="1" s="1"/>
  <c r="J30" i="1"/>
  <c r="L30" i="1" s="1"/>
  <c r="N30" i="1"/>
  <c r="F27" i="1"/>
  <c r="J27" i="1" s="1"/>
  <c r="F26" i="1"/>
  <c r="G26" i="1" s="1"/>
  <c r="I26" i="1" s="1"/>
  <c r="O26" i="1" s="1"/>
  <c r="F25" i="1"/>
  <c r="G25" i="1" s="1"/>
  <c r="F30" i="1"/>
  <c r="F28" i="1"/>
  <c r="F20" i="1"/>
  <c r="F16" i="1"/>
  <c r="F12" i="1"/>
  <c r="P30" i="1" l="1"/>
  <c r="N65" i="1" l="1"/>
  <c r="N63" i="1"/>
  <c r="M62" i="1"/>
  <c r="J63" i="1"/>
  <c r="L63" i="1" s="1"/>
  <c r="G62" i="1"/>
  <c r="I62" i="1" s="1"/>
  <c r="J65" i="1"/>
  <c r="F63" i="1"/>
  <c r="F65" i="1"/>
  <c r="F62" i="1"/>
  <c r="G58" i="1"/>
  <c r="I58" i="1" s="1"/>
  <c r="O58" i="1" s="1"/>
  <c r="O61" i="1"/>
  <c r="F61" i="1"/>
  <c r="J61" i="1" s="1"/>
  <c r="L61" i="1" s="1"/>
  <c r="P61" i="1" s="1"/>
  <c r="F60" i="1"/>
  <c r="J60" i="1" s="1"/>
  <c r="L60" i="1" s="1"/>
  <c r="P60" i="1" s="1"/>
  <c r="F59" i="1"/>
  <c r="G59" i="1" s="1"/>
  <c r="F58" i="1"/>
  <c r="P58" i="1" s="1"/>
  <c r="F45" i="1"/>
  <c r="N45" i="1"/>
  <c r="F55" i="1"/>
  <c r="F54" i="1"/>
  <c r="J54" i="1" s="1"/>
  <c r="L54" i="1" s="1"/>
  <c r="P54" i="1" s="1"/>
  <c r="F53" i="1"/>
  <c r="H53" i="1" s="1"/>
  <c r="I53" i="1" s="1"/>
  <c r="F52" i="1"/>
  <c r="H52" i="1" s="1"/>
  <c r="I52" i="1" s="1"/>
  <c r="F49" i="1"/>
  <c r="I49" i="1" s="1"/>
  <c r="F48" i="1"/>
  <c r="K48" i="1" s="1"/>
  <c r="L48" i="1" s="1"/>
  <c r="P48" i="1" s="1"/>
  <c r="J45" i="1"/>
  <c r="L45" i="1" s="1"/>
  <c r="F44" i="1"/>
  <c r="J44" i="1" s="1"/>
  <c r="L44" i="1" s="1"/>
  <c r="P44" i="1" s="1"/>
  <c r="F43" i="1"/>
  <c r="F42" i="1"/>
  <c r="G42" i="1" s="1"/>
  <c r="I42" i="1" s="1"/>
  <c r="O42" i="1" s="1"/>
  <c r="F41" i="1"/>
  <c r="K41" i="1" s="1"/>
  <c r="L41" i="1" s="1"/>
  <c r="P41" i="1" s="1"/>
  <c r="N38" i="1"/>
  <c r="J38" i="1"/>
  <c r="L38" i="1" s="1"/>
  <c r="F38" i="1"/>
  <c r="F36" i="1"/>
  <c r="J36" i="1" s="1"/>
  <c r="L36" i="1" s="1"/>
  <c r="P36" i="1" s="1"/>
  <c r="F35" i="1"/>
  <c r="F34" i="1"/>
  <c r="G34" i="1" s="1"/>
  <c r="I34" i="1" s="1"/>
  <c r="O34" i="1" s="1"/>
  <c r="F33" i="1"/>
  <c r="K33" i="1" s="1"/>
  <c r="L33" i="1" s="1"/>
  <c r="P33" i="1" s="1"/>
  <c r="N29" i="1"/>
  <c r="J29" i="1"/>
  <c r="L29" i="1" s="1"/>
  <c r="F29" i="1"/>
  <c r="J28" i="1"/>
  <c r="L28" i="1" s="1"/>
  <c r="P28" i="1" s="1"/>
  <c r="L27" i="1"/>
  <c r="P27" i="1" s="1"/>
  <c r="L26" i="1"/>
  <c r="P26" i="1" s="1"/>
  <c r="I25" i="1"/>
  <c r="O25" i="1" s="1"/>
  <c r="O31" i="1" s="1"/>
  <c r="F24" i="1"/>
  <c r="K24" i="1" s="1"/>
  <c r="L24" i="1" s="1"/>
  <c r="P24" i="1" s="1"/>
  <c r="N21" i="1"/>
  <c r="J21" i="1"/>
  <c r="L21" i="1" s="1"/>
  <c r="F21" i="1"/>
  <c r="J20" i="1"/>
  <c r="L20" i="1" s="1"/>
  <c r="P20" i="1" s="1"/>
  <c r="F19" i="1"/>
  <c r="J19" i="1" s="1"/>
  <c r="L19" i="1" s="1"/>
  <c r="P19" i="1" s="1"/>
  <c r="F18" i="1"/>
  <c r="F17" i="1"/>
  <c r="G17" i="1" s="1"/>
  <c r="I17" i="1" s="1"/>
  <c r="O17" i="1" s="1"/>
  <c r="K16" i="1"/>
  <c r="L16" i="1" s="1"/>
  <c r="P16" i="1" s="1"/>
  <c r="N13" i="1"/>
  <c r="J13" i="1"/>
  <c r="L13" i="1" s="1"/>
  <c r="J12" i="1"/>
  <c r="L12" i="1" s="1"/>
  <c r="P12" i="1" s="1"/>
  <c r="F13" i="1"/>
  <c r="F9" i="1"/>
  <c r="G9" i="1" s="1"/>
  <c r="I9" i="1" s="1"/>
  <c r="O9" i="1" s="1"/>
  <c r="F10" i="1"/>
  <c r="F11" i="1"/>
  <c r="J11" i="1" s="1"/>
  <c r="L11" i="1" s="1"/>
  <c r="P11" i="1" s="1"/>
  <c r="F8" i="1"/>
  <c r="K8" i="1" s="1"/>
  <c r="L8" i="1" s="1"/>
  <c r="P8" i="1" s="1"/>
  <c r="O56" i="1" l="1"/>
  <c r="L55" i="1"/>
  <c r="P55" i="1" s="1"/>
  <c r="P56" i="1" s="1"/>
  <c r="J55" i="1"/>
  <c r="L43" i="1"/>
  <c r="P43" i="1" s="1"/>
  <c r="G43" i="1"/>
  <c r="I43" i="1" s="1"/>
  <c r="O43" i="1" s="1"/>
  <c r="O46" i="1"/>
  <c r="L35" i="1"/>
  <c r="P35" i="1" s="1"/>
  <c r="G35" i="1"/>
  <c r="I35" i="1" s="1"/>
  <c r="O35" i="1" s="1"/>
  <c r="O39" i="1" s="1"/>
  <c r="P38" i="1"/>
  <c r="P39" i="1" s="1"/>
  <c r="U76" i="1" s="1"/>
  <c r="V76" i="1" s="1"/>
  <c r="L10" i="1"/>
  <c r="P10" i="1" s="1"/>
  <c r="G10" i="1"/>
  <c r="I10" i="1" s="1"/>
  <c r="O10" i="1" s="1"/>
  <c r="O14" i="1" s="1"/>
  <c r="L18" i="1"/>
  <c r="P18" i="1" s="1"/>
  <c r="G18" i="1"/>
  <c r="I18" i="1" s="1"/>
  <c r="O18" i="1" s="1"/>
  <c r="O22" i="1" s="1"/>
  <c r="P13" i="1"/>
  <c r="P14" i="1" s="1"/>
  <c r="I59" i="1"/>
  <c r="O59" i="1" s="1"/>
  <c r="G69" i="1"/>
  <c r="L65" i="1"/>
  <c r="J69" i="1"/>
  <c r="P63" i="1"/>
  <c r="P66" i="1" s="1"/>
  <c r="P52" i="1"/>
  <c r="O55" i="1"/>
  <c r="I69" i="1"/>
  <c r="O62" i="1"/>
  <c r="P65" i="1"/>
  <c r="S77" i="1"/>
  <c r="T77" i="1" s="1"/>
  <c r="O47" i="1"/>
  <c r="P21" i="1"/>
  <c r="P22" i="1" s="1"/>
  <c r="P45" i="1"/>
  <c r="P46" i="1" s="1"/>
  <c r="K49" i="1"/>
  <c r="L49" i="1" s="1"/>
  <c r="P49" i="1" s="1"/>
  <c r="P50" i="1" s="1"/>
  <c r="U78" i="1" s="1"/>
  <c r="V78" i="1" s="1"/>
  <c r="O50" i="1"/>
  <c r="P29" i="1"/>
  <c r="P31" i="1" s="1"/>
  <c r="U79" i="1" l="1"/>
  <c r="V79" i="1" s="1"/>
  <c r="S76" i="1"/>
  <c r="T76" i="1" s="1"/>
  <c r="O40" i="1"/>
  <c r="P57" i="1"/>
  <c r="U80" i="1"/>
  <c r="V80" i="1" s="1"/>
  <c r="P40" i="1"/>
  <c r="T73" i="1"/>
  <c r="O15" i="1"/>
  <c r="U74" i="1"/>
  <c r="V74" i="1" s="1"/>
  <c r="S79" i="1"/>
  <c r="T79" i="1" s="1"/>
  <c r="O57" i="1"/>
  <c r="K69" i="1"/>
  <c r="O66" i="1"/>
  <c r="P15" i="1"/>
  <c r="U73" i="1"/>
  <c r="V73" i="1" s="1"/>
  <c r="P47" i="1"/>
  <c r="U77" i="1"/>
  <c r="V77" i="1" s="1"/>
  <c r="P32" i="1"/>
  <c r="U75" i="1"/>
  <c r="V75" i="1" s="1"/>
  <c r="O23" i="1"/>
  <c r="S74" i="1"/>
  <c r="T74" i="1" s="1"/>
  <c r="S75" i="1"/>
  <c r="T75" i="1" s="1"/>
  <c r="O32" i="1"/>
  <c r="P51" i="1"/>
  <c r="P67" i="1" l="1"/>
  <c r="P23" i="1"/>
  <c r="O68" i="1"/>
  <c r="O67" i="1"/>
  <c r="S80" i="1"/>
  <c r="T80" i="1" s="1"/>
</calcChain>
</file>

<file path=xl/sharedStrings.xml><?xml version="1.0" encoding="utf-8"?>
<sst xmlns="http://schemas.openxmlformats.org/spreadsheetml/2006/main" count="462" uniqueCount="56">
  <si>
    <t>Найменування підрозділу</t>
  </si>
  <si>
    <t>Марка техніки</t>
  </si>
  <si>
    <t>Заправка одиниці техніки</t>
  </si>
  <si>
    <t>Вага  заправки</t>
  </si>
  <si>
    <t>Автомобільний бензин</t>
  </si>
  <si>
    <t>Дизельне паливо</t>
  </si>
  <si>
    <t>Кількість техніки</t>
  </si>
  <si>
    <t>Для пробігу техніки</t>
  </si>
  <si>
    <t>На пробіг</t>
  </si>
  <si>
    <t>Разом</t>
  </si>
  <si>
    <t>На  роботу</t>
  </si>
  <si>
    <t xml:space="preserve">авто </t>
  </si>
  <si>
    <t>бтр, брдм</t>
  </si>
  <si>
    <t>авто</t>
  </si>
  <si>
    <t>гусен. тех.</t>
  </si>
  <si>
    <t>Для роботи техніки</t>
  </si>
  <si>
    <t>АБ</t>
  </si>
  <si>
    <t>ДП</t>
  </si>
  <si>
    <t>Зил-131</t>
  </si>
  <si>
    <t>Урал-4320</t>
  </si>
  <si>
    <t>Камаз-4310</t>
  </si>
  <si>
    <t>АТМЗ-5-4320</t>
  </si>
  <si>
    <t>АЦ-8,5-255Б</t>
  </si>
  <si>
    <t>-</t>
  </si>
  <si>
    <t>л</t>
  </si>
  <si>
    <t>кг</t>
  </si>
  <si>
    <t>АТМЗ-5,5-4310</t>
  </si>
  <si>
    <t>БМП-1</t>
  </si>
  <si>
    <t>АДН</t>
  </si>
  <si>
    <t>ГАЗ-66</t>
  </si>
  <si>
    <t>Навчально бойова</t>
  </si>
  <si>
    <t>гус.тех</t>
  </si>
  <si>
    <t>Підрозділ тилового забезпечення</t>
  </si>
  <si>
    <t xml:space="preserve">Тилове забезпечення </t>
  </si>
  <si>
    <t>АЦЗ-4,4-131</t>
  </si>
  <si>
    <t>Автобензин</t>
  </si>
  <si>
    <t>1 мб</t>
  </si>
  <si>
    <t>3 мб</t>
  </si>
  <si>
    <t>2 мб</t>
  </si>
  <si>
    <t>тб</t>
  </si>
  <si>
    <t>Мастильні матеріали</t>
  </si>
  <si>
    <t>підрозділ бой. Забезпечення</t>
  </si>
  <si>
    <t xml:space="preserve">підрозділ тилового забезпечення </t>
  </si>
  <si>
    <t>навчально бойова</t>
  </si>
  <si>
    <t>Разом за 27 механізований полк</t>
  </si>
  <si>
    <t>Т-62</t>
  </si>
  <si>
    <t>БТР-70</t>
  </si>
  <si>
    <t>БРТ-60пб</t>
  </si>
  <si>
    <t xml:space="preserve">Найменування вантажу </t>
  </si>
  <si>
    <t>Марка машини</t>
  </si>
  <si>
    <t>Кількість (шт)</t>
  </si>
  <si>
    <t>Вантажність (т)</t>
  </si>
  <si>
    <t>Однієї машини</t>
  </si>
  <si>
    <t>Загальна</t>
  </si>
  <si>
    <t>Під пальне</t>
  </si>
  <si>
    <t>Ац-8,5-255Б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</si>
</sst>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"/>
  <sheetViews>
    <sheetView tabSelected="1" topLeftCell="I69" zoomScaleNormal="100" workbookViewId="0">
      <selection activeCell="Y80" sqref="Y80"/>
    </sheetView>
  </sheetViews>
  <sheetFormatPr defaultRowHeight="15" x14ac:dyDescent="0.25"/>
  <cols>
    <col min="1" max="1" width="5.85546875" customWidth="1"/>
    <col min="2" max="2" width="14" customWidth="1"/>
    <col min="3" max="3" width="4.140625" customWidth="1"/>
    <col min="4" max="4" width="7.28515625" customWidth="1"/>
    <col min="5" max="5" width="5.5703125" customWidth="1"/>
    <col min="6" max="6" width="6.85546875" customWidth="1"/>
    <col min="7" max="7" width="6.42578125" customWidth="1"/>
    <col min="8" max="8" width="5.85546875" customWidth="1"/>
    <col min="9" max="10" width="5.7109375" customWidth="1"/>
    <col min="11" max="11" width="6.42578125" customWidth="1"/>
    <col min="12" max="12" width="10" bestFit="1" customWidth="1"/>
    <col min="13" max="13" width="6.140625" customWidth="1"/>
    <col min="14" max="14" width="6" customWidth="1"/>
    <col min="15" max="15" width="5.5703125" customWidth="1"/>
    <col min="16" max="16" width="7.5703125" customWidth="1"/>
    <col min="18" max="18" width="15.7109375" customWidth="1"/>
    <col min="23" max="23" width="11" customWidth="1"/>
    <col min="25" max="25" width="17.42578125" customWidth="1"/>
  </cols>
  <sheetData>
    <row r="1" spans="1:17" ht="32.25" customHeight="1" x14ac:dyDescent="0.25">
      <c r="A1" s="26" t="s">
        <v>0</v>
      </c>
      <c r="B1" s="24" t="s">
        <v>1</v>
      </c>
      <c r="C1" s="26" t="s">
        <v>6</v>
      </c>
      <c r="D1" s="24" t="s">
        <v>2</v>
      </c>
      <c r="E1" s="24"/>
      <c r="F1" s="24"/>
      <c r="G1" s="24" t="s">
        <v>3</v>
      </c>
      <c r="H1" s="24"/>
      <c r="I1" s="24"/>
      <c r="J1" s="24"/>
      <c r="K1" s="24"/>
      <c r="L1" s="24"/>
      <c r="M1" s="24"/>
      <c r="N1" s="24"/>
      <c r="O1" s="24"/>
      <c r="P1" s="24"/>
      <c r="Q1" s="5"/>
    </row>
    <row r="2" spans="1:17" ht="32.25" customHeight="1" x14ac:dyDescent="0.25">
      <c r="A2" s="26"/>
      <c r="B2" s="24"/>
      <c r="C2" s="26"/>
      <c r="D2" s="24" t="s">
        <v>8</v>
      </c>
      <c r="E2" s="24" t="s">
        <v>10</v>
      </c>
      <c r="F2" s="24" t="s">
        <v>9</v>
      </c>
      <c r="G2" s="24" t="s">
        <v>7</v>
      </c>
      <c r="H2" s="24"/>
      <c r="I2" s="24"/>
      <c r="J2" s="24"/>
      <c r="K2" s="24"/>
      <c r="L2" s="24"/>
      <c r="M2" s="24" t="s">
        <v>15</v>
      </c>
      <c r="N2" s="24"/>
      <c r="O2" s="24" t="s">
        <v>9</v>
      </c>
      <c r="P2" s="24"/>
      <c r="Q2" s="5"/>
    </row>
    <row r="3" spans="1:17" ht="25.5" customHeight="1" x14ac:dyDescent="0.25">
      <c r="A3" s="26"/>
      <c r="B3" s="24"/>
      <c r="C3" s="26"/>
      <c r="D3" s="24"/>
      <c r="E3" s="24"/>
      <c r="F3" s="24"/>
      <c r="G3" s="24" t="s">
        <v>4</v>
      </c>
      <c r="H3" s="24"/>
      <c r="I3" s="24"/>
      <c r="J3" s="24" t="s">
        <v>5</v>
      </c>
      <c r="K3" s="24"/>
      <c r="L3" s="24"/>
      <c r="M3" s="19" t="s">
        <v>16</v>
      </c>
      <c r="N3" s="19" t="s">
        <v>17</v>
      </c>
      <c r="O3" s="19" t="s">
        <v>16</v>
      </c>
      <c r="P3" s="19" t="s">
        <v>17</v>
      </c>
      <c r="Q3" s="5"/>
    </row>
    <row r="4" spans="1:17" ht="30" customHeight="1" x14ac:dyDescent="0.25">
      <c r="A4" s="26"/>
      <c r="B4" s="24"/>
      <c r="C4" s="26"/>
      <c r="D4" s="24"/>
      <c r="E4" s="24"/>
      <c r="F4" s="24"/>
      <c r="G4" s="19" t="s">
        <v>13</v>
      </c>
      <c r="H4" s="19" t="s">
        <v>12</v>
      </c>
      <c r="I4" s="19" t="s">
        <v>9</v>
      </c>
      <c r="J4" s="19" t="s">
        <v>13</v>
      </c>
      <c r="K4" s="19" t="s">
        <v>31</v>
      </c>
      <c r="L4" s="19" t="s">
        <v>9</v>
      </c>
      <c r="M4" s="24" t="s">
        <v>15</v>
      </c>
      <c r="N4" s="24"/>
      <c r="O4" s="24" t="s">
        <v>9</v>
      </c>
      <c r="P4" s="24"/>
      <c r="Q4" s="5"/>
    </row>
    <row r="5" spans="1:17" ht="3" hidden="1" customHeight="1" x14ac:dyDescent="0.25">
      <c r="A5" s="26"/>
      <c r="B5" s="24"/>
      <c r="C5" s="26"/>
      <c r="D5" s="24"/>
      <c r="E5" s="24"/>
      <c r="F5" s="24"/>
      <c r="G5" s="24" t="s">
        <v>4</v>
      </c>
      <c r="H5" s="24"/>
      <c r="I5" s="24"/>
      <c r="J5" s="24" t="s">
        <v>5</v>
      </c>
      <c r="K5" s="24"/>
      <c r="L5" s="24"/>
      <c r="M5" s="24"/>
      <c r="N5" s="24"/>
      <c r="O5" s="24"/>
      <c r="P5" s="24"/>
      <c r="Q5" s="5"/>
    </row>
    <row r="6" spans="1:17" ht="14.25" hidden="1" customHeight="1" x14ac:dyDescent="0.25">
      <c r="A6" s="26"/>
      <c r="B6" s="24"/>
      <c r="C6" s="26"/>
      <c r="D6" s="24"/>
      <c r="E6" s="24"/>
      <c r="F6" s="24"/>
      <c r="G6" s="19" t="s">
        <v>11</v>
      </c>
      <c r="H6" s="19" t="s">
        <v>12</v>
      </c>
      <c r="I6" s="19" t="s">
        <v>9</v>
      </c>
      <c r="J6" s="19" t="s">
        <v>13</v>
      </c>
      <c r="K6" s="19" t="s">
        <v>14</v>
      </c>
      <c r="L6" s="19" t="s">
        <v>9</v>
      </c>
      <c r="M6" s="19" t="s">
        <v>16</v>
      </c>
      <c r="N6" s="19" t="s">
        <v>17</v>
      </c>
      <c r="O6" s="19" t="s">
        <v>16</v>
      </c>
      <c r="P6" s="19" t="s">
        <v>17</v>
      </c>
      <c r="Q6" s="5"/>
    </row>
    <row r="7" spans="1:17" ht="15" customHeight="1" x14ac:dyDescent="0.2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G7" s="19">
        <v>7</v>
      </c>
      <c r="H7" s="19">
        <v>8</v>
      </c>
      <c r="I7" s="19">
        <v>9</v>
      </c>
      <c r="J7" s="19">
        <v>10</v>
      </c>
      <c r="K7" s="19">
        <v>11</v>
      </c>
      <c r="L7" s="19">
        <v>12</v>
      </c>
      <c r="M7" s="19">
        <v>13</v>
      </c>
      <c r="N7" s="19">
        <v>14</v>
      </c>
      <c r="O7" s="19">
        <v>15</v>
      </c>
      <c r="P7" s="19">
        <v>16</v>
      </c>
      <c r="Q7" s="5"/>
    </row>
    <row r="8" spans="1:17" ht="15.75" customHeight="1" x14ac:dyDescent="0.25">
      <c r="A8" s="26" t="s">
        <v>36</v>
      </c>
      <c r="B8" s="9" t="s">
        <v>27</v>
      </c>
      <c r="C8" s="10">
        <v>40</v>
      </c>
      <c r="D8" s="10">
        <v>462</v>
      </c>
      <c r="E8" s="10"/>
      <c r="F8" s="10">
        <f>D8</f>
        <v>462</v>
      </c>
      <c r="G8" s="10" t="s">
        <v>23</v>
      </c>
      <c r="H8" s="10" t="s">
        <v>23</v>
      </c>
      <c r="I8" s="10" t="s">
        <v>23</v>
      </c>
      <c r="J8" s="10" t="s">
        <v>23</v>
      </c>
      <c r="K8" s="10">
        <f>F8*C8</f>
        <v>18480</v>
      </c>
      <c r="L8" s="11">
        <f>K8</f>
        <v>18480</v>
      </c>
      <c r="M8" s="11" t="s">
        <v>23</v>
      </c>
      <c r="N8" s="11" t="s">
        <v>23</v>
      </c>
      <c r="O8" s="11" t="s">
        <v>23</v>
      </c>
      <c r="P8" s="11">
        <f>L8</f>
        <v>18480</v>
      </c>
      <c r="Q8" s="8"/>
    </row>
    <row r="9" spans="1:17" ht="15" customHeight="1" x14ac:dyDescent="0.25">
      <c r="A9" s="26"/>
      <c r="B9" s="9" t="s">
        <v>18</v>
      </c>
      <c r="C9" s="10">
        <v>10</v>
      </c>
      <c r="D9" s="10">
        <v>247.5</v>
      </c>
      <c r="E9" s="10" t="s">
        <v>23</v>
      </c>
      <c r="F9" s="10">
        <f t="shared" ref="F9:F11" si="0">D9</f>
        <v>247.5</v>
      </c>
      <c r="G9" s="10">
        <f>F9*C9</f>
        <v>2475</v>
      </c>
      <c r="H9" s="10" t="s">
        <v>23</v>
      </c>
      <c r="I9" s="10">
        <f>G9</f>
        <v>2475</v>
      </c>
      <c r="J9" s="10" t="s">
        <v>23</v>
      </c>
      <c r="K9" s="10" t="s">
        <v>23</v>
      </c>
      <c r="L9" s="11" t="s">
        <v>23</v>
      </c>
      <c r="M9" s="11" t="s">
        <v>23</v>
      </c>
      <c r="N9" s="11" t="s">
        <v>23</v>
      </c>
      <c r="O9" s="11">
        <f>I9</f>
        <v>2475</v>
      </c>
      <c r="P9" s="11" t="s">
        <v>23</v>
      </c>
      <c r="Q9" s="8"/>
    </row>
    <row r="10" spans="1:17" ht="15.75" x14ac:dyDescent="0.25">
      <c r="A10" s="26"/>
      <c r="B10" s="9" t="s">
        <v>29</v>
      </c>
      <c r="C10" s="10">
        <v>12</v>
      </c>
      <c r="D10" s="10">
        <v>157.5</v>
      </c>
      <c r="E10" s="10" t="s">
        <v>23</v>
      </c>
      <c r="F10" s="10">
        <f t="shared" si="0"/>
        <v>157.5</v>
      </c>
      <c r="G10" s="10">
        <f>F10*C10</f>
        <v>1890</v>
      </c>
      <c r="H10" s="10" t="s">
        <v>23</v>
      </c>
      <c r="I10" s="10">
        <f>G10</f>
        <v>1890</v>
      </c>
      <c r="J10" s="10" t="s">
        <v>23</v>
      </c>
      <c r="K10" s="10" t="s">
        <v>23</v>
      </c>
      <c r="L10" s="11" t="str">
        <f>J10</f>
        <v>-</v>
      </c>
      <c r="M10" s="11" t="s">
        <v>23</v>
      </c>
      <c r="N10" s="11" t="s">
        <v>23</v>
      </c>
      <c r="O10" s="11">
        <f>I10</f>
        <v>1890</v>
      </c>
      <c r="P10" s="11" t="str">
        <f>L10</f>
        <v>-</v>
      </c>
      <c r="Q10" s="8"/>
    </row>
    <row r="11" spans="1:17" ht="15.75" x14ac:dyDescent="0.25">
      <c r="A11" s="26"/>
      <c r="B11" s="9" t="s">
        <v>19</v>
      </c>
      <c r="C11" s="10">
        <v>4</v>
      </c>
      <c r="D11" s="10">
        <v>222.5</v>
      </c>
      <c r="E11" s="10" t="s">
        <v>23</v>
      </c>
      <c r="F11" s="10">
        <f t="shared" si="0"/>
        <v>222.5</v>
      </c>
      <c r="G11" s="10" t="s">
        <v>23</v>
      </c>
      <c r="H11" s="10" t="s">
        <v>23</v>
      </c>
      <c r="I11" s="10" t="s">
        <v>23</v>
      </c>
      <c r="J11" s="10">
        <f>F11*C11</f>
        <v>890</v>
      </c>
      <c r="K11" s="10" t="s">
        <v>23</v>
      </c>
      <c r="L11" s="11">
        <f>J11</f>
        <v>890</v>
      </c>
      <c r="M11" s="11" t="s">
        <v>23</v>
      </c>
      <c r="N11" s="11" t="s">
        <v>23</v>
      </c>
      <c r="O11" s="11" t="s">
        <v>23</v>
      </c>
      <c r="P11" s="11">
        <f>L11</f>
        <v>890</v>
      </c>
      <c r="Q11" s="8"/>
    </row>
    <row r="12" spans="1:17" ht="18.75" customHeight="1" x14ac:dyDescent="0.25">
      <c r="A12" s="26"/>
      <c r="B12" s="9" t="s">
        <v>20</v>
      </c>
      <c r="C12" s="10">
        <v>3</v>
      </c>
      <c r="D12" s="10">
        <v>230</v>
      </c>
      <c r="E12" s="10" t="s">
        <v>23</v>
      </c>
      <c r="F12" s="10">
        <f>D12</f>
        <v>230</v>
      </c>
      <c r="G12" s="10" t="s">
        <v>23</v>
      </c>
      <c r="H12" s="10" t="s">
        <v>23</v>
      </c>
      <c r="I12" s="10" t="s">
        <v>23</v>
      </c>
      <c r="J12" s="10">
        <f>D12*C12</f>
        <v>690</v>
      </c>
      <c r="K12" s="10" t="s">
        <v>23</v>
      </c>
      <c r="L12" s="11">
        <f>J12</f>
        <v>690</v>
      </c>
      <c r="M12" s="11" t="s">
        <v>23</v>
      </c>
      <c r="N12" s="11" t="s">
        <v>23</v>
      </c>
      <c r="O12" s="11" t="s">
        <v>23</v>
      </c>
      <c r="P12" s="11">
        <f>L12</f>
        <v>690</v>
      </c>
      <c r="Q12" s="8"/>
    </row>
    <row r="13" spans="1:17" ht="15.75" x14ac:dyDescent="0.25">
      <c r="A13" s="26"/>
      <c r="B13" s="9" t="s">
        <v>26</v>
      </c>
      <c r="C13" s="10">
        <v>2</v>
      </c>
      <c r="D13" s="10">
        <v>230</v>
      </c>
      <c r="E13" s="10">
        <v>575</v>
      </c>
      <c r="F13" s="10">
        <f>E13+D13</f>
        <v>805</v>
      </c>
      <c r="G13" s="10" t="s">
        <v>23</v>
      </c>
      <c r="H13" s="10" t="s">
        <v>23</v>
      </c>
      <c r="I13" s="10" t="s">
        <v>23</v>
      </c>
      <c r="J13" s="10">
        <f>D13*C13</f>
        <v>460</v>
      </c>
      <c r="K13" s="10" t="s">
        <v>23</v>
      </c>
      <c r="L13" s="11">
        <f>J13</f>
        <v>460</v>
      </c>
      <c r="M13" s="11" t="s">
        <v>23</v>
      </c>
      <c r="N13" s="11">
        <f>E13*C13</f>
        <v>1150</v>
      </c>
      <c r="O13" s="11" t="s">
        <v>23</v>
      </c>
      <c r="P13" s="11">
        <f>L13+N13</f>
        <v>1610</v>
      </c>
      <c r="Q13" s="8"/>
    </row>
    <row r="14" spans="1:17" ht="15.75" x14ac:dyDescent="0.25">
      <c r="A14" s="26"/>
      <c r="B14" s="24" t="s">
        <v>9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0" t="s">
        <v>24</v>
      </c>
      <c r="O14" s="12">
        <f>O9+O10</f>
        <v>4365</v>
      </c>
      <c r="P14" s="20">
        <f>P8+P11+P12+P13</f>
        <v>21670</v>
      </c>
      <c r="Q14" s="6"/>
    </row>
    <row r="15" spans="1:17" ht="15.75" x14ac:dyDescent="0.25">
      <c r="A15" s="26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0" t="s">
        <v>25</v>
      </c>
      <c r="O15" s="20">
        <f>O14*0.75</f>
        <v>3273.75</v>
      </c>
      <c r="P15" s="20">
        <f>P14*0.85</f>
        <v>18419.5</v>
      </c>
      <c r="Q15" s="6"/>
    </row>
    <row r="16" spans="1:17" ht="15.75" x14ac:dyDescent="0.25">
      <c r="A16" s="26" t="s">
        <v>38</v>
      </c>
      <c r="B16" s="9" t="s">
        <v>27</v>
      </c>
      <c r="C16" s="10">
        <v>40</v>
      </c>
      <c r="D16" s="10">
        <v>462</v>
      </c>
      <c r="E16" s="10" t="s">
        <v>23</v>
      </c>
      <c r="F16" s="10">
        <f>D16</f>
        <v>462</v>
      </c>
      <c r="G16" s="10" t="s">
        <v>23</v>
      </c>
      <c r="H16" s="10" t="s">
        <v>23</v>
      </c>
      <c r="I16" s="10" t="s">
        <v>23</v>
      </c>
      <c r="J16" s="10" t="s">
        <v>23</v>
      </c>
      <c r="K16" s="10">
        <f>F16*C16</f>
        <v>18480</v>
      </c>
      <c r="L16" s="11">
        <f>K16</f>
        <v>18480</v>
      </c>
      <c r="M16" s="11" t="s">
        <v>23</v>
      </c>
      <c r="N16" s="11" t="s">
        <v>23</v>
      </c>
      <c r="O16" s="11" t="s">
        <v>23</v>
      </c>
      <c r="P16" s="11">
        <f>L16</f>
        <v>18480</v>
      </c>
      <c r="Q16" s="8"/>
    </row>
    <row r="17" spans="1:17" ht="15.75" x14ac:dyDescent="0.25">
      <c r="A17" s="26"/>
      <c r="B17" s="9" t="s">
        <v>18</v>
      </c>
      <c r="C17" s="10">
        <v>10</v>
      </c>
      <c r="D17" s="10">
        <v>247.5</v>
      </c>
      <c r="E17" s="10" t="s">
        <v>23</v>
      </c>
      <c r="F17" s="10">
        <f t="shared" ref="F17:F19" si="1">D17</f>
        <v>247.5</v>
      </c>
      <c r="G17" s="10">
        <f>F17*C17</f>
        <v>2475</v>
      </c>
      <c r="H17" s="10" t="s">
        <v>23</v>
      </c>
      <c r="I17" s="10">
        <f>G17</f>
        <v>2475</v>
      </c>
      <c r="J17" s="10" t="s">
        <v>23</v>
      </c>
      <c r="K17" s="10" t="s">
        <v>23</v>
      </c>
      <c r="L17" s="11" t="s">
        <v>23</v>
      </c>
      <c r="M17" s="11" t="s">
        <v>23</v>
      </c>
      <c r="N17" s="11" t="s">
        <v>23</v>
      </c>
      <c r="O17" s="11">
        <f>I17</f>
        <v>2475</v>
      </c>
      <c r="P17" s="11" t="s">
        <v>23</v>
      </c>
      <c r="Q17" s="8"/>
    </row>
    <row r="18" spans="1:17" ht="15.75" x14ac:dyDescent="0.25">
      <c r="A18" s="26"/>
      <c r="B18" s="9" t="s">
        <v>29</v>
      </c>
      <c r="C18" s="10">
        <v>2</v>
      </c>
      <c r="D18" s="10">
        <v>157.5</v>
      </c>
      <c r="E18" s="10" t="s">
        <v>23</v>
      </c>
      <c r="F18" s="10">
        <f t="shared" si="1"/>
        <v>157.5</v>
      </c>
      <c r="G18" s="10">
        <f>F18*C18</f>
        <v>315</v>
      </c>
      <c r="H18" s="10" t="s">
        <v>23</v>
      </c>
      <c r="I18" s="10">
        <f>G18</f>
        <v>315</v>
      </c>
      <c r="J18" s="10" t="s">
        <v>23</v>
      </c>
      <c r="K18" s="10" t="s">
        <v>23</v>
      </c>
      <c r="L18" s="11" t="str">
        <f>J18</f>
        <v>-</v>
      </c>
      <c r="M18" s="11" t="s">
        <v>23</v>
      </c>
      <c r="N18" s="11" t="s">
        <v>23</v>
      </c>
      <c r="O18" s="11">
        <f>I18</f>
        <v>315</v>
      </c>
      <c r="P18" s="11" t="str">
        <f>L18</f>
        <v>-</v>
      </c>
      <c r="Q18" s="8"/>
    </row>
    <row r="19" spans="1:17" ht="15.75" x14ac:dyDescent="0.25">
      <c r="A19" s="26"/>
      <c r="B19" s="9" t="s">
        <v>19</v>
      </c>
      <c r="C19" s="10">
        <v>4</v>
      </c>
      <c r="D19" s="10">
        <v>222.5</v>
      </c>
      <c r="E19" s="10" t="s">
        <v>23</v>
      </c>
      <c r="F19" s="10">
        <f t="shared" si="1"/>
        <v>222.5</v>
      </c>
      <c r="G19" s="10" t="s">
        <v>23</v>
      </c>
      <c r="H19" s="10" t="s">
        <v>23</v>
      </c>
      <c r="I19" s="10" t="s">
        <v>23</v>
      </c>
      <c r="J19" s="10">
        <f>F19*C19</f>
        <v>890</v>
      </c>
      <c r="K19" s="10" t="s">
        <v>23</v>
      </c>
      <c r="L19" s="11">
        <f>J19</f>
        <v>890</v>
      </c>
      <c r="M19" s="11" t="s">
        <v>23</v>
      </c>
      <c r="N19" s="11" t="s">
        <v>23</v>
      </c>
      <c r="O19" s="11" t="s">
        <v>23</v>
      </c>
      <c r="P19" s="11">
        <f>L19</f>
        <v>890</v>
      </c>
      <c r="Q19" s="8"/>
    </row>
    <row r="20" spans="1:17" ht="15" customHeight="1" x14ac:dyDescent="0.25">
      <c r="A20" s="26"/>
      <c r="B20" s="9" t="s">
        <v>20</v>
      </c>
      <c r="C20" s="10">
        <v>3</v>
      </c>
      <c r="D20" s="10">
        <v>230</v>
      </c>
      <c r="E20" s="10" t="s">
        <v>23</v>
      </c>
      <c r="F20" s="10">
        <f>D20</f>
        <v>230</v>
      </c>
      <c r="G20" s="10" t="s">
        <v>23</v>
      </c>
      <c r="H20" s="10" t="s">
        <v>23</v>
      </c>
      <c r="I20" s="10" t="s">
        <v>23</v>
      </c>
      <c r="J20" s="10">
        <f>D20*C20</f>
        <v>690</v>
      </c>
      <c r="K20" s="10" t="s">
        <v>23</v>
      </c>
      <c r="L20" s="11">
        <f>J20</f>
        <v>690</v>
      </c>
      <c r="M20" s="11" t="s">
        <v>23</v>
      </c>
      <c r="N20" s="11" t="s">
        <v>23</v>
      </c>
      <c r="O20" s="11" t="s">
        <v>23</v>
      </c>
      <c r="P20" s="11">
        <f>L20</f>
        <v>690</v>
      </c>
      <c r="Q20" s="8"/>
    </row>
    <row r="21" spans="1:17" ht="15.75" x14ac:dyDescent="0.25">
      <c r="A21" s="26"/>
      <c r="B21" s="9" t="s">
        <v>26</v>
      </c>
      <c r="C21" s="10">
        <v>3</v>
      </c>
      <c r="D21" s="10">
        <v>230</v>
      </c>
      <c r="E21" s="10">
        <v>575</v>
      </c>
      <c r="F21" s="10">
        <f>E21+D21</f>
        <v>805</v>
      </c>
      <c r="G21" s="10" t="s">
        <v>23</v>
      </c>
      <c r="H21" s="10" t="s">
        <v>23</v>
      </c>
      <c r="I21" s="10" t="s">
        <v>23</v>
      </c>
      <c r="J21" s="10">
        <f>D21*C21</f>
        <v>690</v>
      </c>
      <c r="K21" s="10" t="s">
        <v>23</v>
      </c>
      <c r="L21" s="11">
        <f>J21</f>
        <v>690</v>
      </c>
      <c r="M21" s="11" t="s">
        <v>23</v>
      </c>
      <c r="N21" s="11">
        <f>E21*C21</f>
        <v>1725</v>
      </c>
      <c r="O21" s="11" t="s">
        <v>23</v>
      </c>
      <c r="P21" s="11">
        <f>L21+N21</f>
        <v>2415</v>
      </c>
      <c r="Q21" s="8"/>
    </row>
    <row r="22" spans="1:17" ht="15.75" x14ac:dyDescent="0.25">
      <c r="A22" s="26"/>
      <c r="B22" s="24" t="s">
        <v>9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0" t="s">
        <v>24</v>
      </c>
      <c r="O22" s="12">
        <f>O17+O18</f>
        <v>2790</v>
      </c>
      <c r="P22" s="20">
        <f>P16+P19+P20+P21</f>
        <v>22475</v>
      </c>
      <c r="Q22" s="6"/>
    </row>
    <row r="23" spans="1:17" ht="15.75" x14ac:dyDescent="0.25">
      <c r="A23" s="2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0" t="s">
        <v>25</v>
      </c>
      <c r="O23" s="20">
        <f>O22*0.75</f>
        <v>2092.5</v>
      </c>
      <c r="P23" s="20">
        <f>P22*0.85</f>
        <v>19103.75</v>
      </c>
      <c r="Q23" s="6"/>
    </row>
    <row r="24" spans="1:17" ht="15.75" x14ac:dyDescent="0.25">
      <c r="A24" s="26" t="s">
        <v>37</v>
      </c>
      <c r="B24" s="9" t="s">
        <v>27</v>
      </c>
      <c r="C24" s="10">
        <v>35</v>
      </c>
      <c r="D24" s="10">
        <v>462</v>
      </c>
      <c r="E24" s="10" t="s">
        <v>23</v>
      </c>
      <c r="F24" s="10">
        <f>D24</f>
        <v>462</v>
      </c>
      <c r="G24" s="10" t="s">
        <v>23</v>
      </c>
      <c r="H24" s="10" t="s">
        <v>23</v>
      </c>
      <c r="I24" s="10" t="s">
        <v>23</v>
      </c>
      <c r="J24" s="10" t="s">
        <v>23</v>
      </c>
      <c r="K24" s="10">
        <f>F24*C24</f>
        <v>16170</v>
      </c>
      <c r="L24" s="11">
        <f>K24</f>
        <v>16170</v>
      </c>
      <c r="M24" s="11" t="s">
        <v>23</v>
      </c>
      <c r="N24" s="11" t="s">
        <v>23</v>
      </c>
      <c r="O24" s="11" t="s">
        <v>23</v>
      </c>
      <c r="P24" s="11">
        <f>L24</f>
        <v>16170</v>
      </c>
      <c r="Q24" s="8"/>
    </row>
    <row r="25" spans="1:17" ht="15.75" x14ac:dyDescent="0.25">
      <c r="A25" s="26"/>
      <c r="B25" s="9" t="s">
        <v>18</v>
      </c>
      <c r="C25" s="10">
        <v>5</v>
      </c>
      <c r="D25" s="10">
        <v>247.5</v>
      </c>
      <c r="E25" s="10" t="s">
        <v>23</v>
      </c>
      <c r="F25" s="10">
        <f>D25</f>
        <v>247.5</v>
      </c>
      <c r="G25" s="10">
        <f>F25*C25</f>
        <v>1237.5</v>
      </c>
      <c r="H25" s="10" t="s">
        <v>23</v>
      </c>
      <c r="I25" s="10">
        <f>G25</f>
        <v>1237.5</v>
      </c>
      <c r="J25" s="10" t="s">
        <v>23</v>
      </c>
      <c r="K25" s="10" t="s">
        <v>23</v>
      </c>
      <c r="L25" s="11" t="s">
        <v>23</v>
      </c>
      <c r="M25" s="11" t="s">
        <v>23</v>
      </c>
      <c r="N25" s="11" t="s">
        <v>23</v>
      </c>
      <c r="O25" s="11">
        <f>I25</f>
        <v>1237.5</v>
      </c>
      <c r="P25" s="11" t="s">
        <v>23</v>
      </c>
      <c r="Q25" s="8"/>
    </row>
    <row r="26" spans="1:17" ht="15.75" x14ac:dyDescent="0.25">
      <c r="A26" s="26"/>
      <c r="B26" s="9" t="s">
        <v>29</v>
      </c>
      <c r="C26" s="10">
        <v>9</v>
      </c>
      <c r="D26" s="10">
        <v>157.5</v>
      </c>
      <c r="E26" s="10" t="s">
        <v>23</v>
      </c>
      <c r="F26" s="10">
        <f>D26</f>
        <v>157.5</v>
      </c>
      <c r="G26" s="10">
        <f>F26*C26</f>
        <v>1417.5</v>
      </c>
      <c r="H26" s="10" t="s">
        <v>23</v>
      </c>
      <c r="I26" s="10">
        <f>G26</f>
        <v>1417.5</v>
      </c>
      <c r="J26" s="10" t="s">
        <v>23</v>
      </c>
      <c r="K26" s="10" t="s">
        <v>23</v>
      </c>
      <c r="L26" s="11" t="str">
        <f>J26</f>
        <v>-</v>
      </c>
      <c r="M26" s="11" t="s">
        <v>23</v>
      </c>
      <c r="N26" s="11" t="s">
        <v>23</v>
      </c>
      <c r="O26" s="11">
        <f>I26</f>
        <v>1417.5</v>
      </c>
      <c r="P26" s="11" t="str">
        <f>L26</f>
        <v>-</v>
      </c>
      <c r="Q26" s="8"/>
    </row>
    <row r="27" spans="1:17" ht="15.75" x14ac:dyDescent="0.25">
      <c r="A27" s="26"/>
      <c r="B27" s="9" t="s">
        <v>19</v>
      </c>
      <c r="C27" s="10">
        <v>6</v>
      </c>
      <c r="D27" s="10">
        <v>222.5</v>
      </c>
      <c r="E27" s="10" t="s">
        <v>23</v>
      </c>
      <c r="F27" s="10">
        <f>D27</f>
        <v>222.5</v>
      </c>
      <c r="G27" s="10" t="s">
        <v>23</v>
      </c>
      <c r="H27" s="10" t="s">
        <v>23</v>
      </c>
      <c r="I27" s="10" t="s">
        <v>23</v>
      </c>
      <c r="J27" s="10">
        <f>F27*C27</f>
        <v>1335</v>
      </c>
      <c r="K27" s="10" t="s">
        <v>23</v>
      </c>
      <c r="L27" s="11">
        <f>J27</f>
        <v>1335</v>
      </c>
      <c r="M27" s="11" t="s">
        <v>23</v>
      </c>
      <c r="N27" s="11" t="s">
        <v>23</v>
      </c>
      <c r="O27" s="11" t="s">
        <v>23</v>
      </c>
      <c r="P27" s="11">
        <f>L27</f>
        <v>1335</v>
      </c>
      <c r="Q27" s="8"/>
    </row>
    <row r="28" spans="1:17" ht="15.75" x14ac:dyDescent="0.25">
      <c r="A28" s="26"/>
      <c r="B28" s="9" t="s">
        <v>20</v>
      </c>
      <c r="C28" s="10">
        <v>6</v>
      </c>
      <c r="D28" s="10">
        <v>230</v>
      </c>
      <c r="E28" s="10" t="s">
        <v>23</v>
      </c>
      <c r="F28" s="10">
        <f>D28</f>
        <v>230</v>
      </c>
      <c r="G28" s="10" t="s">
        <v>23</v>
      </c>
      <c r="H28" s="10" t="s">
        <v>23</v>
      </c>
      <c r="I28" s="10" t="s">
        <v>23</v>
      </c>
      <c r="J28" s="10">
        <f>D28*C28</f>
        <v>1380</v>
      </c>
      <c r="K28" s="10" t="s">
        <v>23</v>
      </c>
      <c r="L28" s="11">
        <f>J28</f>
        <v>1380</v>
      </c>
      <c r="M28" s="11" t="s">
        <v>23</v>
      </c>
      <c r="N28" s="11" t="s">
        <v>23</v>
      </c>
      <c r="O28" s="11" t="s">
        <v>23</v>
      </c>
      <c r="P28" s="11">
        <f>L28</f>
        <v>1380</v>
      </c>
      <c r="Q28" s="8"/>
    </row>
    <row r="29" spans="1:17" ht="15.75" x14ac:dyDescent="0.25">
      <c r="A29" s="26"/>
      <c r="B29" s="9" t="s">
        <v>26</v>
      </c>
      <c r="C29" s="10">
        <v>1</v>
      </c>
      <c r="D29" s="10">
        <v>230</v>
      </c>
      <c r="E29" s="10">
        <v>575</v>
      </c>
      <c r="F29" s="10">
        <f>E29+D29</f>
        <v>805</v>
      </c>
      <c r="G29" s="10" t="s">
        <v>23</v>
      </c>
      <c r="H29" s="10" t="s">
        <v>23</v>
      </c>
      <c r="I29" s="10" t="s">
        <v>23</v>
      </c>
      <c r="J29" s="10">
        <f>D29*C29</f>
        <v>230</v>
      </c>
      <c r="K29" s="10" t="s">
        <v>23</v>
      </c>
      <c r="L29" s="11">
        <f>J29</f>
        <v>230</v>
      </c>
      <c r="M29" s="11" t="s">
        <v>23</v>
      </c>
      <c r="N29" s="11">
        <f>E29*C29</f>
        <v>575</v>
      </c>
      <c r="O29" s="11" t="s">
        <v>23</v>
      </c>
      <c r="P29" s="11">
        <f>L29+N29</f>
        <v>805</v>
      </c>
      <c r="Q29" s="8"/>
    </row>
    <row r="30" spans="1:17" ht="15.75" x14ac:dyDescent="0.25">
      <c r="A30" s="26"/>
      <c r="B30" s="22" t="s">
        <v>21</v>
      </c>
      <c r="C30" s="21">
        <v>2</v>
      </c>
      <c r="D30" s="21">
        <v>222.5</v>
      </c>
      <c r="E30" s="21">
        <v>575</v>
      </c>
      <c r="F30" s="10">
        <f>E30+D30</f>
        <v>797.5</v>
      </c>
      <c r="G30" s="21" t="s">
        <v>23</v>
      </c>
      <c r="H30" s="21" t="s">
        <v>23</v>
      </c>
      <c r="I30" s="21" t="s">
        <v>23</v>
      </c>
      <c r="J30" s="10">
        <f>D30*C30</f>
        <v>445</v>
      </c>
      <c r="K30" s="21" t="s">
        <v>23</v>
      </c>
      <c r="L30" s="11">
        <f>J30</f>
        <v>445</v>
      </c>
      <c r="M30" s="21" t="s">
        <v>23</v>
      </c>
      <c r="N30" s="11">
        <f>E30*C30</f>
        <v>1150</v>
      </c>
      <c r="O30" s="21" t="s">
        <v>23</v>
      </c>
      <c r="P30" s="11">
        <f>L30+N30</f>
        <v>1595</v>
      </c>
      <c r="Q30" s="8"/>
    </row>
    <row r="31" spans="1:17" ht="15.75" x14ac:dyDescent="0.25">
      <c r="A31" s="26"/>
      <c r="B31" s="24" t="s">
        <v>9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0" t="s">
        <v>24</v>
      </c>
      <c r="O31" s="12">
        <f>O25+O26</f>
        <v>2655</v>
      </c>
      <c r="P31" s="20">
        <f>P24+P27+P28+P29</f>
        <v>19690</v>
      </c>
      <c r="Q31" s="6"/>
    </row>
    <row r="32" spans="1:17" ht="15.75" x14ac:dyDescent="0.25">
      <c r="A32" s="26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0" t="s">
        <v>25</v>
      </c>
      <c r="O32" s="20">
        <f>O31*0.75</f>
        <v>1991.25</v>
      </c>
      <c r="P32" s="20">
        <f>P31*0.85</f>
        <v>16736.5</v>
      </c>
      <c r="Q32" s="6"/>
    </row>
    <row r="33" spans="1:17" ht="15.75" x14ac:dyDescent="0.25">
      <c r="A33" s="26" t="s">
        <v>39</v>
      </c>
      <c r="B33" s="9" t="s">
        <v>45</v>
      </c>
      <c r="C33" s="10">
        <v>28</v>
      </c>
      <c r="D33" s="10">
        <v>960</v>
      </c>
      <c r="E33" s="10" t="s">
        <v>23</v>
      </c>
      <c r="F33" s="10">
        <f>D33</f>
        <v>960</v>
      </c>
      <c r="G33" s="10" t="s">
        <v>23</v>
      </c>
      <c r="H33" s="10" t="s">
        <v>23</v>
      </c>
      <c r="I33" s="10" t="s">
        <v>23</v>
      </c>
      <c r="J33" s="10" t="s">
        <v>23</v>
      </c>
      <c r="K33" s="10">
        <f>F33*C33</f>
        <v>26880</v>
      </c>
      <c r="L33" s="11">
        <f>K33</f>
        <v>26880</v>
      </c>
      <c r="M33" s="11" t="s">
        <v>23</v>
      </c>
      <c r="N33" s="11" t="s">
        <v>23</v>
      </c>
      <c r="O33" s="11" t="s">
        <v>23</v>
      </c>
      <c r="P33" s="11">
        <f>L33</f>
        <v>26880</v>
      </c>
      <c r="Q33" s="8"/>
    </row>
    <row r="34" spans="1:17" ht="15.75" x14ac:dyDescent="0.25">
      <c r="A34" s="26"/>
      <c r="B34" s="9" t="s">
        <v>18</v>
      </c>
      <c r="C34" s="10">
        <v>8</v>
      </c>
      <c r="D34" s="10">
        <v>247.5</v>
      </c>
      <c r="E34" s="10" t="s">
        <v>23</v>
      </c>
      <c r="F34" s="10">
        <f t="shared" ref="F34:F37" si="2">D34</f>
        <v>247.5</v>
      </c>
      <c r="G34" s="10">
        <f>F34*C34</f>
        <v>1980</v>
      </c>
      <c r="H34" s="10" t="s">
        <v>23</v>
      </c>
      <c r="I34" s="10">
        <f>G34</f>
        <v>1980</v>
      </c>
      <c r="J34" s="10" t="s">
        <v>23</v>
      </c>
      <c r="K34" s="10" t="s">
        <v>23</v>
      </c>
      <c r="L34" s="11" t="s">
        <v>23</v>
      </c>
      <c r="M34" s="11" t="s">
        <v>23</v>
      </c>
      <c r="N34" s="11" t="s">
        <v>23</v>
      </c>
      <c r="O34" s="11">
        <f>I34</f>
        <v>1980</v>
      </c>
      <c r="P34" s="11" t="s">
        <v>23</v>
      </c>
      <c r="Q34" s="8"/>
    </row>
    <row r="35" spans="1:17" ht="15.75" x14ac:dyDescent="0.25">
      <c r="A35" s="26"/>
      <c r="B35" s="9" t="s">
        <v>29</v>
      </c>
      <c r="C35" s="10">
        <v>9</v>
      </c>
      <c r="D35" s="10">
        <v>157.5</v>
      </c>
      <c r="E35" s="10" t="s">
        <v>23</v>
      </c>
      <c r="F35" s="10">
        <f t="shared" si="2"/>
        <v>157.5</v>
      </c>
      <c r="G35" s="10">
        <f>F35*C35</f>
        <v>1417.5</v>
      </c>
      <c r="H35" s="10" t="s">
        <v>23</v>
      </c>
      <c r="I35" s="10">
        <f>G35</f>
        <v>1417.5</v>
      </c>
      <c r="J35" s="10" t="s">
        <v>23</v>
      </c>
      <c r="K35" s="10" t="s">
        <v>23</v>
      </c>
      <c r="L35" s="11" t="str">
        <f>J35</f>
        <v>-</v>
      </c>
      <c r="M35" s="11" t="s">
        <v>23</v>
      </c>
      <c r="N35" s="11" t="s">
        <v>23</v>
      </c>
      <c r="O35" s="11">
        <f>I35</f>
        <v>1417.5</v>
      </c>
      <c r="P35" s="11" t="str">
        <f>L35</f>
        <v>-</v>
      </c>
      <c r="Q35" s="8"/>
    </row>
    <row r="36" spans="1:17" ht="15.75" x14ac:dyDescent="0.25">
      <c r="A36" s="26"/>
      <c r="B36" s="9" t="s">
        <v>19</v>
      </c>
      <c r="C36" s="10">
        <v>5</v>
      </c>
      <c r="D36" s="10">
        <v>222.5</v>
      </c>
      <c r="E36" s="10" t="s">
        <v>23</v>
      </c>
      <c r="F36" s="10">
        <f t="shared" si="2"/>
        <v>222.5</v>
      </c>
      <c r="G36" s="10" t="s">
        <v>23</v>
      </c>
      <c r="H36" s="10" t="s">
        <v>23</v>
      </c>
      <c r="I36" s="10" t="s">
        <v>23</v>
      </c>
      <c r="J36" s="10">
        <f>F36*C36</f>
        <v>1112.5</v>
      </c>
      <c r="K36" s="10" t="s">
        <v>23</v>
      </c>
      <c r="L36" s="11">
        <f>J36</f>
        <v>1112.5</v>
      </c>
      <c r="M36" s="11" t="s">
        <v>23</v>
      </c>
      <c r="N36" s="11" t="s">
        <v>23</v>
      </c>
      <c r="O36" s="11" t="s">
        <v>23</v>
      </c>
      <c r="P36" s="11">
        <f>L36</f>
        <v>1112.5</v>
      </c>
      <c r="Q36" s="8"/>
    </row>
    <row r="37" spans="1:17" ht="15.75" x14ac:dyDescent="0.25">
      <c r="A37" s="26"/>
      <c r="B37" s="9" t="s">
        <v>20</v>
      </c>
      <c r="C37" s="10">
        <v>8</v>
      </c>
      <c r="D37" s="10">
        <v>230</v>
      </c>
      <c r="E37" s="10" t="s">
        <v>23</v>
      </c>
      <c r="F37" s="10">
        <f t="shared" si="2"/>
        <v>230</v>
      </c>
      <c r="G37" s="10" t="s">
        <v>23</v>
      </c>
      <c r="H37" s="10" t="s">
        <v>23</v>
      </c>
      <c r="I37" s="10" t="s">
        <v>23</v>
      </c>
      <c r="J37" s="10">
        <f>F37*C37</f>
        <v>1840</v>
      </c>
      <c r="K37" s="10" t="s">
        <v>23</v>
      </c>
      <c r="L37" s="11">
        <f>J37</f>
        <v>1840</v>
      </c>
      <c r="M37" s="11" t="s">
        <v>23</v>
      </c>
      <c r="N37" s="11" t="s">
        <v>23</v>
      </c>
      <c r="O37" s="11" t="s">
        <v>23</v>
      </c>
      <c r="P37" s="11">
        <f>L37</f>
        <v>1840</v>
      </c>
      <c r="Q37" s="8"/>
    </row>
    <row r="38" spans="1:17" ht="15.75" x14ac:dyDescent="0.25">
      <c r="A38" s="26"/>
      <c r="B38" s="9" t="s">
        <v>26</v>
      </c>
      <c r="C38" s="10">
        <v>3</v>
      </c>
      <c r="D38" s="10">
        <v>230</v>
      </c>
      <c r="E38" s="10">
        <v>575</v>
      </c>
      <c r="F38" s="10">
        <f>E38+D38</f>
        <v>805</v>
      </c>
      <c r="G38" s="10" t="s">
        <v>23</v>
      </c>
      <c r="H38" s="10" t="s">
        <v>23</v>
      </c>
      <c r="I38" s="10" t="s">
        <v>23</v>
      </c>
      <c r="J38" s="10">
        <f>D38*C38</f>
        <v>690</v>
      </c>
      <c r="K38" s="10" t="s">
        <v>23</v>
      </c>
      <c r="L38" s="11">
        <f>J38</f>
        <v>690</v>
      </c>
      <c r="M38" s="11" t="s">
        <v>23</v>
      </c>
      <c r="N38" s="11">
        <f>E38*C38</f>
        <v>1725</v>
      </c>
      <c r="O38" s="11" t="s">
        <v>23</v>
      </c>
      <c r="P38" s="11">
        <f>L38+N38</f>
        <v>2415</v>
      </c>
      <c r="Q38" s="8"/>
    </row>
    <row r="39" spans="1:17" ht="15.75" x14ac:dyDescent="0.25">
      <c r="A39" s="26"/>
      <c r="B39" s="24" t="s">
        <v>9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0" t="s">
        <v>24</v>
      </c>
      <c r="O39" s="12">
        <f>O34+O35</f>
        <v>3397.5</v>
      </c>
      <c r="P39" s="20">
        <f>P33+P36+P38</f>
        <v>30407.5</v>
      </c>
      <c r="Q39" s="6"/>
    </row>
    <row r="40" spans="1:17" ht="15.75" x14ac:dyDescent="0.25">
      <c r="A40" s="26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0" t="s">
        <v>25</v>
      </c>
      <c r="O40" s="20">
        <f>O39*0.75</f>
        <v>2548.125</v>
      </c>
      <c r="P40" s="20">
        <f>P39*0.85</f>
        <v>25846.375</v>
      </c>
      <c r="Q40" s="6"/>
    </row>
    <row r="41" spans="1:17" ht="15.75" x14ac:dyDescent="0.25">
      <c r="A41" s="26" t="s">
        <v>28</v>
      </c>
      <c r="B41" s="9" t="s">
        <v>19</v>
      </c>
      <c r="C41" s="10">
        <v>23</v>
      </c>
      <c r="D41" s="10">
        <v>222.5</v>
      </c>
      <c r="E41" s="10" t="s">
        <v>23</v>
      </c>
      <c r="F41" s="10">
        <f>D41</f>
        <v>222.5</v>
      </c>
      <c r="G41" s="10" t="s">
        <v>23</v>
      </c>
      <c r="H41" s="10" t="s">
        <v>23</v>
      </c>
      <c r="I41" s="10" t="s">
        <v>23</v>
      </c>
      <c r="J41" s="10" t="s">
        <v>23</v>
      </c>
      <c r="K41" s="10">
        <f>F41*C41</f>
        <v>5117.5</v>
      </c>
      <c r="L41" s="11">
        <f>K41</f>
        <v>5117.5</v>
      </c>
      <c r="M41" s="11" t="s">
        <v>23</v>
      </c>
      <c r="N41" s="11" t="s">
        <v>23</v>
      </c>
      <c r="O41" s="11" t="s">
        <v>23</v>
      </c>
      <c r="P41" s="11">
        <f>L41</f>
        <v>5117.5</v>
      </c>
      <c r="Q41" s="8"/>
    </row>
    <row r="42" spans="1:17" ht="15.75" x14ac:dyDescent="0.25">
      <c r="A42" s="26"/>
      <c r="B42" s="9" t="s">
        <v>18</v>
      </c>
      <c r="C42" s="10">
        <v>3</v>
      </c>
      <c r="D42" s="10">
        <v>247.5</v>
      </c>
      <c r="E42" s="10" t="s">
        <v>23</v>
      </c>
      <c r="F42" s="10">
        <f t="shared" ref="F42:F44" si="3">D42</f>
        <v>247.5</v>
      </c>
      <c r="G42" s="10">
        <f>F42*C42</f>
        <v>742.5</v>
      </c>
      <c r="H42" s="10" t="s">
        <v>23</v>
      </c>
      <c r="I42" s="10">
        <f>G42</f>
        <v>742.5</v>
      </c>
      <c r="J42" s="10" t="s">
        <v>23</v>
      </c>
      <c r="K42" s="10" t="s">
        <v>23</v>
      </c>
      <c r="L42" s="11" t="s">
        <v>23</v>
      </c>
      <c r="M42" s="11" t="s">
        <v>23</v>
      </c>
      <c r="N42" s="11" t="s">
        <v>23</v>
      </c>
      <c r="O42" s="11">
        <f>I42</f>
        <v>742.5</v>
      </c>
      <c r="P42" s="11" t="s">
        <v>23</v>
      </c>
      <c r="Q42" s="8"/>
    </row>
    <row r="43" spans="1:17" ht="15.75" x14ac:dyDescent="0.25">
      <c r="A43" s="26"/>
      <c r="B43" s="9" t="s">
        <v>29</v>
      </c>
      <c r="C43" s="10">
        <v>8</v>
      </c>
      <c r="D43" s="10">
        <v>157.5</v>
      </c>
      <c r="E43" s="10" t="s">
        <v>23</v>
      </c>
      <c r="F43" s="10">
        <f t="shared" si="3"/>
        <v>157.5</v>
      </c>
      <c r="G43" s="10">
        <f>F43*C43</f>
        <v>1260</v>
      </c>
      <c r="H43" s="10" t="s">
        <v>23</v>
      </c>
      <c r="I43" s="10">
        <f>G43</f>
        <v>1260</v>
      </c>
      <c r="J43" s="10" t="s">
        <v>23</v>
      </c>
      <c r="K43" s="10" t="s">
        <v>23</v>
      </c>
      <c r="L43" s="11" t="str">
        <f>J43</f>
        <v>-</v>
      </c>
      <c r="M43" s="11" t="s">
        <v>23</v>
      </c>
      <c r="N43" s="11" t="s">
        <v>23</v>
      </c>
      <c r="O43" s="11">
        <f>I43</f>
        <v>1260</v>
      </c>
      <c r="P43" s="11" t="str">
        <f>L43</f>
        <v>-</v>
      </c>
      <c r="Q43" s="8"/>
    </row>
    <row r="44" spans="1:17" ht="15.75" x14ac:dyDescent="0.25">
      <c r="A44" s="26"/>
      <c r="B44" s="9" t="s">
        <v>20</v>
      </c>
      <c r="C44" s="10">
        <v>6</v>
      </c>
      <c r="D44" s="10">
        <v>230</v>
      </c>
      <c r="E44" s="10" t="s">
        <v>23</v>
      </c>
      <c r="F44" s="10">
        <f t="shared" si="3"/>
        <v>230</v>
      </c>
      <c r="G44" s="10" t="s">
        <v>23</v>
      </c>
      <c r="H44" s="10" t="s">
        <v>23</v>
      </c>
      <c r="I44" s="10" t="s">
        <v>23</v>
      </c>
      <c r="J44" s="10">
        <f>F44*C44</f>
        <v>1380</v>
      </c>
      <c r="K44" s="10" t="s">
        <v>23</v>
      </c>
      <c r="L44" s="11">
        <f>J44</f>
        <v>1380</v>
      </c>
      <c r="M44" s="11" t="s">
        <v>23</v>
      </c>
      <c r="N44" s="11" t="s">
        <v>23</v>
      </c>
      <c r="O44" s="11" t="s">
        <v>23</v>
      </c>
      <c r="P44" s="11">
        <f>L44</f>
        <v>1380</v>
      </c>
      <c r="Q44" s="8"/>
    </row>
    <row r="45" spans="1:17" ht="15.75" x14ac:dyDescent="0.25">
      <c r="A45" s="26"/>
      <c r="B45" s="9" t="s">
        <v>26</v>
      </c>
      <c r="C45" s="10">
        <v>1</v>
      </c>
      <c r="D45" s="10">
        <v>230</v>
      </c>
      <c r="E45" s="10">
        <v>575</v>
      </c>
      <c r="F45" s="10">
        <f>E45+D45</f>
        <v>805</v>
      </c>
      <c r="G45" s="10" t="s">
        <v>23</v>
      </c>
      <c r="H45" s="10" t="s">
        <v>23</v>
      </c>
      <c r="I45" s="10" t="s">
        <v>23</v>
      </c>
      <c r="J45" s="10">
        <f>D45*C45</f>
        <v>230</v>
      </c>
      <c r="K45" s="10" t="s">
        <v>23</v>
      </c>
      <c r="L45" s="11">
        <f>J45</f>
        <v>230</v>
      </c>
      <c r="M45" s="11" t="s">
        <v>23</v>
      </c>
      <c r="N45" s="11">
        <f>E45*C45</f>
        <v>575</v>
      </c>
      <c r="O45" s="11" t="s">
        <v>23</v>
      </c>
      <c r="P45" s="11">
        <f>L45+N45</f>
        <v>805</v>
      </c>
      <c r="Q45" s="8"/>
    </row>
    <row r="46" spans="1:17" ht="15.75" x14ac:dyDescent="0.25">
      <c r="A46" s="26"/>
      <c r="B46" s="24" t="s">
        <v>9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0" t="s">
        <v>24</v>
      </c>
      <c r="O46" s="12">
        <f>O42+O43</f>
        <v>2002.5</v>
      </c>
      <c r="P46" s="20">
        <f>P41+P44+P45</f>
        <v>7302.5</v>
      </c>
      <c r="Q46" s="6"/>
    </row>
    <row r="47" spans="1:17" ht="15.75" x14ac:dyDescent="0.25">
      <c r="A47" s="26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0" t="s">
        <v>25</v>
      </c>
      <c r="O47" s="20">
        <f>O46*0.75</f>
        <v>1501.875</v>
      </c>
      <c r="P47" s="20">
        <f>P46*0.85</f>
        <v>6207.125</v>
      </c>
      <c r="Q47" s="6"/>
    </row>
    <row r="48" spans="1:17" ht="15.75" x14ac:dyDescent="0.25">
      <c r="A48" s="26" t="s">
        <v>30</v>
      </c>
      <c r="B48" s="9" t="s">
        <v>45</v>
      </c>
      <c r="C48" s="10">
        <v>4</v>
      </c>
      <c r="D48" s="10">
        <v>960</v>
      </c>
      <c r="E48" s="10" t="s">
        <v>23</v>
      </c>
      <c r="F48" s="10">
        <f>D48</f>
        <v>960</v>
      </c>
      <c r="G48" s="10" t="s">
        <v>23</v>
      </c>
      <c r="H48" s="10" t="s">
        <v>23</v>
      </c>
      <c r="I48" s="10" t="s">
        <v>23</v>
      </c>
      <c r="J48" s="10" t="s">
        <v>23</v>
      </c>
      <c r="K48" s="10">
        <f>F48*C48</f>
        <v>3840</v>
      </c>
      <c r="L48" s="11">
        <f>K48</f>
        <v>3840</v>
      </c>
      <c r="M48" s="11" t="s">
        <v>23</v>
      </c>
      <c r="N48" s="11" t="s">
        <v>23</v>
      </c>
      <c r="O48" s="11" t="s">
        <v>23</v>
      </c>
      <c r="P48" s="11">
        <f>L48</f>
        <v>3840</v>
      </c>
      <c r="Q48" s="8"/>
    </row>
    <row r="49" spans="1:17" ht="15.75" x14ac:dyDescent="0.25">
      <c r="A49" s="26"/>
      <c r="B49" s="9" t="s">
        <v>27</v>
      </c>
      <c r="C49" s="10">
        <v>5</v>
      </c>
      <c r="D49" s="10">
        <v>462</v>
      </c>
      <c r="E49" s="10" t="s">
        <v>23</v>
      </c>
      <c r="F49" s="10">
        <f t="shared" ref="F49" si="4">D49</f>
        <v>462</v>
      </c>
      <c r="G49" s="10" t="s">
        <v>23</v>
      </c>
      <c r="H49" s="10" t="s">
        <v>23</v>
      </c>
      <c r="I49" s="10" t="str">
        <f>G49</f>
        <v>-</v>
      </c>
      <c r="J49" s="10" t="s">
        <v>23</v>
      </c>
      <c r="K49" s="10">
        <f>F49*C49</f>
        <v>2310</v>
      </c>
      <c r="L49" s="11">
        <f>K49</f>
        <v>2310</v>
      </c>
      <c r="M49" s="11" t="s">
        <v>23</v>
      </c>
      <c r="N49" s="11" t="s">
        <v>23</v>
      </c>
      <c r="O49" s="11" t="s">
        <v>23</v>
      </c>
      <c r="P49" s="11">
        <f>L49</f>
        <v>2310</v>
      </c>
      <c r="Q49" s="8"/>
    </row>
    <row r="50" spans="1:17" ht="15.75" x14ac:dyDescent="0.25">
      <c r="A50" s="26"/>
      <c r="B50" s="24" t="s">
        <v>9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0" t="s">
        <v>24</v>
      </c>
      <c r="O50" s="12" t="str">
        <f>O49</f>
        <v>-</v>
      </c>
      <c r="P50" s="20">
        <f>P48+P49</f>
        <v>6150</v>
      </c>
      <c r="Q50" s="6"/>
    </row>
    <row r="51" spans="1:17" ht="15.75" x14ac:dyDescent="0.25">
      <c r="A51" s="2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0" t="s">
        <v>25</v>
      </c>
      <c r="O51" s="20" t="s">
        <v>23</v>
      </c>
      <c r="P51" s="20">
        <f>P50*0.85</f>
        <v>5227.5</v>
      </c>
      <c r="Q51" s="6"/>
    </row>
    <row r="52" spans="1:17" ht="15.75" x14ac:dyDescent="0.25">
      <c r="A52" s="26" t="s">
        <v>32</v>
      </c>
      <c r="B52" s="9" t="s">
        <v>46</v>
      </c>
      <c r="C52" s="10">
        <v>4</v>
      </c>
      <c r="D52" s="10">
        <v>375</v>
      </c>
      <c r="E52" s="10" t="s">
        <v>23</v>
      </c>
      <c r="F52" s="10">
        <f>D52</f>
        <v>375</v>
      </c>
      <c r="G52" s="18" t="s">
        <v>23</v>
      </c>
      <c r="H52" s="10">
        <f>F52*C52</f>
        <v>1500</v>
      </c>
      <c r="I52" s="10">
        <f>H52</f>
        <v>1500</v>
      </c>
      <c r="J52" s="10" t="s">
        <v>23</v>
      </c>
      <c r="K52" s="10" t="s">
        <v>23</v>
      </c>
      <c r="L52" s="11" t="s">
        <v>23</v>
      </c>
      <c r="M52" s="11" t="s">
        <v>23</v>
      </c>
      <c r="N52" s="11" t="s">
        <v>23</v>
      </c>
      <c r="O52" s="11">
        <f>I52</f>
        <v>1500</v>
      </c>
      <c r="P52" s="11" t="str">
        <f>L52</f>
        <v>-</v>
      </c>
      <c r="Q52" s="8"/>
    </row>
    <row r="53" spans="1:17" ht="15.75" x14ac:dyDescent="0.25">
      <c r="A53" s="26"/>
      <c r="B53" s="9" t="s">
        <v>47</v>
      </c>
      <c r="C53" s="10">
        <v>3</v>
      </c>
      <c r="D53" s="10">
        <v>340</v>
      </c>
      <c r="E53" s="10" t="s">
        <v>23</v>
      </c>
      <c r="F53" s="10">
        <f t="shared" ref="F53:F55" si="5">D53</f>
        <v>340</v>
      </c>
      <c r="G53" s="18" t="s">
        <v>23</v>
      </c>
      <c r="H53" s="10">
        <f>F53*C53</f>
        <v>1020</v>
      </c>
      <c r="I53" s="10">
        <f>H53</f>
        <v>1020</v>
      </c>
      <c r="J53" s="10" t="s">
        <v>23</v>
      </c>
      <c r="K53" s="10" t="s">
        <v>23</v>
      </c>
      <c r="L53" s="11" t="s">
        <v>23</v>
      </c>
      <c r="M53" s="11" t="s">
        <v>23</v>
      </c>
      <c r="N53" s="11" t="s">
        <v>23</v>
      </c>
      <c r="O53" s="11">
        <f>I53</f>
        <v>1020</v>
      </c>
      <c r="P53" s="11" t="s">
        <v>23</v>
      </c>
      <c r="Q53" s="8"/>
    </row>
    <row r="54" spans="1:17" ht="15.75" x14ac:dyDescent="0.25">
      <c r="A54" s="26"/>
      <c r="B54" s="9" t="s">
        <v>19</v>
      </c>
      <c r="C54" s="10">
        <v>6</v>
      </c>
      <c r="D54" s="10">
        <v>222.5</v>
      </c>
      <c r="E54" s="10" t="s">
        <v>23</v>
      </c>
      <c r="F54" s="10">
        <f t="shared" si="5"/>
        <v>222.5</v>
      </c>
      <c r="G54" s="10" t="s">
        <v>23</v>
      </c>
      <c r="H54" s="10" t="s">
        <v>23</v>
      </c>
      <c r="I54" s="10" t="s">
        <v>23</v>
      </c>
      <c r="J54" s="10">
        <f>F54*C54</f>
        <v>1335</v>
      </c>
      <c r="K54" s="10" t="s">
        <v>23</v>
      </c>
      <c r="L54" s="11">
        <f>J54</f>
        <v>1335</v>
      </c>
      <c r="M54" s="11" t="s">
        <v>23</v>
      </c>
      <c r="N54" s="11" t="s">
        <v>23</v>
      </c>
      <c r="O54" s="11" t="s">
        <v>23</v>
      </c>
      <c r="P54" s="11">
        <f>L54</f>
        <v>1335</v>
      </c>
      <c r="Q54" s="8"/>
    </row>
    <row r="55" spans="1:17" ht="15.75" x14ac:dyDescent="0.25">
      <c r="A55" s="26"/>
      <c r="B55" s="9" t="s">
        <v>20</v>
      </c>
      <c r="C55" s="10">
        <v>5</v>
      </c>
      <c r="D55" s="10">
        <v>230</v>
      </c>
      <c r="E55" s="10" t="s">
        <v>23</v>
      </c>
      <c r="F55" s="10">
        <f t="shared" si="5"/>
        <v>230</v>
      </c>
      <c r="G55" s="10" t="s">
        <v>23</v>
      </c>
      <c r="H55" s="10" t="s">
        <v>23</v>
      </c>
      <c r="I55" s="10" t="s">
        <v>23</v>
      </c>
      <c r="J55" s="10">
        <f>F55*C55</f>
        <v>1150</v>
      </c>
      <c r="K55" s="10" t="s">
        <v>23</v>
      </c>
      <c r="L55" s="11">
        <f>J55</f>
        <v>1150</v>
      </c>
      <c r="M55" s="11" t="s">
        <v>23</v>
      </c>
      <c r="N55" s="11" t="s">
        <v>23</v>
      </c>
      <c r="O55" s="11" t="str">
        <f>I55</f>
        <v>-</v>
      </c>
      <c r="P55" s="11">
        <f>L55</f>
        <v>1150</v>
      </c>
      <c r="Q55" s="8"/>
    </row>
    <row r="56" spans="1:17" ht="15.75" x14ac:dyDescent="0.25">
      <c r="A56" s="26"/>
      <c r="B56" s="24" t="s">
        <v>9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0" t="s">
        <v>24</v>
      </c>
      <c r="O56" s="12">
        <f>O53+O52</f>
        <v>2520</v>
      </c>
      <c r="P56" s="20">
        <f>P54+P55</f>
        <v>2485</v>
      </c>
      <c r="Q56" s="6"/>
    </row>
    <row r="57" spans="1:17" ht="15.75" x14ac:dyDescent="0.25">
      <c r="A57" s="26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0" t="s">
        <v>25</v>
      </c>
      <c r="O57" s="20">
        <f>O56*0.75</f>
        <v>1890</v>
      </c>
      <c r="P57" s="20">
        <f>P56*0.85</f>
        <v>2112.25</v>
      </c>
      <c r="Q57" s="6"/>
    </row>
    <row r="58" spans="1:17" ht="15.75" x14ac:dyDescent="0.25">
      <c r="A58" s="26" t="s">
        <v>33</v>
      </c>
      <c r="B58" s="9" t="s">
        <v>18</v>
      </c>
      <c r="C58" s="10">
        <v>13</v>
      </c>
      <c r="D58" s="10">
        <v>247.5</v>
      </c>
      <c r="E58" s="10" t="s">
        <v>23</v>
      </c>
      <c r="F58" s="10">
        <f>D58</f>
        <v>247.5</v>
      </c>
      <c r="G58" s="10">
        <f>D58*C58</f>
        <v>3217.5</v>
      </c>
      <c r="H58" s="10" t="s">
        <v>23</v>
      </c>
      <c r="I58" s="10">
        <f>G58</f>
        <v>3217.5</v>
      </c>
      <c r="J58" s="10" t="s">
        <v>23</v>
      </c>
      <c r="K58" s="10" t="s">
        <v>23</v>
      </c>
      <c r="L58" s="11" t="s">
        <v>23</v>
      </c>
      <c r="M58" s="11" t="s">
        <v>23</v>
      </c>
      <c r="N58" s="11" t="s">
        <v>23</v>
      </c>
      <c r="O58" s="11">
        <f>I58</f>
        <v>3217.5</v>
      </c>
      <c r="P58" s="11" t="str">
        <f>L58</f>
        <v>-</v>
      </c>
      <c r="Q58" s="8"/>
    </row>
    <row r="59" spans="1:17" ht="15.75" x14ac:dyDescent="0.25">
      <c r="A59" s="26"/>
      <c r="B59" s="9" t="s">
        <v>29</v>
      </c>
      <c r="C59" s="10">
        <v>4</v>
      </c>
      <c r="D59" s="10">
        <v>157.5</v>
      </c>
      <c r="E59" s="10" t="s">
        <v>23</v>
      </c>
      <c r="F59" s="10">
        <f t="shared" ref="F59:F61" si="6">D59</f>
        <v>157.5</v>
      </c>
      <c r="G59" s="10">
        <f>F59*C59</f>
        <v>630</v>
      </c>
      <c r="H59" s="10" t="s">
        <v>23</v>
      </c>
      <c r="I59" s="10">
        <f>G59</f>
        <v>630</v>
      </c>
      <c r="J59" s="10" t="s">
        <v>23</v>
      </c>
      <c r="K59" s="10" t="s">
        <v>23</v>
      </c>
      <c r="L59" s="11" t="s">
        <v>23</v>
      </c>
      <c r="M59" s="11" t="s">
        <v>23</v>
      </c>
      <c r="N59" s="11" t="s">
        <v>23</v>
      </c>
      <c r="O59" s="11">
        <f>I59</f>
        <v>630</v>
      </c>
      <c r="P59" s="11" t="s">
        <v>23</v>
      </c>
      <c r="Q59" s="8"/>
    </row>
    <row r="60" spans="1:17" ht="15.75" x14ac:dyDescent="0.25">
      <c r="A60" s="26"/>
      <c r="B60" s="9" t="s">
        <v>19</v>
      </c>
      <c r="C60" s="10">
        <v>13</v>
      </c>
      <c r="D60" s="10">
        <v>222.5</v>
      </c>
      <c r="E60" s="10" t="s">
        <v>23</v>
      </c>
      <c r="F60" s="10">
        <f t="shared" si="6"/>
        <v>222.5</v>
      </c>
      <c r="G60" s="10" t="s">
        <v>23</v>
      </c>
      <c r="H60" s="10" t="s">
        <v>23</v>
      </c>
      <c r="I60" s="10" t="s">
        <v>23</v>
      </c>
      <c r="J60" s="10">
        <f>F60*C60</f>
        <v>2892.5</v>
      </c>
      <c r="K60" s="10" t="s">
        <v>23</v>
      </c>
      <c r="L60" s="11">
        <f>J60</f>
        <v>2892.5</v>
      </c>
      <c r="M60" s="11" t="s">
        <v>23</v>
      </c>
      <c r="N60" s="11" t="s">
        <v>23</v>
      </c>
      <c r="O60" s="11" t="s">
        <v>23</v>
      </c>
      <c r="P60" s="11">
        <f>L60</f>
        <v>2892.5</v>
      </c>
      <c r="Q60" s="8"/>
    </row>
    <row r="61" spans="1:17" ht="15.75" x14ac:dyDescent="0.25">
      <c r="A61" s="26"/>
      <c r="B61" s="9" t="s">
        <v>20</v>
      </c>
      <c r="C61" s="10">
        <v>8</v>
      </c>
      <c r="D61" s="10">
        <v>230</v>
      </c>
      <c r="E61" s="10" t="s">
        <v>23</v>
      </c>
      <c r="F61" s="10">
        <f t="shared" si="6"/>
        <v>230</v>
      </c>
      <c r="G61" s="10" t="s">
        <v>23</v>
      </c>
      <c r="H61" s="10" t="s">
        <v>23</v>
      </c>
      <c r="I61" s="10" t="s">
        <v>23</v>
      </c>
      <c r="J61" s="10">
        <f>F61*C61</f>
        <v>1840</v>
      </c>
      <c r="K61" s="10" t="s">
        <v>23</v>
      </c>
      <c r="L61" s="11">
        <f>J61</f>
        <v>1840</v>
      </c>
      <c r="M61" s="11" t="s">
        <v>23</v>
      </c>
      <c r="N61" s="11" t="s">
        <v>23</v>
      </c>
      <c r="O61" s="11" t="str">
        <f>I61</f>
        <v>-</v>
      </c>
      <c r="P61" s="11">
        <f>L61</f>
        <v>1840</v>
      </c>
      <c r="Q61" s="8"/>
    </row>
    <row r="62" spans="1:17" ht="15.75" x14ac:dyDescent="0.25">
      <c r="A62" s="26"/>
      <c r="B62" s="9" t="s">
        <v>34</v>
      </c>
      <c r="C62" s="10">
        <v>2</v>
      </c>
      <c r="D62" s="10">
        <v>247.5</v>
      </c>
      <c r="E62" s="10">
        <v>600</v>
      </c>
      <c r="F62" s="10">
        <f>D62+E62</f>
        <v>847.5</v>
      </c>
      <c r="G62" s="10">
        <f>D62*C62</f>
        <v>495</v>
      </c>
      <c r="H62" s="10" t="s">
        <v>23</v>
      </c>
      <c r="I62" s="10">
        <f>G62</f>
        <v>495</v>
      </c>
      <c r="J62" s="10" t="s">
        <v>23</v>
      </c>
      <c r="K62" s="10" t="s">
        <v>23</v>
      </c>
      <c r="L62" s="11" t="s">
        <v>23</v>
      </c>
      <c r="M62" s="11">
        <f>E62*C62</f>
        <v>1200</v>
      </c>
      <c r="N62" s="11" t="s">
        <v>23</v>
      </c>
      <c r="O62" s="11">
        <f>M62+I62</f>
        <v>1695</v>
      </c>
      <c r="P62" s="11" t="s">
        <v>23</v>
      </c>
      <c r="Q62" s="8"/>
    </row>
    <row r="63" spans="1:17" ht="15.75" x14ac:dyDescent="0.25">
      <c r="A63" s="26"/>
      <c r="B63" s="9" t="s">
        <v>22</v>
      </c>
      <c r="C63" s="10">
        <v>4</v>
      </c>
      <c r="D63" s="10">
        <v>242.5</v>
      </c>
      <c r="E63" s="10">
        <v>600</v>
      </c>
      <c r="F63" s="10">
        <f t="shared" ref="F63:F65" si="7">D63+E63</f>
        <v>842.5</v>
      </c>
      <c r="G63" s="10" t="s">
        <v>23</v>
      </c>
      <c r="H63" s="10" t="s">
        <v>23</v>
      </c>
      <c r="I63" s="10" t="s">
        <v>23</v>
      </c>
      <c r="J63" s="10">
        <f>D63*C63</f>
        <v>970</v>
      </c>
      <c r="K63" s="10" t="s">
        <v>23</v>
      </c>
      <c r="L63" s="11">
        <f>J63</f>
        <v>970</v>
      </c>
      <c r="M63" s="11" t="s">
        <v>23</v>
      </c>
      <c r="N63" s="11">
        <f>E63*C63</f>
        <v>2400</v>
      </c>
      <c r="O63" s="11" t="s">
        <v>23</v>
      </c>
      <c r="P63" s="11">
        <f>N63+J63</f>
        <v>3370</v>
      </c>
      <c r="Q63" s="8"/>
    </row>
    <row r="64" spans="1:17" ht="15.75" x14ac:dyDescent="0.25">
      <c r="A64" s="26"/>
      <c r="B64" s="9" t="s">
        <v>26</v>
      </c>
      <c r="C64" s="10">
        <v>2</v>
      </c>
      <c r="D64" s="10">
        <v>230</v>
      </c>
      <c r="E64" s="10">
        <v>575</v>
      </c>
      <c r="F64" s="10">
        <f t="shared" ref="F64" si="8">D64+E64</f>
        <v>805</v>
      </c>
      <c r="G64" s="10" t="s">
        <v>23</v>
      </c>
      <c r="H64" s="10" t="s">
        <v>23</v>
      </c>
      <c r="I64" s="10" t="s">
        <v>23</v>
      </c>
      <c r="J64" s="10">
        <f>D64*C64</f>
        <v>460</v>
      </c>
      <c r="K64" s="10" t="s">
        <v>23</v>
      </c>
      <c r="L64" s="11">
        <f>J64</f>
        <v>460</v>
      </c>
      <c r="M64" s="11" t="s">
        <v>23</v>
      </c>
      <c r="N64" s="11">
        <f>E64*C64</f>
        <v>1150</v>
      </c>
      <c r="O64" s="11" t="s">
        <v>23</v>
      </c>
      <c r="P64" s="11">
        <f>N64+J64</f>
        <v>1610</v>
      </c>
      <c r="Q64" s="8"/>
    </row>
    <row r="65" spans="1:23" ht="15.75" x14ac:dyDescent="0.25">
      <c r="A65" s="26"/>
      <c r="B65" s="9" t="s">
        <v>21</v>
      </c>
      <c r="C65" s="10">
        <v>1</v>
      </c>
      <c r="D65" s="10">
        <v>222.5</v>
      </c>
      <c r="E65" s="10">
        <v>575</v>
      </c>
      <c r="F65" s="10">
        <f t="shared" si="7"/>
        <v>797.5</v>
      </c>
      <c r="G65" s="10" t="s">
        <v>23</v>
      </c>
      <c r="H65" s="10" t="s">
        <v>23</v>
      </c>
      <c r="I65" s="10" t="s">
        <v>23</v>
      </c>
      <c r="J65" s="10">
        <f>D65*C65</f>
        <v>222.5</v>
      </c>
      <c r="K65" s="10" t="s">
        <v>23</v>
      </c>
      <c r="L65" s="11">
        <f>J65</f>
        <v>222.5</v>
      </c>
      <c r="M65" s="11" t="s">
        <v>23</v>
      </c>
      <c r="N65" s="11">
        <f>E65*C65</f>
        <v>575</v>
      </c>
      <c r="O65" s="11" t="s">
        <v>23</v>
      </c>
      <c r="P65" s="11">
        <f>N65+J65</f>
        <v>797.5</v>
      </c>
      <c r="Q65" s="8"/>
    </row>
    <row r="66" spans="1:23" ht="15.75" x14ac:dyDescent="0.25">
      <c r="A66" s="26"/>
      <c r="B66" s="24" t="s">
        <v>9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0" t="s">
        <v>24</v>
      </c>
      <c r="O66" s="12">
        <f>O59+O62+O58</f>
        <v>5542.5</v>
      </c>
      <c r="P66" s="20">
        <f>P61+P64+P63+P65+P60</f>
        <v>10510</v>
      </c>
      <c r="Q66" s="6"/>
    </row>
    <row r="67" spans="1:23" ht="15.75" x14ac:dyDescent="0.25">
      <c r="A67" s="26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0" t="s">
        <v>25</v>
      </c>
      <c r="O67" s="20">
        <f>O66*0.75</f>
        <v>4156.875</v>
      </c>
      <c r="P67" s="20">
        <f>P66*0.85</f>
        <v>8933.5</v>
      </c>
      <c r="Q67" s="6"/>
    </row>
    <row r="68" spans="1:23" ht="16.5" customHeight="1" x14ac:dyDescent="0.25">
      <c r="A68" s="28" t="s">
        <v>44</v>
      </c>
      <c r="B68" s="28"/>
      <c r="C68" s="28"/>
      <c r="D68" s="28"/>
      <c r="E68" s="28"/>
      <c r="F68" s="23" t="s">
        <v>24</v>
      </c>
      <c r="G68" s="19">
        <f>G59+G58+G62+H53+G9+G17+G25+G34+G42+H52+G43+G26+G18+G10</f>
        <v>20655</v>
      </c>
      <c r="H68" s="19">
        <f>H53+H52</f>
        <v>2520</v>
      </c>
      <c r="I68" s="19">
        <f>I62+I59+I58+I53+I42+I34+I25+I17+I9+I52+I43+I35+I26+I18+I10</f>
        <v>22072.5</v>
      </c>
      <c r="J68" s="19">
        <f>J65+J63+J61+J60+J54+J45+J44+J38+J36+J29+J28+J27+J21+J20+J19+J13+J12+J11+J55+J30+J64+J37</f>
        <v>21822.5</v>
      </c>
      <c r="K68" s="19">
        <f>K49+K48+K41+K33+K24+K16+K8</f>
        <v>91277.5</v>
      </c>
      <c r="L68" s="19">
        <f>L69/0.85</f>
        <v>113100</v>
      </c>
      <c r="M68" s="21">
        <f>M62</f>
        <v>1200</v>
      </c>
      <c r="N68" s="21">
        <f>N65+N64+N63+N45+N38+N30+N29+N21+N13</f>
        <v>11025</v>
      </c>
      <c r="O68" s="20">
        <f>O66+O56+O46+O39+O31+O22+O14</f>
        <v>23272.5</v>
      </c>
      <c r="P68" s="20">
        <f>P66+P56+P50+P46+P39+P31+P22+P14</f>
        <v>120690</v>
      </c>
      <c r="Q68" s="6"/>
    </row>
    <row r="69" spans="1:23" ht="15.75" x14ac:dyDescent="0.25">
      <c r="A69" s="28"/>
      <c r="B69" s="28"/>
      <c r="C69" s="28"/>
      <c r="D69" s="28"/>
      <c r="E69" s="28"/>
      <c r="F69" s="23" t="s">
        <v>25</v>
      </c>
      <c r="G69" s="19">
        <f>G68*0.75</f>
        <v>15491.25</v>
      </c>
      <c r="H69" s="19">
        <f>H68*0.75</f>
        <v>1890</v>
      </c>
      <c r="I69" s="19">
        <f>I68*0.75</f>
        <v>16554.375</v>
      </c>
      <c r="J69" s="19">
        <f>J68*0.85</f>
        <v>18549.125</v>
      </c>
      <c r="K69" s="19">
        <f>K68*0.85</f>
        <v>77585.875</v>
      </c>
      <c r="L69" s="19">
        <f>J69+K69</f>
        <v>96135</v>
      </c>
      <c r="M69" s="21">
        <f>M68*0.75</f>
        <v>900</v>
      </c>
      <c r="N69" s="21">
        <f>N68*0.85</f>
        <v>9371.25</v>
      </c>
      <c r="O69" s="12">
        <f>O68*0.75</f>
        <v>17454.375</v>
      </c>
      <c r="P69" s="12">
        <f>P68*0.85</f>
        <v>102586.5</v>
      </c>
      <c r="Q69" s="7"/>
    </row>
    <row r="70" spans="1:23" ht="15.75" x14ac:dyDescent="0.25">
      <c r="A70" s="13"/>
      <c r="B70" s="14"/>
      <c r="C70" s="14"/>
      <c r="D70" s="14"/>
      <c r="E70" s="14"/>
      <c r="F70" s="15"/>
      <c r="I70" s="15"/>
      <c r="L70" s="15"/>
      <c r="M70" s="15"/>
      <c r="N70" s="16"/>
      <c r="O70" s="17"/>
      <c r="P70" s="17"/>
      <c r="Q70" s="7"/>
    </row>
    <row r="71" spans="1:23" ht="31.5" customHeight="1" x14ac:dyDescent="0.25">
      <c r="R71" s="27" t="s">
        <v>0</v>
      </c>
      <c r="S71" s="25" t="s">
        <v>35</v>
      </c>
      <c r="T71" s="25"/>
      <c r="U71" s="25" t="s">
        <v>5</v>
      </c>
      <c r="V71" s="25"/>
      <c r="W71" s="1" t="s">
        <v>40</v>
      </c>
    </row>
    <row r="72" spans="1:23" ht="21" customHeight="1" x14ac:dyDescent="0.25">
      <c r="R72" s="27"/>
      <c r="S72" s="2" t="s">
        <v>24</v>
      </c>
      <c r="T72" s="2" t="s">
        <v>25</v>
      </c>
      <c r="U72" s="2" t="s">
        <v>24</v>
      </c>
      <c r="V72" s="2" t="s">
        <v>25</v>
      </c>
      <c r="W72" s="2" t="s">
        <v>25</v>
      </c>
    </row>
    <row r="73" spans="1:23" ht="15.75" x14ac:dyDescent="0.25">
      <c r="R73" s="2" t="s">
        <v>36</v>
      </c>
      <c r="S73" s="2">
        <f>O14</f>
        <v>4365</v>
      </c>
      <c r="T73">
        <f>S73*0.75</f>
        <v>3273.75</v>
      </c>
      <c r="U73" s="2">
        <f>P14</f>
        <v>21670</v>
      </c>
      <c r="V73" s="2">
        <f t="shared" ref="V73:V80" si="9">U73*0.85</f>
        <v>18419.5</v>
      </c>
      <c r="W73" s="2"/>
    </row>
    <row r="74" spans="1:23" ht="15.75" x14ac:dyDescent="0.25">
      <c r="R74" s="2" t="s">
        <v>38</v>
      </c>
      <c r="S74" s="2">
        <f>O22</f>
        <v>2790</v>
      </c>
      <c r="T74" s="2">
        <f>S74*0.75</f>
        <v>2092.5</v>
      </c>
      <c r="U74" s="2">
        <f>P22</f>
        <v>22475</v>
      </c>
      <c r="V74" s="2">
        <f t="shared" si="9"/>
        <v>19103.75</v>
      </c>
      <c r="W74" s="2"/>
    </row>
    <row r="75" spans="1:23" ht="15.75" x14ac:dyDescent="0.25">
      <c r="R75" s="2" t="s">
        <v>37</v>
      </c>
      <c r="S75" s="2">
        <f>O31</f>
        <v>2655</v>
      </c>
      <c r="T75" s="2">
        <f>S75*0.75</f>
        <v>1991.25</v>
      </c>
      <c r="U75" s="2">
        <f>P31</f>
        <v>19690</v>
      </c>
      <c r="V75" s="2">
        <f t="shared" si="9"/>
        <v>16736.5</v>
      </c>
      <c r="W75" s="2"/>
    </row>
    <row r="76" spans="1:23" ht="15.75" x14ac:dyDescent="0.25">
      <c r="R76" s="2" t="s">
        <v>39</v>
      </c>
      <c r="S76" s="2">
        <f>O39</f>
        <v>3397.5</v>
      </c>
      <c r="T76" s="2">
        <f>S76*0.75</f>
        <v>2548.125</v>
      </c>
      <c r="U76" s="2">
        <f>P39</f>
        <v>30407.5</v>
      </c>
      <c r="V76" s="2">
        <f t="shared" si="9"/>
        <v>25846.375</v>
      </c>
      <c r="W76" s="2"/>
    </row>
    <row r="77" spans="1:23" ht="15" customHeight="1" x14ac:dyDescent="0.25">
      <c r="R77" s="2" t="s">
        <v>28</v>
      </c>
      <c r="S77" s="2">
        <f>O46</f>
        <v>2002.5</v>
      </c>
      <c r="T77" s="2">
        <f>S77*0.75</f>
        <v>1501.875</v>
      </c>
      <c r="U77" s="2">
        <f>P46</f>
        <v>7302.5</v>
      </c>
      <c r="V77" s="2">
        <f t="shared" si="9"/>
        <v>6207.125</v>
      </c>
      <c r="W77" s="2"/>
    </row>
    <row r="78" spans="1:23" ht="31.5" customHeight="1" x14ac:dyDescent="0.25">
      <c r="R78" s="1" t="s">
        <v>43</v>
      </c>
      <c r="S78" s="2" t="s">
        <v>23</v>
      </c>
      <c r="T78" s="2" t="s">
        <v>23</v>
      </c>
      <c r="U78" s="2">
        <f>P50</f>
        <v>6150</v>
      </c>
      <c r="V78" s="2">
        <f t="shared" si="9"/>
        <v>5227.5</v>
      </c>
      <c r="W78" s="2"/>
    </row>
    <row r="79" spans="1:23" ht="31.5" customHeight="1" x14ac:dyDescent="0.25">
      <c r="R79" s="1" t="s">
        <v>41</v>
      </c>
      <c r="S79" s="2">
        <f>O56</f>
        <v>2520</v>
      </c>
      <c r="T79" s="2">
        <f>S79*0.75</f>
        <v>1890</v>
      </c>
      <c r="U79" s="2">
        <f>P56</f>
        <v>2485</v>
      </c>
      <c r="V79" s="2">
        <f t="shared" si="9"/>
        <v>2112.25</v>
      </c>
      <c r="W79" s="2"/>
    </row>
    <row r="80" spans="1:23" ht="47.25" customHeight="1" x14ac:dyDescent="0.25">
      <c r="R80" s="1" t="s">
        <v>42</v>
      </c>
      <c r="S80" s="2">
        <f>O66</f>
        <v>5542.5</v>
      </c>
      <c r="T80" s="2">
        <f>S80*0.75</f>
        <v>4156.875</v>
      </c>
      <c r="U80" s="2">
        <f>P66</f>
        <v>10510</v>
      </c>
      <c r="V80" s="2">
        <f t="shared" si="9"/>
        <v>8933.5</v>
      </c>
      <c r="W80" s="2"/>
    </row>
    <row r="81" spans="1:29" ht="15" customHeight="1" thickBot="1" x14ac:dyDescent="0.3">
      <c r="A81" s="3"/>
      <c r="B81" s="4"/>
      <c r="C81" s="4"/>
      <c r="D81" s="4"/>
      <c r="E81" s="4"/>
      <c r="F81" s="4"/>
    </row>
    <row r="82" spans="1:29" ht="32.25" customHeight="1" thickBot="1" x14ac:dyDescent="0.3">
      <c r="A82" s="3"/>
      <c r="B82" s="4"/>
      <c r="C82" s="4"/>
      <c r="D82" s="4"/>
      <c r="E82" s="4"/>
      <c r="F82" s="4"/>
      <c r="Y82" s="31" t="s">
        <v>48</v>
      </c>
      <c r="Z82" s="31" t="s">
        <v>49</v>
      </c>
      <c r="AA82" s="31" t="s">
        <v>50</v>
      </c>
      <c r="AB82" s="34" t="s">
        <v>51</v>
      </c>
      <c r="AC82" s="35"/>
    </row>
    <row r="83" spans="1:29" ht="15" customHeight="1" thickBot="1" x14ac:dyDescent="0.3">
      <c r="A83" s="3"/>
      <c r="B83" s="4"/>
      <c r="C83" s="4"/>
      <c r="D83" s="4"/>
      <c r="E83" s="4"/>
      <c r="F83" s="4"/>
      <c r="Y83" s="32"/>
      <c r="Z83" s="32"/>
      <c r="AA83" s="33"/>
      <c r="AB83" s="29" t="s">
        <v>52</v>
      </c>
      <c r="AC83" s="29" t="s">
        <v>53</v>
      </c>
    </row>
    <row r="84" spans="1:29" ht="15" customHeight="1" thickBot="1" x14ac:dyDescent="0.3">
      <c r="A84" s="3"/>
      <c r="B84" s="4"/>
      <c r="C84" s="4"/>
      <c r="D84" s="4"/>
      <c r="E84" s="4"/>
      <c r="F84" s="4"/>
      <c r="Y84" s="31" t="s">
        <v>54</v>
      </c>
      <c r="Z84" s="30" t="s">
        <v>55</v>
      </c>
      <c r="AA84" s="30">
        <v>8</v>
      </c>
      <c r="AB84" s="30">
        <v>6.8</v>
      </c>
      <c r="AC84" s="30">
        <v>54.4</v>
      </c>
    </row>
    <row r="85" spans="1:29" ht="15" customHeight="1" thickBot="1" x14ac:dyDescent="0.3">
      <c r="A85" s="3"/>
      <c r="B85" s="4"/>
      <c r="C85" s="4"/>
      <c r="D85" s="4"/>
      <c r="E85" s="4"/>
      <c r="F85" s="4"/>
      <c r="Y85" s="36"/>
      <c r="Z85" s="30" t="s">
        <v>26</v>
      </c>
      <c r="AA85" s="30">
        <v>1</v>
      </c>
      <c r="AB85" s="30">
        <v>4.4000000000000004</v>
      </c>
      <c r="AC85" s="30">
        <v>4.4000000000000004</v>
      </c>
    </row>
    <row r="86" spans="1:29" ht="16.5" thickBot="1" x14ac:dyDescent="0.3">
      <c r="A86" s="4"/>
      <c r="B86" s="4"/>
      <c r="C86" s="4"/>
      <c r="D86" s="4"/>
      <c r="E86" s="4"/>
      <c r="F86" s="4"/>
      <c r="Y86" s="32"/>
      <c r="Z86" s="30" t="s">
        <v>34</v>
      </c>
      <c r="AA86" s="30">
        <v>8</v>
      </c>
      <c r="AB86" s="30">
        <v>3.52</v>
      </c>
      <c r="AC86" s="30">
        <v>28.16</v>
      </c>
    </row>
  </sheetData>
  <mergeCells count="42">
    <mergeCell ref="Y82:Y83"/>
    <mergeCell ref="Z82:Z83"/>
    <mergeCell ref="AA82:AA83"/>
    <mergeCell ref="AB82:AC82"/>
    <mergeCell ref="Y84:Y86"/>
    <mergeCell ref="A68:E69"/>
    <mergeCell ref="E2:E6"/>
    <mergeCell ref="A16:A23"/>
    <mergeCell ref="B22:M23"/>
    <mergeCell ref="A24:A32"/>
    <mergeCell ref="B31:M32"/>
    <mergeCell ref="B14:M15"/>
    <mergeCell ref="A8:A15"/>
    <mergeCell ref="A1:A6"/>
    <mergeCell ref="B1:B6"/>
    <mergeCell ref="C1:C6"/>
    <mergeCell ref="G1:P1"/>
    <mergeCell ref="D1:F1"/>
    <mergeCell ref="G5:I5"/>
    <mergeCell ref="O2:P2"/>
    <mergeCell ref="D2:D6"/>
    <mergeCell ref="J3:L3"/>
    <mergeCell ref="O4:P5"/>
    <mergeCell ref="J5:L5"/>
    <mergeCell ref="M4:N5"/>
    <mergeCell ref="M2:N2"/>
    <mergeCell ref="F2:F6"/>
    <mergeCell ref="U71:V71"/>
    <mergeCell ref="A33:A40"/>
    <mergeCell ref="B39:M40"/>
    <mergeCell ref="A52:A57"/>
    <mergeCell ref="B56:M57"/>
    <mergeCell ref="A58:A67"/>
    <mergeCell ref="B66:M67"/>
    <mergeCell ref="A41:A47"/>
    <mergeCell ref="B46:M47"/>
    <mergeCell ref="A48:A51"/>
    <mergeCell ref="B50:M51"/>
    <mergeCell ref="R71:R72"/>
    <mergeCell ref="S71:T71"/>
    <mergeCell ref="G2:L2"/>
    <mergeCell ref="G3:I3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2014-05-13T14:00:48Z</dcterms:modified>
</cp:coreProperties>
</file>