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65" windowWidth="15120" windowHeight="79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N68" i="1" l="1"/>
  <c r="N67" i="1"/>
  <c r="M68" i="1"/>
  <c r="M67" i="1"/>
  <c r="N64" i="1" l="1"/>
  <c r="N63" i="1"/>
  <c r="M62" i="1"/>
  <c r="J63" i="1"/>
  <c r="L63" i="1" s="1"/>
  <c r="G62" i="1"/>
  <c r="J64" i="1"/>
  <c r="I62" i="1"/>
  <c r="F63" i="1"/>
  <c r="F64" i="1"/>
  <c r="F62" i="1"/>
  <c r="G57" i="1"/>
  <c r="I57" i="1" s="1"/>
  <c r="O57" i="1" s="1"/>
  <c r="F61" i="1"/>
  <c r="J61" i="1" s="1"/>
  <c r="L61" i="1" s="1"/>
  <c r="P61" i="1" s="1"/>
  <c r="O60" i="1"/>
  <c r="F60" i="1"/>
  <c r="J60" i="1" s="1"/>
  <c r="L60" i="1" s="1"/>
  <c r="P60" i="1" s="1"/>
  <c r="F59" i="1"/>
  <c r="J59" i="1" s="1"/>
  <c r="L59" i="1" s="1"/>
  <c r="P59" i="1" s="1"/>
  <c r="F58" i="1"/>
  <c r="G58" i="1" s="1"/>
  <c r="F57" i="1"/>
  <c r="P57" i="1" s="1"/>
  <c r="F44" i="1"/>
  <c r="F43" i="1"/>
  <c r="N43" i="1"/>
  <c r="H54" i="1"/>
  <c r="F54" i="1"/>
  <c r="L54" i="1" s="1"/>
  <c r="P54" i="1" s="1"/>
  <c r="F53" i="1"/>
  <c r="J53" i="1" s="1"/>
  <c r="L53" i="1" s="1"/>
  <c r="P53" i="1" s="1"/>
  <c r="F52" i="1"/>
  <c r="G52" i="1" s="1"/>
  <c r="I52" i="1" s="1"/>
  <c r="O52" i="1" s="1"/>
  <c r="F51" i="1"/>
  <c r="K51" i="1" s="1"/>
  <c r="F48" i="1"/>
  <c r="I48" i="1" s="1"/>
  <c r="F47" i="1"/>
  <c r="K47" i="1" s="1"/>
  <c r="L47" i="1" s="1"/>
  <c r="P47" i="1" s="1"/>
  <c r="G44" i="1"/>
  <c r="I44" i="1" s="1"/>
  <c r="O44" i="1" s="1"/>
  <c r="J43" i="1"/>
  <c r="L43" i="1" s="1"/>
  <c r="F42" i="1"/>
  <c r="J42" i="1" s="1"/>
  <c r="L42" i="1" s="1"/>
  <c r="P42" i="1" s="1"/>
  <c r="F41" i="1"/>
  <c r="J41" i="1" s="1"/>
  <c r="L41" i="1" s="1"/>
  <c r="P41" i="1" s="1"/>
  <c r="F40" i="1"/>
  <c r="G40" i="1" s="1"/>
  <c r="I40" i="1" s="1"/>
  <c r="O40" i="1" s="1"/>
  <c r="O45" i="1" s="1"/>
  <c r="F39" i="1"/>
  <c r="K39" i="1" s="1"/>
  <c r="L39" i="1" s="1"/>
  <c r="P39" i="1" s="1"/>
  <c r="N36" i="1"/>
  <c r="J36" i="1"/>
  <c r="L36" i="1" s="1"/>
  <c r="P36" i="1" s="1"/>
  <c r="F36" i="1"/>
  <c r="F35" i="1"/>
  <c r="J35" i="1" s="1"/>
  <c r="L35" i="1" s="1"/>
  <c r="P35" i="1" s="1"/>
  <c r="F34" i="1"/>
  <c r="J34" i="1" s="1"/>
  <c r="L34" i="1" s="1"/>
  <c r="P34" i="1" s="1"/>
  <c r="F33" i="1"/>
  <c r="G33" i="1" s="1"/>
  <c r="I33" i="1" s="1"/>
  <c r="O33" i="1" s="1"/>
  <c r="O37" i="1" s="1"/>
  <c r="F32" i="1"/>
  <c r="K32" i="1" s="1"/>
  <c r="L32" i="1" s="1"/>
  <c r="P32" i="1" s="1"/>
  <c r="P37" i="1" s="1"/>
  <c r="U75" i="1" s="1"/>
  <c r="V75" i="1" s="1"/>
  <c r="N29" i="1"/>
  <c r="J29" i="1"/>
  <c r="L29" i="1" s="1"/>
  <c r="F29" i="1"/>
  <c r="N28" i="1"/>
  <c r="J28" i="1"/>
  <c r="L28" i="1" s="1"/>
  <c r="F28" i="1"/>
  <c r="F27" i="1"/>
  <c r="J27" i="1" s="1"/>
  <c r="L27" i="1" s="1"/>
  <c r="P27" i="1" s="1"/>
  <c r="F26" i="1"/>
  <c r="J26" i="1" s="1"/>
  <c r="L26" i="1" s="1"/>
  <c r="P26" i="1" s="1"/>
  <c r="F25" i="1"/>
  <c r="G25" i="1" s="1"/>
  <c r="I25" i="1" s="1"/>
  <c r="O25" i="1" s="1"/>
  <c r="F24" i="1"/>
  <c r="K24" i="1" s="1"/>
  <c r="L24" i="1" s="1"/>
  <c r="P24" i="1" s="1"/>
  <c r="N21" i="1"/>
  <c r="J21" i="1"/>
  <c r="L21" i="1" s="1"/>
  <c r="F21" i="1"/>
  <c r="N20" i="1"/>
  <c r="J20" i="1"/>
  <c r="L20" i="1" s="1"/>
  <c r="F20" i="1"/>
  <c r="F19" i="1"/>
  <c r="J19" i="1" s="1"/>
  <c r="L19" i="1" s="1"/>
  <c r="P19" i="1" s="1"/>
  <c r="F18" i="1"/>
  <c r="J18" i="1" s="1"/>
  <c r="L18" i="1" s="1"/>
  <c r="P18" i="1" s="1"/>
  <c r="F17" i="1"/>
  <c r="G17" i="1" s="1"/>
  <c r="I17" i="1" s="1"/>
  <c r="O17" i="1" s="1"/>
  <c r="F16" i="1"/>
  <c r="K16" i="1" s="1"/>
  <c r="L16" i="1" s="1"/>
  <c r="P16" i="1" s="1"/>
  <c r="N13" i="1"/>
  <c r="N12" i="1"/>
  <c r="J13" i="1"/>
  <c r="L13" i="1" s="1"/>
  <c r="P13" i="1" s="1"/>
  <c r="J12" i="1"/>
  <c r="L12" i="1" s="1"/>
  <c r="F12" i="1"/>
  <c r="F13" i="1"/>
  <c r="F9" i="1"/>
  <c r="G9" i="1" s="1"/>
  <c r="I9" i="1" s="1"/>
  <c r="O9" i="1" s="1"/>
  <c r="O14" i="1" s="1"/>
  <c r="F10" i="1"/>
  <c r="J10" i="1" s="1"/>
  <c r="L10" i="1" s="1"/>
  <c r="P10" i="1" s="1"/>
  <c r="F11" i="1"/>
  <c r="J11" i="1" s="1"/>
  <c r="L11" i="1" s="1"/>
  <c r="P11" i="1" s="1"/>
  <c r="F8" i="1"/>
  <c r="K8" i="1" s="1"/>
  <c r="L8" i="1" s="1"/>
  <c r="P8" i="1" s="1"/>
  <c r="I58" i="1" l="1"/>
  <c r="O58" i="1" s="1"/>
  <c r="G67" i="1"/>
  <c r="G68" i="1" s="1"/>
  <c r="L64" i="1"/>
  <c r="J67" i="1"/>
  <c r="J68" i="1" s="1"/>
  <c r="P63" i="1"/>
  <c r="P65" i="1" s="1"/>
  <c r="P28" i="1"/>
  <c r="L51" i="1"/>
  <c r="P51" i="1" s="1"/>
  <c r="P55" i="1" s="1"/>
  <c r="U78" i="1" s="1"/>
  <c r="V78" i="1" s="1"/>
  <c r="I54" i="1"/>
  <c r="O54" i="1" s="1"/>
  <c r="O55" i="1" s="1"/>
  <c r="H67" i="1"/>
  <c r="H68" i="1" s="1"/>
  <c r="I67" i="1"/>
  <c r="I68" i="1" s="1"/>
  <c r="O62" i="1"/>
  <c r="P64" i="1"/>
  <c r="S76" i="1"/>
  <c r="T76" i="1" s="1"/>
  <c r="O46" i="1"/>
  <c r="O15" i="1"/>
  <c r="S72" i="1"/>
  <c r="T72" i="1" s="1"/>
  <c r="S75" i="1"/>
  <c r="T75" i="1" s="1"/>
  <c r="O38" i="1"/>
  <c r="P21" i="1"/>
  <c r="P56" i="1"/>
  <c r="P43" i="1"/>
  <c r="P45" i="1" s="1"/>
  <c r="K48" i="1"/>
  <c r="L48" i="1" s="1"/>
  <c r="P48" i="1" s="1"/>
  <c r="P49" i="1" s="1"/>
  <c r="U77" i="1" s="1"/>
  <c r="V77" i="1" s="1"/>
  <c r="P12" i="1"/>
  <c r="P14" i="1" s="1"/>
  <c r="O49" i="1"/>
  <c r="P29" i="1"/>
  <c r="P38" i="1"/>
  <c r="P30" i="1"/>
  <c r="O30" i="1"/>
  <c r="P20" i="1"/>
  <c r="P22" i="1" s="1"/>
  <c r="O22" i="1"/>
  <c r="S78" i="1" l="1"/>
  <c r="T78" i="1" s="1"/>
  <c r="O56" i="1"/>
  <c r="U79" i="1"/>
  <c r="V79" i="1" s="1"/>
  <c r="P66" i="1"/>
  <c r="L67" i="1"/>
  <c r="L68" i="1" s="1"/>
  <c r="K67" i="1"/>
  <c r="K68" i="1" s="1"/>
  <c r="O65" i="1"/>
  <c r="P15" i="1"/>
  <c r="U72" i="1"/>
  <c r="V72" i="1" s="1"/>
  <c r="P46" i="1"/>
  <c r="U76" i="1"/>
  <c r="V76" i="1" s="1"/>
  <c r="P23" i="1"/>
  <c r="U73" i="1"/>
  <c r="V73" i="1" s="1"/>
  <c r="P31" i="1"/>
  <c r="U74" i="1"/>
  <c r="V74" i="1" s="1"/>
  <c r="P67" i="1"/>
  <c r="P68" i="1" s="1"/>
  <c r="Q68" i="1" s="1"/>
  <c r="O23" i="1"/>
  <c r="S73" i="1"/>
  <c r="T73" i="1" s="1"/>
  <c r="S74" i="1"/>
  <c r="T74" i="1" s="1"/>
  <c r="O31" i="1"/>
  <c r="P50" i="1"/>
  <c r="O67" i="1" l="1"/>
  <c r="O68" i="1" s="1"/>
  <c r="O66" i="1"/>
  <c r="S79" i="1"/>
  <c r="T79" i="1" s="1"/>
</calcChain>
</file>

<file path=xl/sharedStrings.xml><?xml version="1.0" encoding="utf-8"?>
<sst xmlns="http://schemas.openxmlformats.org/spreadsheetml/2006/main" count="451" uniqueCount="49">
  <si>
    <t>Найменування підрозділу</t>
  </si>
  <si>
    <t>Марка техніки</t>
  </si>
  <si>
    <t>Заправка одиниці техніки</t>
  </si>
  <si>
    <t>Вага  заправки</t>
  </si>
  <si>
    <t>Автомобільний бензин</t>
  </si>
  <si>
    <t>Дизельне паливо</t>
  </si>
  <si>
    <t>Кількість техніки</t>
  </si>
  <si>
    <t>Для пробігу техніки</t>
  </si>
  <si>
    <t>На пробіг</t>
  </si>
  <si>
    <t>Разом</t>
  </si>
  <si>
    <t>На  роботу</t>
  </si>
  <si>
    <t xml:space="preserve">авто </t>
  </si>
  <si>
    <t>бтр, брдм</t>
  </si>
  <si>
    <t>авто</t>
  </si>
  <si>
    <t>гусен. тех.</t>
  </si>
  <si>
    <t>Для роботи техніки</t>
  </si>
  <si>
    <t>АБ</t>
  </si>
  <si>
    <t>ДП</t>
  </si>
  <si>
    <t>Т-72</t>
  </si>
  <si>
    <t>Зил-131</t>
  </si>
  <si>
    <t>Урал-4320</t>
  </si>
  <si>
    <t>Камаз-4310</t>
  </si>
  <si>
    <t>АТМЗ-5-4320</t>
  </si>
  <si>
    <t>АЦ-8,5-255Б</t>
  </si>
  <si>
    <t>-</t>
  </si>
  <si>
    <t>л</t>
  </si>
  <si>
    <t>кг</t>
  </si>
  <si>
    <t>АТМЗ-5,5-4310</t>
  </si>
  <si>
    <t>БМП-1</t>
  </si>
  <si>
    <t>АДН</t>
  </si>
  <si>
    <t>МТ-ЛБ</t>
  </si>
  <si>
    <t>ГАЗ-66</t>
  </si>
  <si>
    <t>Навчально бойова</t>
  </si>
  <si>
    <t>гус.тех</t>
  </si>
  <si>
    <t>Підрозділ тилового забезпечення</t>
  </si>
  <si>
    <t>БРДМ-2</t>
  </si>
  <si>
    <t xml:space="preserve">Тилове забезпечення </t>
  </si>
  <si>
    <t>Краз-255Б</t>
  </si>
  <si>
    <t>АЦЗ-4,4-131</t>
  </si>
  <si>
    <t>Автобензин</t>
  </si>
  <si>
    <t>Мастильні матеріали</t>
  </si>
  <si>
    <t>підрозділ бой. Забезпечення</t>
  </si>
  <si>
    <t xml:space="preserve">підрозділ тилового забезпечення </t>
  </si>
  <si>
    <t>навчально бойова</t>
  </si>
  <si>
    <t>1 тб</t>
  </si>
  <si>
    <t>2 тб</t>
  </si>
  <si>
    <t>3 тб</t>
  </si>
  <si>
    <t>мб</t>
  </si>
  <si>
    <t>Разом за 10 танковий полк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</si>
</sst>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abSelected="1" topLeftCell="A69" zoomScale="90" zoomScaleNormal="90" workbookViewId="0">
      <selection activeCell="R75" sqref="R75"/>
    </sheetView>
  </sheetViews>
  <sheetFormatPr defaultRowHeight="15" x14ac:dyDescent="0.25"/>
  <cols>
    <col min="1" max="1" width="5.85546875" customWidth="1"/>
    <col min="2" max="2" width="12" customWidth="1"/>
    <col min="3" max="3" width="4.140625" customWidth="1"/>
    <col min="4" max="4" width="7.28515625" customWidth="1"/>
    <col min="5" max="5" width="5.5703125" customWidth="1"/>
    <col min="6" max="6" width="6.85546875" customWidth="1"/>
    <col min="7" max="7" width="6.42578125" customWidth="1"/>
    <col min="8" max="8" width="5.85546875" customWidth="1"/>
    <col min="9" max="10" width="5.7109375" customWidth="1"/>
    <col min="11" max="11" width="6.42578125" customWidth="1"/>
    <col min="13" max="13" width="6.140625" customWidth="1"/>
    <col min="14" max="14" width="6.7109375" customWidth="1"/>
    <col min="15" max="15" width="5.5703125" customWidth="1"/>
    <col min="16" max="16" width="7.5703125" customWidth="1"/>
    <col min="18" max="18" width="15.7109375" customWidth="1"/>
    <col min="23" max="23" width="11" customWidth="1"/>
  </cols>
  <sheetData>
    <row r="1" spans="1:17" ht="32.25" customHeight="1" x14ac:dyDescent="0.25">
      <c r="A1" s="28" t="s">
        <v>0</v>
      </c>
      <c r="B1" s="26" t="s">
        <v>1</v>
      </c>
      <c r="C1" s="28" t="s">
        <v>6</v>
      </c>
      <c r="D1" s="26" t="s">
        <v>2</v>
      </c>
      <c r="E1" s="26"/>
      <c r="F1" s="26"/>
      <c r="G1" s="26" t="s">
        <v>3</v>
      </c>
      <c r="H1" s="26"/>
      <c r="I1" s="26"/>
      <c r="J1" s="26"/>
      <c r="K1" s="26"/>
      <c r="L1" s="26"/>
      <c r="M1" s="26"/>
      <c r="N1" s="26"/>
      <c r="O1" s="26"/>
      <c r="P1" s="26"/>
      <c r="Q1" s="5"/>
    </row>
    <row r="2" spans="1:17" ht="32.25" customHeight="1" x14ac:dyDescent="0.25">
      <c r="A2" s="28"/>
      <c r="B2" s="26"/>
      <c r="C2" s="28"/>
      <c r="D2" s="26" t="s">
        <v>8</v>
      </c>
      <c r="E2" s="26" t="s">
        <v>10</v>
      </c>
      <c r="F2" s="26" t="s">
        <v>9</v>
      </c>
      <c r="G2" s="26" t="s">
        <v>7</v>
      </c>
      <c r="H2" s="26"/>
      <c r="I2" s="26"/>
      <c r="J2" s="26"/>
      <c r="K2" s="26"/>
      <c r="L2" s="26"/>
      <c r="M2" s="26" t="s">
        <v>15</v>
      </c>
      <c r="N2" s="26"/>
      <c r="O2" s="26" t="s">
        <v>9</v>
      </c>
      <c r="P2" s="26"/>
      <c r="Q2" s="5"/>
    </row>
    <row r="3" spans="1:17" ht="25.5" customHeight="1" x14ac:dyDescent="0.25">
      <c r="A3" s="28"/>
      <c r="B3" s="26"/>
      <c r="C3" s="28"/>
      <c r="D3" s="26"/>
      <c r="E3" s="26"/>
      <c r="F3" s="26"/>
      <c r="G3" s="26" t="s">
        <v>4</v>
      </c>
      <c r="H3" s="26"/>
      <c r="I3" s="26"/>
      <c r="J3" s="26" t="s">
        <v>5</v>
      </c>
      <c r="K3" s="26"/>
      <c r="L3" s="26"/>
      <c r="M3" s="20" t="s">
        <v>16</v>
      </c>
      <c r="N3" s="20" t="s">
        <v>17</v>
      </c>
      <c r="O3" s="20" t="s">
        <v>16</v>
      </c>
      <c r="P3" s="20" t="s">
        <v>17</v>
      </c>
      <c r="Q3" s="5"/>
    </row>
    <row r="4" spans="1:17" ht="30" customHeight="1" x14ac:dyDescent="0.25">
      <c r="A4" s="28"/>
      <c r="B4" s="26"/>
      <c r="C4" s="28"/>
      <c r="D4" s="26"/>
      <c r="E4" s="26"/>
      <c r="F4" s="26"/>
      <c r="G4" s="20" t="s">
        <v>13</v>
      </c>
      <c r="H4" s="20" t="s">
        <v>12</v>
      </c>
      <c r="I4" s="20" t="s">
        <v>9</v>
      </c>
      <c r="J4" s="20" t="s">
        <v>13</v>
      </c>
      <c r="K4" s="20" t="s">
        <v>33</v>
      </c>
      <c r="L4" s="20" t="s">
        <v>9</v>
      </c>
      <c r="M4" s="26" t="s">
        <v>15</v>
      </c>
      <c r="N4" s="26"/>
      <c r="O4" s="26" t="s">
        <v>9</v>
      </c>
      <c r="P4" s="26"/>
      <c r="Q4" s="5"/>
    </row>
    <row r="5" spans="1:17" ht="3" hidden="1" customHeight="1" x14ac:dyDescent="0.25">
      <c r="A5" s="28"/>
      <c r="B5" s="26"/>
      <c r="C5" s="28"/>
      <c r="D5" s="26"/>
      <c r="E5" s="26"/>
      <c r="F5" s="26"/>
      <c r="G5" s="26" t="s">
        <v>4</v>
      </c>
      <c r="H5" s="26"/>
      <c r="I5" s="26"/>
      <c r="J5" s="26" t="s">
        <v>5</v>
      </c>
      <c r="K5" s="26"/>
      <c r="L5" s="26"/>
      <c r="M5" s="26"/>
      <c r="N5" s="26"/>
      <c r="O5" s="26"/>
      <c r="P5" s="26"/>
      <c r="Q5" s="5"/>
    </row>
    <row r="6" spans="1:17" ht="14.25" hidden="1" customHeight="1" x14ac:dyDescent="0.25">
      <c r="A6" s="28"/>
      <c r="B6" s="26"/>
      <c r="C6" s="28"/>
      <c r="D6" s="26"/>
      <c r="E6" s="26"/>
      <c r="F6" s="26"/>
      <c r="G6" s="20" t="s">
        <v>11</v>
      </c>
      <c r="H6" s="20" t="s">
        <v>12</v>
      </c>
      <c r="I6" s="20" t="s">
        <v>9</v>
      </c>
      <c r="J6" s="20" t="s">
        <v>13</v>
      </c>
      <c r="K6" s="20" t="s">
        <v>14</v>
      </c>
      <c r="L6" s="20" t="s">
        <v>9</v>
      </c>
      <c r="M6" s="20" t="s">
        <v>16</v>
      </c>
      <c r="N6" s="20" t="s">
        <v>17</v>
      </c>
      <c r="O6" s="20" t="s">
        <v>16</v>
      </c>
      <c r="P6" s="20" t="s">
        <v>17</v>
      </c>
      <c r="Q6" s="5"/>
    </row>
    <row r="7" spans="1:17" ht="15" customHeight="1" x14ac:dyDescent="0.25">
      <c r="A7" s="20">
        <v>1</v>
      </c>
      <c r="B7" s="20">
        <v>2</v>
      </c>
      <c r="C7" s="20">
        <v>3</v>
      </c>
      <c r="D7" s="20">
        <v>4</v>
      </c>
      <c r="E7" s="20">
        <v>5</v>
      </c>
      <c r="F7" s="20">
        <v>6</v>
      </c>
      <c r="G7" s="20">
        <v>7</v>
      </c>
      <c r="H7" s="20">
        <v>8</v>
      </c>
      <c r="I7" s="20">
        <v>9</v>
      </c>
      <c r="J7" s="20">
        <v>10</v>
      </c>
      <c r="K7" s="20">
        <v>11</v>
      </c>
      <c r="L7" s="20">
        <v>12</v>
      </c>
      <c r="M7" s="20">
        <v>13</v>
      </c>
      <c r="N7" s="20">
        <v>14</v>
      </c>
      <c r="O7" s="20">
        <v>15</v>
      </c>
      <c r="P7" s="20">
        <v>16</v>
      </c>
      <c r="Q7" s="5"/>
    </row>
    <row r="8" spans="1:17" ht="15.75" customHeight="1" x14ac:dyDescent="0.25">
      <c r="A8" s="28" t="s">
        <v>44</v>
      </c>
      <c r="B8" s="9" t="s">
        <v>18</v>
      </c>
      <c r="C8" s="10">
        <v>30</v>
      </c>
      <c r="D8" s="10">
        <v>1200</v>
      </c>
      <c r="E8" s="10"/>
      <c r="F8" s="10">
        <f>D8</f>
        <v>1200</v>
      </c>
      <c r="G8" s="10" t="s">
        <v>24</v>
      </c>
      <c r="H8" s="10" t="s">
        <v>24</v>
      </c>
      <c r="I8" s="10" t="s">
        <v>24</v>
      </c>
      <c r="J8" s="10" t="s">
        <v>24</v>
      </c>
      <c r="K8" s="10">
        <f>F8*C8</f>
        <v>36000</v>
      </c>
      <c r="L8" s="11">
        <f>K8</f>
        <v>36000</v>
      </c>
      <c r="M8" s="11" t="s">
        <v>24</v>
      </c>
      <c r="N8" s="11" t="s">
        <v>24</v>
      </c>
      <c r="O8" s="11" t="s">
        <v>24</v>
      </c>
      <c r="P8" s="11">
        <f>L8</f>
        <v>36000</v>
      </c>
      <c r="Q8" s="8"/>
    </row>
    <row r="9" spans="1:17" ht="15" customHeight="1" x14ac:dyDescent="0.25">
      <c r="A9" s="28"/>
      <c r="B9" s="9" t="s">
        <v>19</v>
      </c>
      <c r="C9" s="10">
        <v>4</v>
      </c>
      <c r="D9" s="10">
        <v>247.5</v>
      </c>
      <c r="E9" s="10" t="s">
        <v>24</v>
      </c>
      <c r="F9" s="10">
        <f t="shared" ref="F9:F11" si="0">D9</f>
        <v>247.5</v>
      </c>
      <c r="G9" s="10">
        <f>F9*C9</f>
        <v>990</v>
      </c>
      <c r="H9" s="10" t="s">
        <v>24</v>
      </c>
      <c r="I9" s="10">
        <f>G9</f>
        <v>990</v>
      </c>
      <c r="J9" s="10" t="s">
        <v>24</v>
      </c>
      <c r="K9" s="10" t="s">
        <v>24</v>
      </c>
      <c r="L9" s="11" t="s">
        <v>24</v>
      </c>
      <c r="M9" s="11" t="s">
        <v>24</v>
      </c>
      <c r="N9" s="11" t="s">
        <v>24</v>
      </c>
      <c r="O9" s="11">
        <f>I9</f>
        <v>990</v>
      </c>
      <c r="P9" s="11" t="s">
        <v>24</v>
      </c>
      <c r="Q9" s="8"/>
    </row>
    <row r="10" spans="1:17" ht="15.75" x14ac:dyDescent="0.25">
      <c r="A10" s="28"/>
      <c r="B10" s="9" t="s">
        <v>20</v>
      </c>
      <c r="C10" s="10">
        <v>10</v>
      </c>
      <c r="D10" s="10">
        <v>222.5</v>
      </c>
      <c r="E10" s="10" t="s">
        <v>24</v>
      </c>
      <c r="F10" s="10">
        <f t="shared" si="0"/>
        <v>222.5</v>
      </c>
      <c r="G10" s="10" t="s">
        <v>24</v>
      </c>
      <c r="H10" s="10" t="s">
        <v>24</v>
      </c>
      <c r="I10" s="10" t="s">
        <v>24</v>
      </c>
      <c r="J10" s="10">
        <f>F10*C10</f>
        <v>2225</v>
      </c>
      <c r="K10" s="10" t="s">
        <v>24</v>
      </c>
      <c r="L10" s="11">
        <f>J10</f>
        <v>2225</v>
      </c>
      <c r="M10" s="11" t="s">
        <v>24</v>
      </c>
      <c r="N10" s="11" t="s">
        <v>24</v>
      </c>
      <c r="O10" s="11" t="s">
        <v>24</v>
      </c>
      <c r="P10" s="11">
        <f>L10</f>
        <v>2225</v>
      </c>
      <c r="Q10" s="8"/>
    </row>
    <row r="11" spans="1:17" ht="15.75" x14ac:dyDescent="0.25">
      <c r="A11" s="28"/>
      <c r="B11" s="9" t="s">
        <v>21</v>
      </c>
      <c r="C11" s="10">
        <v>8</v>
      </c>
      <c r="D11" s="10">
        <v>230</v>
      </c>
      <c r="E11" s="10" t="s">
        <v>24</v>
      </c>
      <c r="F11" s="10">
        <f t="shared" si="0"/>
        <v>230</v>
      </c>
      <c r="G11" s="10" t="s">
        <v>24</v>
      </c>
      <c r="H11" s="10" t="s">
        <v>24</v>
      </c>
      <c r="I11" s="10" t="s">
        <v>24</v>
      </c>
      <c r="J11" s="10">
        <f>F11*C11</f>
        <v>1840</v>
      </c>
      <c r="K11" s="10" t="s">
        <v>24</v>
      </c>
      <c r="L11" s="11">
        <f>J11</f>
        <v>1840</v>
      </c>
      <c r="M11" s="11" t="s">
        <v>24</v>
      </c>
      <c r="N11" s="11" t="s">
        <v>24</v>
      </c>
      <c r="O11" s="11" t="s">
        <v>24</v>
      </c>
      <c r="P11" s="11">
        <f>L11</f>
        <v>1840</v>
      </c>
      <c r="Q11" s="8"/>
    </row>
    <row r="12" spans="1:17" ht="18.75" customHeight="1" x14ac:dyDescent="0.25">
      <c r="A12" s="28"/>
      <c r="B12" s="9" t="s">
        <v>22</v>
      </c>
      <c r="C12" s="10">
        <v>1</v>
      </c>
      <c r="D12" s="10">
        <v>222.5</v>
      </c>
      <c r="E12" s="10">
        <v>575</v>
      </c>
      <c r="F12" s="10">
        <f>E12+D12</f>
        <v>797.5</v>
      </c>
      <c r="G12" s="10" t="s">
        <v>24</v>
      </c>
      <c r="H12" s="10" t="s">
        <v>24</v>
      </c>
      <c r="I12" s="10" t="s">
        <v>24</v>
      </c>
      <c r="J12" s="10">
        <f>D12*C12</f>
        <v>222.5</v>
      </c>
      <c r="K12" s="10" t="s">
        <v>24</v>
      </c>
      <c r="L12" s="11">
        <f>J12</f>
        <v>222.5</v>
      </c>
      <c r="M12" s="11" t="s">
        <v>24</v>
      </c>
      <c r="N12" s="11">
        <f>E12*C12</f>
        <v>575</v>
      </c>
      <c r="O12" s="11" t="s">
        <v>24</v>
      </c>
      <c r="P12" s="11">
        <f>L12+N12</f>
        <v>797.5</v>
      </c>
      <c r="Q12" s="8"/>
    </row>
    <row r="13" spans="1:17" ht="15.75" x14ac:dyDescent="0.25">
      <c r="A13" s="28"/>
      <c r="B13" s="9" t="s">
        <v>23</v>
      </c>
      <c r="C13" s="10">
        <v>2</v>
      </c>
      <c r="D13" s="10">
        <v>243</v>
      </c>
      <c r="E13" s="10">
        <v>600</v>
      </c>
      <c r="F13" s="10">
        <f>E13+D13</f>
        <v>843</v>
      </c>
      <c r="G13" s="10" t="s">
        <v>24</v>
      </c>
      <c r="H13" s="10" t="s">
        <v>24</v>
      </c>
      <c r="I13" s="10" t="s">
        <v>24</v>
      </c>
      <c r="J13" s="10">
        <f>D13*C13</f>
        <v>486</v>
      </c>
      <c r="K13" s="10" t="s">
        <v>24</v>
      </c>
      <c r="L13" s="11">
        <f>J13</f>
        <v>486</v>
      </c>
      <c r="M13" s="11" t="s">
        <v>24</v>
      </c>
      <c r="N13" s="11">
        <f>E13*C13</f>
        <v>1200</v>
      </c>
      <c r="O13" s="11" t="s">
        <v>24</v>
      </c>
      <c r="P13" s="11">
        <f>L13+N13</f>
        <v>1686</v>
      </c>
      <c r="Q13" s="8"/>
    </row>
    <row r="14" spans="1:17" ht="15.75" x14ac:dyDescent="0.25">
      <c r="A14" s="28"/>
      <c r="B14" s="26" t="s">
        <v>9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12" t="s">
        <v>25</v>
      </c>
      <c r="O14" s="13">
        <f>O9</f>
        <v>990</v>
      </c>
      <c r="P14" s="12">
        <f>P8+P10+P11+P12+P13</f>
        <v>42548.5</v>
      </c>
      <c r="Q14" s="6"/>
    </row>
    <row r="15" spans="1:17" ht="15.75" x14ac:dyDescent="0.25">
      <c r="A15" s="28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12" t="s">
        <v>26</v>
      </c>
      <c r="O15" s="12">
        <f>O14*0.75</f>
        <v>742.5</v>
      </c>
      <c r="P15" s="12">
        <f>P14*0.85</f>
        <v>36166.224999999999</v>
      </c>
      <c r="Q15" s="6"/>
    </row>
    <row r="16" spans="1:17" ht="15.75" x14ac:dyDescent="0.25">
      <c r="A16" s="28" t="s">
        <v>45</v>
      </c>
      <c r="B16" s="9" t="s">
        <v>18</v>
      </c>
      <c r="C16" s="10">
        <v>29</v>
      </c>
      <c r="D16" s="10">
        <v>1200</v>
      </c>
      <c r="E16" s="10" t="s">
        <v>24</v>
      </c>
      <c r="F16" s="10">
        <f>D16</f>
        <v>1200</v>
      </c>
      <c r="G16" s="10" t="s">
        <v>24</v>
      </c>
      <c r="H16" s="10" t="s">
        <v>24</v>
      </c>
      <c r="I16" s="10" t="s">
        <v>24</v>
      </c>
      <c r="J16" s="10" t="s">
        <v>24</v>
      </c>
      <c r="K16" s="10">
        <f>F16*C16</f>
        <v>34800</v>
      </c>
      <c r="L16" s="11">
        <f>K16</f>
        <v>34800</v>
      </c>
      <c r="M16" s="11" t="s">
        <v>24</v>
      </c>
      <c r="N16" s="11" t="s">
        <v>24</v>
      </c>
      <c r="O16" s="11" t="s">
        <v>24</v>
      </c>
      <c r="P16" s="11">
        <f>L16</f>
        <v>34800</v>
      </c>
      <c r="Q16" s="8"/>
    </row>
    <row r="17" spans="1:17" ht="15.75" x14ac:dyDescent="0.25">
      <c r="A17" s="28"/>
      <c r="B17" s="9" t="s">
        <v>19</v>
      </c>
      <c r="C17" s="10">
        <v>4</v>
      </c>
      <c r="D17" s="10">
        <v>247.5</v>
      </c>
      <c r="E17" s="10" t="s">
        <v>24</v>
      </c>
      <c r="F17" s="10">
        <f t="shared" ref="F17:F19" si="1">D17</f>
        <v>247.5</v>
      </c>
      <c r="G17" s="10">
        <f>F17*C17</f>
        <v>990</v>
      </c>
      <c r="H17" s="10" t="s">
        <v>24</v>
      </c>
      <c r="I17" s="10">
        <f>G17</f>
        <v>990</v>
      </c>
      <c r="J17" s="10" t="s">
        <v>24</v>
      </c>
      <c r="K17" s="10" t="s">
        <v>24</v>
      </c>
      <c r="L17" s="11" t="s">
        <v>24</v>
      </c>
      <c r="M17" s="11" t="s">
        <v>24</v>
      </c>
      <c r="N17" s="11" t="s">
        <v>24</v>
      </c>
      <c r="O17" s="11">
        <f>I17</f>
        <v>990</v>
      </c>
      <c r="P17" s="11" t="s">
        <v>24</v>
      </c>
      <c r="Q17" s="8"/>
    </row>
    <row r="18" spans="1:17" ht="15.75" x14ac:dyDescent="0.25">
      <c r="A18" s="28"/>
      <c r="B18" s="9" t="s">
        <v>20</v>
      </c>
      <c r="C18" s="10">
        <v>8</v>
      </c>
      <c r="D18" s="10">
        <v>222.5</v>
      </c>
      <c r="E18" s="10" t="s">
        <v>24</v>
      </c>
      <c r="F18" s="10">
        <f t="shared" si="1"/>
        <v>222.5</v>
      </c>
      <c r="G18" s="10" t="s">
        <v>24</v>
      </c>
      <c r="H18" s="10" t="s">
        <v>24</v>
      </c>
      <c r="I18" s="10" t="s">
        <v>24</v>
      </c>
      <c r="J18" s="10">
        <f>F18*C18</f>
        <v>1780</v>
      </c>
      <c r="K18" s="10" t="s">
        <v>24</v>
      </c>
      <c r="L18" s="11">
        <f>J18</f>
        <v>1780</v>
      </c>
      <c r="M18" s="11" t="s">
        <v>24</v>
      </c>
      <c r="N18" s="11" t="s">
        <v>24</v>
      </c>
      <c r="O18" s="11" t="s">
        <v>24</v>
      </c>
      <c r="P18" s="11">
        <f>L18</f>
        <v>1780</v>
      </c>
      <c r="Q18" s="8"/>
    </row>
    <row r="19" spans="1:17" ht="15.75" x14ac:dyDescent="0.25">
      <c r="A19" s="28"/>
      <c r="B19" s="9" t="s">
        <v>21</v>
      </c>
      <c r="C19" s="10">
        <v>15</v>
      </c>
      <c r="D19" s="10">
        <v>230</v>
      </c>
      <c r="E19" s="10" t="s">
        <v>24</v>
      </c>
      <c r="F19" s="10">
        <f t="shared" si="1"/>
        <v>230</v>
      </c>
      <c r="G19" s="10" t="s">
        <v>24</v>
      </c>
      <c r="H19" s="10" t="s">
        <v>24</v>
      </c>
      <c r="I19" s="10" t="s">
        <v>24</v>
      </c>
      <c r="J19" s="10">
        <f>F19*C19</f>
        <v>3450</v>
      </c>
      <c r="K19" s="10" t="s">
        <v>24</v>
      </c>
      <c r="L19" s="11">
        <f>J19</f>
        <v>3450</v>
      </c>
      <c r="M19" s="11" t="s">
        <v>24</v>
      </c>
      <c r="N19" s="11" t="s">
        <v>24</v>
      </c>
      <c r="O19" s="11" t="s">
        <v>24</v>
      </c>
      <c r="P19" s="11">
        <f>L19</f>
        <v>3450</v>
      </c>
      <c r="Q19" s="8"/>
    </row>
    <row r="20" spans="1:17" ht="15" customHeight="1" x14ac:dyDescent="0.25">
      <c r="A20" s="28"/>
      <c r="B20" s="9" t="s">
        <v>27</v>
      </c>
      <c r="C20" s="10">
        <v>1</v>
      </c>
      <c r="D20" s="10">
        <v>230</v>
      </c>
      <c r="E20" s="10">
        <v>575</v>
      </c>
      <c r="F20" s="10">
        <f>E20+D20</f>
        <v>805</v>
      </c>
      <c r="G20" s="10" t="s">
        <v>24</v>
      </c>
      <c r="H20" s="10" t="s">
        <v>24</v>
      </c>
      <c r="I20" s="10" t="s">
        <v>24</v>
      </c>
      <c r="J20" s="10">
        <f>D20*C20</f>
        <v>230</v>
      </c>
      <c r="K20" s="10" t="s">
        <v>24</v>
      </c>
      <c r="L20" s="11">
        <f>J20</f>
        <v>230</v>
      </c>
      <c r="M20" s="11" t="s">
        <v>24</v>
      </c>
      <c r="N20" s="11">
        <f>E20*C20</f>
        <v>575</v>
      </c>
      <c r="O20" s="11" t="s">
        <v>24</v>
      </c>
      <c r="P20" s="11">
        <f>L20+N20</f>
        <v>805</v>
      </c>
      <c r="Q20" s="8"/>
    </row>
    <row r="21" spans="1:17" ht="15.75" x14ac:dyDescent="0.25">
      <c r="A21" s="28"/>
      <c r="B21" s="9" t="s">
        <v>23</v>
      </c>
      <c r="C21" s="10">
        <v>2</v>
      </c>
      <c r="D21" s="10">
        <v>243</v>
      </c>
      <c r="E21" s="10">
        <v>600</v>
      </c>
      <c r="F21" s="10">
        <f>E21+D21</f>
        <v>843</v>
      </c>
      <c r="G21" s="10" t="s">
        <v>24</v>
      </c>
      <c r="H21" s="10" t="s">
        <v>24</v>
      </c>
      <c r="I21" s="10" t="s">
        <v>24</v>
      </c>
      <c r="J21" s="10">
        <f>D21*C21</f>
        <v>486</v>
      </c>
      <c r="K21" s="10" t="s">
        <v>24</v>
      </c>
      <c r="L21" s="11">
        <f>J21</f>
        <v>486</v>
      </c>
      <c r="M21" s="11" t="s">
        <v>24</v>
      </c>
      <c r="N21" s="11">
        <f>E21*C21</f>
        <v>1200</v>
      </c>
      <c r="O21" s="11" t="s">
        <v>24</v>
      </c>
      <c r="P21" s="11">
        <f>L21+N21</f>
        <v>1686</v>
      </c>
      <c r="Q21" s="8"/>
    </row>
    <row r="22" spans="1:17" ht="15.75" x14ac:dyDescent="0.25">
      <c r="A22" s="28"/>
      <c r="B22" s="26" t="s">
        <v>9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12" t="s">
        <v>25</v>
      </c>
      <c r="O22" s="13">
        <f>O17</f>
        <v>990</v>
      </c>
      <c r="P22" s="12">
        <f>P16+P18+P19+P20+P21</f>
        <v>42521</v>
      </c>
      <c r="Q22" s="6"/>
    </row>
    <row r="23" spans="1:17" ht="15.75" x14ac:dyDescent="0.25">
      <c r="A23" s="28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12" t="s">
        <v>26</v>
      </c>
      <c r="O23" s="12">
        <f>O22*0.75</f>
        <v>742.5</v>
      </c>
      <c r="P23" s="12">
        <f>P22*0.85</f>
        <v>36142.85</v>
      </c>
      <c r="Q23" s="6"/>
    </row>
    <row r="24" spans="1:17" ht="15.75" x14ac:dyDescent="0.25">
      <c r="A24" s="28" t="s">
        <v>46</v>
      </c>
      <c r="B24" s="9" t="s">
        <v>18</v>
      </c>
      <c r="C24" s="10">
        <v>28</v>
      </c>
      <c r="D24" s="10">
        <v>1200</v>
      </c>
      <c r="E24" s="10" t="s">
        <v>24</v>
      </c>
      <c r="F24" s="10">
        <f>D24</f>
        <v>1200</v>
      </c>
      <c r="G24" s="10" t="s">
        <v>24</v>
      </c>
      <c r="H24" s="10" t="s">
        <v>24</v>
      </c>
      <c r="I24" s="10" t="s">
        <v>24</v>
      </c>
      <c r="J24" s="10" t="s">
        <v>24</v>
      </c>
      <c r="K24" s="10">
        <f>F24*C24</f>
        <v>33600</v>
      </c>
      <c r="L24" s="11">
        <f>K24</f>
        <v>33600</v>
      </c>
      <c r="M24" s="11" t="s">
        <v>24</v>
      </c>
      <c r="N24" s="11" t="s">
        <v>24</v>
      </c>
      <c r="O24" s="11" t="s">
        <v>24</v>
      </c>
      <c r="P24" s="11">
        <f>L24</f>
        <v>33600</v>
      </c>
      <c r="Q24" s="8"/>
    </row>
    <row r="25" spans="1:17" ht="15.75" x14ac:dyDescent="0.25">
      <c r="A25" s="28"/>
      <c r="B25" s="9" t="s">
        <v>19</v>
      </c>
      <c r="C25" s="10">
        <v>13</v>
      </c>
      <c r="D25" s="10">
        <v>247.5</v>
      </c>
      <c r="E25" s="10" t="s">
        <v>24</v>
      </c>
      <c r="F25" s="10">
        <f t="shared" ref="F25:F27" si="2">D25</f>
        <v>247.5</v>
      </c>
      <c r="G25" s="10">
        <f>F25*C25</f>
        <v>3217.5</v>
      </c>
      <c r="H25" s="10" t="s">
        <v>24</v>
      </c>
      <c r="I25" s="10">
        <f>G25</f>
        <v>3217.5</v>
      </c>
      <c r="J25" s="10" t="s">
        <v>24</v>
      </c>
      <c r="K25" s="10" t="s">
        <v>24</v>
      </c>
      <c r="L25" s="11" t="s">
        <v>24</v>
      </c>
      <c r="M25" s="11" t="s">
        <v>24</v>
      </c>
      <c r="N25" s="11" t="s">
        <v>24</v>
      </c>
      <c r="O25" s="11">
        <f>I25</f>
        <v>3217.5</v>
      </c>
      <c r="P25" s="11" t="s">
        <v>24</v>
      </c>
      <c r="Q25" s="8"/>
    </row>
    <row r="26" spans="1:17" ht="15.75" x14ac:dyDescent="0.25">
      <c r="A26" s="28"/>
      <c r="B26" s="9" t="s">
        <v>20</v>
      </c>
      <c r="C26" s="10">
        <v>4</v>
      </c>
      <c r="D26" s="10">
        <v>222.5</v>
      </c>
      <c r="E26" s="10" t="s">
        <v>24</v>
      </c>
      <c r="F26" s="10">
        <f t="shared" si="2"/>
        <v>222.5</v>
      </c>
      <c r="G26" s="10" t="s">
        <v>24</v>
      </c>
      <c r="H26" s="10" t="s">
        <v>24</v>
      </c>
      <c r="I26" s="10" t="s">
        <v>24</v>
      </c>
      <c r="J26" s="10">
        <f>F26*C26</f>
        <v>890</v>
      </c>
      <c r="K26" s="10" t="s">
        <v>24</v>
      </c>
      <c r="L26" s="11">
        <f>J26</f>
        <v>890</v>
      </c>
      <c r="M26" s="11" t="s">
        <v>24</v>
      </c>
      <c r="N26" s="11" t="s">
        <v>24</v>
      </c>
      <c r="O26" s="11" t="s">
        <v>24</v>
      </c>
      <c r="P26" s="11">
        <f>L26</f>
        <v>890</v>
      </c>
      <c r="Q26" s="8"/>
    </row>
    <row r="27" spans="1:17" ht="15.75" x14ac:dyDescent="0.25">
      <c r="A27" s="28"/>
      <c r="B27" s="9" t="s">
        <v>21</v>
      </c>
      <c r="C27" s="10">
        <v>6</v>
      </c>
      <c r="D27" s="10">
        <v>230</v>
      </c>
      <c r="E27" s="10" t="s">
        <v>24</v>
      </c>
      <c r="F27" s="10">
        <f t="shared" si="2"/>
        <v>230</v>
      </c>
      <c r="G27" s="10" t="s">
        <v>24</v>
      </c>
      <c r="H27" s="10" t="s">
        <v>24</v>
      </c>
      <c r="I27" s="10" t="s">
        <v>24</v>
      </c>
      <c r="J27" s="10">
        <f>F27*C27</f>
        <v>1380</v>
      </c>
      <c r="K27" s="10" t="s">
        <v>24</v>
      </c>
      <c r="L27" s="11">
        <f>J27</f>
        <v>1380</v>
      </c>
      <c r="M27" s="11" t="s">
        <v>24</v>
      </c>
      <c r="N27" s="11" t="s">
        <v>24</v>
      </c>
      <c r="O27" s="11" t="s">
        <v>24</v>
      </c>
      <c r="P27" s="11">
        <f>L27</f>
        <v>1380</v>
      </c>
      <c r="Q27" s="8"/>
    </row>
    <row r="28" spans="1:17" ht="24" x14ac:dyDescent="0.25">
      <c r="A28" s="28"/>
      <c r="B28" s="9" t="s">
        <v>27</v>
      </c>
      <c r="C28" s="10">
        <v>1</v>
      </c>
      <c r="D28" s="10">
        <v>230</v>
      </c>
      <c r="E28" s="10">
        <v>575</v>
      </c>
      <c r="F28" s="10">
        <f>E28+D28</f>
        <v>805</v>
      </c>
      <c r="G28" s="10" t="s">
        <v>24</v>
      </c>
      <c r="H28" s="10" t="s">
        <v>24</v>
      </c>
      <c r="I28" s="10" t="s">
        <v>24</v>
      </c>
      <c r="J28" s="10">
        <f>D28*C28</f>
        <v>230</v>
      </c>
      <c r="K28" s="10" t="s">
        <v>24</v>
      </c>
      <c r="L28" s="11">
        <f>J28</f>
        <v>230</v>
      </c>
      <c r="M28" s="11" t="s">
        <v>24</v>
      </c>
      <c r="N28" s="11">
        <f>E28*C28</f>
        <v>575</v>
      </c>
      <c r="O28" s="11" t="s">
        <v>24</v>
      </c>
      <c r="P28" s="11">
        <f>L28+N28</f>
        <v>805</v>
      </c>
      <c r="Q28" s="8"/>
    </row>
    <row r="29" spans="1:17" ht="15.75" x14ac:dyDescent="0.25">
      <c r="A29" s="28"/>
      <c r="B29" s="9" t="s">
        <v>23</v>
      </c>
      <c r="C29" s="10">
        <v>2</v>
      </c>
      <c r="D29" s="10">
        <v>243</v>
      </c>
      <c r="E29" s="10">
        <v>600</v>
      </c>
      <c r="F29" s="10">
        <f>E29+D29</f>
        <v>843</v>
      </c>
      <c r="G29" s="10" t="s">
        <v>24</v>
      </c>
      <c r="H29" s="10" t="s">
        <v>24</v>
      </c>
      <c r="I29" s="10" t="s">
        <v>24</v>
      </c>
      <c r="J29" s="10">
        <f>D29*C29</f>
        <v>486</v>
      </c>
      <c r="K29" s="10" t="s">
        <v>24</v>
      </c>
      <c r="L29" s="11">
        <f>J29</f>
        <v>486</v>
      </c>
      <c r="M29" s="11" t="s">
        <v>24</v>
      </c>
      <c r="N29" s="11">
        <f>E29*C29</f>
        <v>1200</v>
      </c>
      <c r="O29" s="11" t="s">
        <v>24</v>
      </c>
      <c r="P29" s="11">
        <f>L29+N29</f>
        <v>1686</v>
      </c>
      <c r="Q29" s="8"/>
    </row>
    <row r="30" spans="1:17" ht="15.75" x14ac:dyDescent="0.25">
      <c r="A30" s="28"/>
      <c r="B30" s="26" t="s">
        <v>9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12" t="s">
        <v>25</v>
      </c>
      <c r="O30" s="13">
        <f>O25</f>
        <v>3217.5</v>
      </c>
      <c r="P30" s="12">
        <f>P24+P26+P27+P28+P29</f>
        <v>38361</v>
      </c>
      <c r="Q30" s="6"/>
    </row>
    <row r="31" spans="1:17" ht="15.75" x14ac:dyDescent="0.25">
      <c r="A31" s="2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12" t="s">
        <v>26</v>
      </c>
      <c r="O31" s="12">
        <f>O30*0.75</f>
        <v>2413.125</v>
      </c>
      <c r="P31" s="12">
        <f>P30*0.85</f>
        <v>32606.85</v>
      </c>
      <c r="Q31" s="6"/>
    </row>
    <row r="32" spans="1:17" ht="15.75" x14ac:dyDescent="0.25">
      <c r="A32" s="28" t="s">
        <v>47</v>
      </c>
      <c r="B32" s="9" t="s">
        <v>28</v>
      </c>
      <c r="C32" s="10">
        <v>33</v>
      </c>
      <c r="D32" s="10">
        <v>462</v>
      </c>
      <c r="E32" s="10" t="s">
        <v>24</v>
      </c>
      <c r="F32" s="10">
        <f>D32</f>
        <v>462</v>
      </c>
      <c r="G32" s="10" t="s">
        <v>24</v>
      </c>
      <c r="H32" s="10" t="s">
        <v>24</v>
      </c>
      <c r="I32" s="10" t="s">
        <v>24</v>
      </c>
      <c r="J32" s="10" t="s">
        <v>24</v>
      </c>
      <c r="K32" s="10">
        <f>F32*C32</f>
        <v>15246</v>
      </c>
      <c r="L32" s="11">
        <f>K32</f>
        <v>15246</v>
      </c>
      <c r="M32" s="11" t="s">
        <v>24</v>
      </c>
      <c r="N32" s="11" t="s">
        <v>24</v>
      </c>
      <c r="O32" s="11" t="s">
        <v>24</v>
      </c>
      <c r="P32" s="11">
        <f>L32</f>
        <v>15246</v>
      </c>
      <c r="Q32" s="8"/>
    </row>
    <row r="33" spans="1:17" ht="15.75" x14ac:dyDescent="0.25">
      <c r="A33" s="28"/>
      <c r="B33" s="9" t="s">
        <v>19</v>
      </c>
      <c r="C33" s="10">
        <v>10</v>
      </c>
      <c r="D33" s="10">
        <v>247.5</v>
      </c>
      <c r="E33" s="10" t="s">
        <v>24</v>
      </c>
      <c r="F33" s="10">
        <f t="shared" ref="F33:F35" si="3">D33</f>
        <v>247.5</v>
      </c>
      <c r="G33" s="10">
        <f>F33*C33</f>
        <v>2475</v>
      </c>
      <c r="H33" s="10" t="s">
        <v>24</v>
      </c>
      <c r="I33" s="10">
        <f>G33</f>
        <v>2475</v>
      </c>
      <c r="J33" s="10" t="s">
        <v>24</v>
      </c>
      <c r="K33" s="10" t="s">
        <v>24</v>
      </c>
      <c r="L33" s="11" t="s">
        <v>24</v>
      </c>
      <c r="M33" s="11" t="s">
        <v>24</v>
      </c>
      <c r="N33" s="11" t="s">
        <v>24</v>
      </c>
      <c r="O33" s="11">
        <f>I33</f>
        <v>2475</v>
      </c>
      <c r="P33" s="11" t="s">
        <v>24</v>
      </c>
      <c r="Q33" s="8"/>
    </row>
    <row r="34" spans="1:17" ht="15.75" x14ac:dyDescent="0.25">
      <c r="A34" s="28"/>
      <c r="B34" s="9" t="s">
        <v>20</v>
      </c>
      <c r="C34" s="10">
        <v>12</v>
      </c>
      <c r="D34" s="10">
        <v>222.5</v>
      </c>
      <c r="E34" s="10" t="s">
        <v>24</v>
      </c>
      <c r="F34" s="10">
        <f t="shared" si="3"/>
        <v>222.5</v>
      </c>
      <c r="G34" s="10" t="s">
        <v>24</v>
      </c>
      <c r="H34" s="10" t="s">
        <v>24</v>
      </c>
      <c r="I34" s="10" t="s">
        <v>24</v>
      </c>
      <c r="J34" s="10">
        <f>F34*C34</f>
        <v>2670</v>
      </c>
      <c r="K34" s="10" t="s">
        <v>24</v>
      </c>
      <c r="L34" s="11">
        <f>J34</f>
        <v>2670</v>
      </c>
      <c r="M34" s="11" t="s">
        <v>24</v>
      </c>
      <c r="N34" s="11" t="s">
        <v>24</v>
      </c>
      <c r="O34" s="11" t="s">
        <v>24</v>
      </c>
      <c r="P34" s="11">
        <f>L34</f>
        <v>2670</v>
      </c>
      <c r="Q34" s="8"/>
    </row>
    <row r="35" spans="1:17" ht="15.75" x14ac:dyDescent="0.25">
      <c r="A35" s="28"/>
      <c r="B35" s="9" t="s">
        <v>21</v>
      </c>
      <c r="C35" s="10">
        <v>4</v>
      </c>
      <c r="D35" s="10">
        <v>230</v>
      </c>
      <c r="E35" s="10" t="s">
        <v>24</v>
      </c>
      <c r="F35" s="10">
        <f t="shared" si="3"/>
        <v>230</v>
      </c>
      <c r="G35" s="10" t="s">
        <v>24</v>
      </c>
      <c r="H35" s="10" t="s">
        <v>24</v>
      </c>
      <c r="I35" s="10" t="s">
        <v>24</v>
      </c>
      <c r="J35" s="10">
        <f>F35*C35</f>
        <v>920</v>
      </c>
      <c r="K35" s="10" t="s">
        <v>24</v>
      </c>
      <c r="L35" s="11">
        <f>J35</f>
        <v>920</v>
      </c>
      <c r="M35" s="11" t="s">
        <v>24</v>
      </c>
      <c r="N35" s="11" t="s">
        <v>24</v>
      </c>
      <c r="O35" s="11" t="s">
        <v>24</v>
      </c>
      <c r="P35" s="11">
        <f>L35</f>
        <v>920</v>
      </c>
      <c r="Q35" s="8"/>
    </row>
    <row r="36" spans="1:17" ht="15.75" x14ac:dyDescent="0.25">
      <c r="A36" s="28"/>
      <c r="B36" s="9" t="s">
        <v>23</v>
      </c>
      <c r="C36" s="10">
        <v>1</v>
      </c>
      <c r="D36" s="10">
        <v>243</v>
      </c>
      <c r="E36" s="10">
        <v>600</v>
      </c>
      <c r="F36" s="10">
        <f>E36+D36</f>
        <v>843</v>
      </c>
      <c r="G36" s="10" t="s">
        <v>24</v>
      </c>
      <c r="H36" s="10" t="s">
        <v>24</v>
      </c>
      <c r="I36" s="10" t="s">
        <v>24</v>
      </c>
      <c r="J36" s="10">
        <f>D36*C36</f>
        <v>243</v>
      </c>
      <c r="K36" s="10" t="s">
        <v>24</v>
      </c>
      <c r="L36" s="11">
        <f>J36</f>
        <v>243</v>
      </c>
      <c r="M36" s="11" t="s">
        <v>24</v>
      </c>
      <c r="N36" s="11">
        <f>E36*C36</f>
        <v>600</v>
      </c>
      <c r="O36" s="11" t="s">
        <v>24</v>
      </c>
      <c r="P36" s="11">
        <f>L36+N36</f>
        <v>843</v>
      </c>
      <c r="Q36" s="8"/>
    </row>
    <row r="37" spans="1:17" ht="15.75" x14ac:dyDescent="0.25">
      <c r="A37" s="28"/>
      <c r="B37" s="26" t="s">
        <v>9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12" t="s">
        <v>25</v>
      </c>
      <c r="O37" s="13">
        <f>O33</f>
        <v>2475</v>
      </c>
      <c r="P37" s="12">
        <f>P32+P34+P35+P36</f>
        <v>19679</v>
      </c>
      <c r="Q37" s="6"/>
    </row>
    <row r="38" spans="1:17" ht="15.75" x14ac:dyDescent="0.25">
      <c r="A38" s="28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12" t="s">
        <v>26</v>
      </c>
      <c r="O38" s="12">
        <f>O37*0.75</f>
        <v>1856.25</v>
      </c>
      <c r="P38" s="12">
        <f>P37*0.85</f>
        <v>16727.149999999998</v>
      </c>
      <c r="Q38" s="6"/>
    </row>
    <row r="39" spans="1:17" ht="15.75" x14ac:dyDescent="0.25">
      <c r="A39" s="28" t="s">
        <v>29</v>
      </c>
      <c r="B39" s="9" t="s">
        <v>30</v>
      </c>
      <c r="C39" s="10">
        <v>14</v>
      </c>
      <c r="D39" s="10">
        <v>550</v>
      </c>
      <c r="E39" s="10" t="s">
        <v>24</v>
      </c>
      <c r="F39" s="10">
        <f>D39</f>
        <v>550</v>
      </c>
      <c r="G39" s="10" t="s">
        <v>24</v>
      </c>
      <c r="H39" s="10" t="s">
        <v>24</v>
      </c>
      <c r="I39" s="10" t="s">
        <v>24</v>
      </c>
      <c r="J39" s="10" t="s">
        <v>24</v>
      </c>
      <c r="K39" s="10">
        <f>F39*C39</f>
        <v>7700</v>
      </c>
      <c r="L39" s="11">
        <f>K39</f>
        <v>7700</v>
      </c>
      <c r="M39" s="11" t="s">
        <v>24</v>
      </c>
      <c r="N39" s="11" t="s">
        <v>24</v>
      </c>
      <c r="O39" s="11" t="s">
        <v>24</v>
      </c>
      <c r="P39" s="11">
        <f>L39</f>
        <v>7700</v>
      </c>
      <c r="Q39" s="8"/>
    </row>
    <row r="40" spans="1:17" ht="15.75" x14ac:dyDescent="0.25">
      <c r="A40" s="28"/>
      <c r="B40" s="9" t="s">
        <v>19</v>
      </c>
      <c r="C40" s="10">
        <v>2</v>
      </c>
      <c r="D40" s="10">
        <v>247.5</v>
      </c>
      <c r="E40" s="10" t="s">
        <v>24</v>
      </c>
      <c r="F40" s="10">
        <f t="shared" ref="F40:F42" si="4">D40</f>
        <v>247.5</v>
      </c>
      <c r="G40" s="10">
        <f>F40*C40</f>
        <v>495</v>
      </c>
      <c r="H40" s="10" t="s">
        <v>24</v>
      </c>
      <c r="I40" s="10">
        <f>G40</f>
        <v>495</v>
      </c>
      <c r="J40" s="10" t="s">
        <v>24</v>
      </c>
      <c r="K40" s="10" t="s">
        <v>24</v>
      </c>
      <c r="L40" s="11" t="s">
        <v>24</v>
      </c>
      <c r="M40" s="11" t="s">
        <v>24</v>
      </c>
      <c r="N40" s="11" t="s">
        <v>24</v>
      </c>
      <c r="O40" s="11">
        <f>I40</f>
        <v>495</v>
      </c>
      <c r="P40" s="11" t="s">
        <v>24</v>
      </c>
      <c r="Q40" s="8"/>
    </row>
    <row r="41" spans="1:17" ht="15.75" x14ac:dyDescent="0.25">
      <c r="A41" s="28"/>
      <c r="B41" s="9" t="s">
        <v>20</v>
      </c>
      <c r="C41" s="10">
        <v>3</v>
      </c>
      <c r="D41" s="10">
        <v>222.5</v>
      </c>
      <c r="E41" s="10" t="s">
        <v>24</v>
      </c>
      <c r="F41" s="10">
        <f t="shared" si="4"/>
        <v>222.5</v>
      </c>
      <c r="G41" s="10" t="s">
        <v>24</v>
      </c>
      <c r="H41" s="10" t="s">
        <v>24</v>
      </c>
      <c r="I41" s="10" t="s">
        <v>24</v>
      </c>
      <c r="J41" s="10">
        <f>F41*C41</f>
        <v>667.5</v>
      </c>
      <c r="K41" s="10" t="s">
        <v>24</v>
      </c>
      <c r="L41" s="11">
        <f>J41</f>
        <v>667.5</v>
      </c>
      <c r="M41" s="11" t="s">
        <v>24</v>
      </c>
      <c r="N41" s="11" t="s">
        <v>24</v>
      </c>
      <c r="O41" s="11" t="s">
        <v>24</v>
      </c>
      <c r="P41" s="11">
        <f>L41</f>
        <v>667.5</v>
      </c>
      <c r="Q41" s="8"/>
    </row>
    <row r="42" spans="1:17" ht="15.75" x14ac:dyDescent="0.25">
      <c r="A42" s="28"/>
      <c r="B42" s="9" t="s">
        <v>21</v>
      </c>
      <c r="C42" s="10">
        <v>6</v>
      </c>
      <c r="D42" s="10">
        <v>230</v>
      </c>
      <c r="E42" s="10" t="s">
        <v>24</v>
      </c>
      <c r="F42" s="10">
        <f t="shared" si="4"/>
        <v>230</v>
      </c>
      <c r="G42" s="10" t="s">
        <v>24</v>
      </c>
      <c r="H42" s="10" t="s">
        <v>24</v>
      </c>
      <c r="I42" s="10" t="s">
        <v>24</v>
      </c>
      <c r="J42" s="10">
        <f>F42*C42</f>
        <v>1380</v>
      </c>
      <c r="K42" s="10" t="s">
        <v>24</v>
      </c>
      <c r="L42" s="11">
        <f>J42</f>
        <v>1380</v>
      </c>
      <c r="M42" s="11" t="s">
        <v>24</v>
      </c>
      <c r="N42" s="11" t="s">
        <v>24</v>
      </c>
      <c r="O42" s="11" t="s">
        <v>24</v>
      </c>
      <c r="P42" s="11">
        <f>L42</f>
        <v>1380</v>
      </c>
      <c r="Q42" s="8"/>
    </row>
    <row r="43" spans="1:17" ht="24" x14ac:dyDescent="0.25">
      <c r="A43" s="28"/>
      <c r="B43" s="9" t="s">
        <v>27</v>
      </c>
      <c r="C43" s="10">
        <v>1</v>
      </c>
      <c r="D43" s="10">
        <v>230</v>
      </c>
      <c r="E43" s="10">
        <v>575</v>
      </c>
      <c r="F43" s="10">
        <f>E43+D43</f>
        <v>805</v>
      </c>
      <c r="G43" s="10" t="s">
        <v>24</v>
      </c>
      <c r="H43" s="10" t="s">
        <v>24</v>
      </c>
      <c r="I43" s="10" t="s">
        <v>24</v>
      </c>
      <c r="J43" s="10">
        <f>D43*C43</f>
        <v>230</v>
      </c>
      <c r="K43" s="10" t="s">
        <v>24</v>
      </c>
      <c r="L43" s="11">
        <f>J43</f>
        <v>230</v>
      </c>
      <c r="M43" s="11" t="s">
        <v>24</v>
      </c>
      <c r="N43" s="11">
        <f>E43*C43</f>
        <v>575</v>
      </c>
      <c r="O43" s="11" t="s">
        <v>24</v>
      </c>
      <c r="P43" s="11">
        <f>L43+N43</f>
        <v>805</v>
      </c>
      <c r="Q43" s="8"/>
    </row>
    <row r="44" spans="1:17" ht="15.75" x14ac:dyDescent="0.25">
      <c r="A44" s="28"/>
      <c r="B44" s="9" t="s">
        <v>31</v>
      </c>
      <c r="C44" s="10">
        <v>4</v>
      </c>
      <c r="D44" s="10">
        <v>175.5</v>
      </c>
      <c r="E44" s="10" t="s">
        <v>24</v>
      </c>
      <c r="F44" s="10">
        <f>D44</f>
        <v>175.5</v>
      </c>
      <c r="G44" s="10">
        <f>D44*C44</f>
        <v>702</v>
      </c>
      <c r="H44" s="10" t="s">
        <v>24</v>
      </c>
      <c r="I44" s="11">
        <f>G44</f>
        <v>702</v>
      </c>
      <c r="J44" s="21" t="s">
        <v>24</v>
      </c>
      <c r="K44" s="10" t="s">
        <v>24</v>
      </c>
      <c r="L44" s="22" t="s">
        <v>24</v>
      </c>
      <c r="M44" s="11" t="s">
        <v>24</v>
      </c>
      <c r="N44" s="11" t="s">
        <v>24</v>
      </c>
      <c r="O44" s="11">
        <f>I44</f>
        <v>702</v>
      </c>
      <c r="P44" s="23" t="s">
        <v>24</v>
      </c>
      <c r="Q44" s="8"/>
    </row>
    <row r="45" spans="1:17" ht="15.75" x14ac:dyDescent="0.25">
      <c r="A45" s="28"/>
      <c r="B45" s="26" t="s">
        <v>9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12" t="s">
        <v>25</v>
      </c>
      <c r="O45" s="13">
        <f>O40+O44</f>
        <v>1197</v>
      </c>
      <c r="P45" s="12">
        <f>P39+P41+P42+P43</f>
        <v>10552.5</v>
      </c>
      <c r="Q45" s="6"/>
    </row>
    <row r="46" spans="1:17" ht="15.75" x14ac:dyDescent="0.25">
      <c r="A46" s="28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12" t="s">
        <v>26</v>
      </c>
      <c r="O46" s="12">
        <f>O45*0.75</f>
        <v>897.75</v>
      </c>
      <c r="P46" s="12">
        <f>P45*0.85</f>
        <v>8969.625</v>
      </c>
      <c r="Q46" s="6"/>
    </row>
    <row r="47" spans="1:17" ht="15.75" x14ac:dyDescent="0.25">
      <c r="A47" s="28" t="s">
        <v>32</v>
      </c>
      <c r="B47" s="9" t="s">
        <v>18</v>
      </c>
      <c r="C47" s="10">
        <v>7</v>
      </c>
      <c r="D47" s="10">
        <v>1200</v>
      </c>
      <c r="E47" s="10" t="s">
        <v>24</v>
      </c>
      <c r="F47" s="10">
        <f>D47</f>
        <v>1200</v>
      </c>
      <c r="G47" s="10" t="s">
        <v>24</v>
      </c>
      <c r="H47" s="10" t="s">
        <v>24</v>
      </c>
      <c r="I47" s="10" t="s">
        <v>24</v>
      </c>
      <c r="J47" s="10" t="s">
        <v>24</v>
      </c>
      <c r="K47" s="10">
        <f>F47*C47</f>
        <v>8400</v>
      </c>
      <c r="L47" s="11">
        <f>K47</f>
        <v>8400</v>
      </c>
      <c r="M47" s="11" t="s">
        <v>24</v>
      </c>
      <c r="N47" s="11" t="s">
        <v>24</v>
      </c>
      <c r="O47" s="11" t="s">
        <v>24</v>
      </c>
      <c r="P47" s="11">
        <f>L47</f>
        <v>8400</v>
      </c>
      <c r="Q47" s="8"/>
    </row>
    <row r="48" spans="1:17" ht="15.75" x14ac:dyDescent="0.25">
      <c r="A48" s="28"/>
      <c r="B48" s="9" t="s">
        <v>28</v>
      </c>
      <c r="C48" s="10">
        <v>4</v>
      </c>
      <c r="D48" s="10">
        <v>462</v>
      </c>
      <c r="E48" s="10" t="s">
        <v>24</v>
      </c>
      <c r="F48" s="10">
        <f t="shared" ref="F48" si="5">D48</f>
        <v>462</v>
      </c>
      <c r="G48" s="10" t="s">
        <v>24</v>
      </c>
      <c r="H48" s="10" t="s">
        <v>24</v>
      </c>
      <c r="I48" s="10" t="str">
        <f>G48</f>
        <v>-</v>
      </c>
      <c r="J48" s="10" t="s">
        <v>24</v>
      </c>
      <c r="K48" s="10">
        <f>F48*C48</f>
        <v>1848</v>
      </c>
      <c r="L48" s="11">
        <f>K48</f>
        <v>1848</v>
      </c>
      <c r="M48" s="11" t="s">
        <v>24</v>
      </c>
      <c r="N48" s="11" t="s">
        <v>24</v>
      </c>
      <c r="O48" s="11" t="s">
        <v>24</v>
      </c>
      <c r="P48" s="11">
        <f>L48</f>
        <v>1848</v>
      </c>
      <c r="Q48" s="8"/>
    </row>
    <row r="49" spans="1:17" ht="15.75" x14ac:dyDescent="0.25">
      <c r="A49" s="28"/>
      <c r="B49" s="26" t="s">
        <v>9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12" t="s">
        <v>25</v>
      </c>
      <c r="O49" s="13" t="str">
        <f>O48</f>
        <v>-</v>
      </c>
      <c r="P49" s="12">
        <f>P47+P48</f>
        <v>10248</v>
      </c>
      <c r="Q49" s="6"/>
    </row>
    <row r="50" spans="1:17" ht="15.75" x14ac:dyDescent="0.25">
      <c r="A50" s="28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12" t="s">
        <v>26</v>
      </c>
      <c r="O50" s="12" t="s">
        <v>24</v>
      </c>
      <c r="P50" s="12">
        <f>P49*0.85</f>
        <v>8710.7999999999993</v>
      </c>
      <c r="Q50" s="6"/>
    </row>
    <row r="51" spans="1:17" ht="15.75" x14ac:dyDescent="0.25">
      <c r="A51" s="28" t="s">
        <v>34</v>
      </c>
      <c r="B51" s="9" t="s">
        <v>28</v>
      </c>
      <c r="C51" s="10">
        <v>2</v>
      </c>
      <c r="D51" s="10">
        <v>462</v>
      </c>
      <c r="E51" s="10" t="s">
        <v>24</v>
      </c>
      <c r="F51" s="10">
        <f>D51</f>
        <v>462</v>
      </c>
      <c r="G51" s="10" t="s">
        <v>24</v>
      </c>
      <c r="H51" s="10" t="s">
        <v>24</v>
      </c>
      <c r="I51" s="10" t="s">
        <v>24</v>
      </c>
      <c r="J51" s="10" t="s">
        <v>24</v>
      </c>
      <c r="K51" s="10">
        <f>F51*C51</f>
        <v>924</v>
      </c>
      <c r="L51" s="11">
        <f>K51</f>
        <v>924</v>
      </c>
      <c r="M51" s="11" t="s">
        <v>24</v>
      </c>
      <c r="N51" s="11" t="s">
        <v>24</v>
      </c>
      <c r="O51" s="11" t="s">
        <v>24</v>
      </c>
      <c r="P51" s="11">
        <f>L51</f>
        <v>924</v>
      </c>
      <c r="Q51" s="8"/>
    </row>
    <row r="52" spans="1:17" ht="15.75" x14ac:dyDescent="0.25">
      <c r="A52" s="28"/>
      <c r="B52" s="9" t="s">
        <v>31</v>
      </c>
      <c r="C52" s="10">
        <v>7</v>
      </c>
      <c r="D52" s="10">
        <v>157.5</v>
      </c>
      <c r="E52" s="10" t="s">
        <v>24</v>
      </c>
      <c r="F52" s="10">
        <f t="shared" ref="F52:F54" si="6">D52</f>
        <v>157.5</v>
      </c>
      <c r="G52" s="10">
        <f>F52*C52</f>
        <v>1102.5</v>
      </c>
      <c r="H52" s="10" t="s">
        <v>24</v>
      </c>
      <c r="I52" s="10">
        <f>G52</f>
        <v>1102.5</v>
      </c>
      <c r="J52" s="10" t="s">
        <v>24</v>
      </c>
      <c r="K52" s="10" t="s">
        <v>24</v>
      </c>
      <c r="L52" s="11" t="s">
        <v>24</v>
      </c>
      <c r="M52" s="11" t="s">
        <v>24</v>
      </c>
      <c r="N52" s="11" t="s">
        <v>24</v>
      </c>
      <c r="O52" s="11">
        <f>I52</f>
        <v>1102.5</v>
      </c>
      <c r="P52" s="11" t="s">
        <v>24</v>
      </c>
      <c r="Q52" s="8"/>
    </row>
    <row r="53" spans="1:17" ht="15.75" x14ac:dyDescent="0.25">
      <c r="A53" s="28"/>
      <c r="B53" s="9" t="s">
        <v>20</v>
      </c>
      <c r="C53" s="10">
        <v>3</v>
      </c>
      <c r="D53" s="10">
        <v>222.5</v>
      </c>
      <c r="E53" s="10" t="s">
        <v>24</v>
      </c>
      <c r="F53" s="10">
        <f t="shared" si="6"/>
        <v>222.5</v>
      </c>
      <c r="G53" s="10" t="s">
        <v>24</v>
      </c>
      <c r="H53" s="10" t="s">
        <v>24</v>
      </c>
      <c r="I53" s="10" t="s">
        <v>24</v>
      </c>
      <c r="J53" s="10">
        <f>F53*C53</f>
        <v>667.5</v>
      </c>
      <c r="K53" s="10" t="s">
        <v>24</v>
      </c>
      <c r="L53" s="11">
        <f>J53</f>
        <v>667.5</v>
      </c>
      <c r="M53" s="11" t="s">
        <v>24</v>
      </c>
      <c r="N53" s="11" t="s">
        <v>24</v>
      </c>
      <c r="O53" s="11" t="s">
        <v>24</v>
      </c>
      <c r="P53" s="11">
        <f>L53</f>
        <v>667.5</v>
      </c>
      <c r="Q53" s="8"/>
    </row>
    <row r="54" spans="1:17" ht="15.75" x14ac:dyDescent="0.25">
      <c r="A54" s="28"/>
      <c r="B54" s="9" t="s">
        <v>35</v>
      </c>
      <c r="C54" s="10">
        <v>2</v>
      </c>
      <c r="D54" s="10">
        <v>225</v>
      </c>
      <c r="E54" s="10" t="s">
        <v>24</v>
      </c>
      <c r="F54" s="10">
        <f t="shared" si="6"/>
        <v>225</v>
      </c>
      <c r="G54" s="10" t="s">
        <v>24</v>
      </c>
      <c r="H54" s="10">
        <f>D54*C54</f>
        <v>450</v>
      </c>
      <c r="I54" s="10">
        <f>H54</f>
        <v>450</v>
      </c>
      <c r="J54" s="10" t="s">
        <v>24</v>
      </c>
      <c r="K54" s="10" t="s">
        <v>24</v>
      </c>
      <c r="L54" s="11" t="str">
        <f>J54</f>
        <v>-</v>
      </c>
      <c r="M54" s="11" t="s">
        <v>24</v>
      </c>
      <c r="N54" s="11" t="s">
        <v>24</v>
      </c>
      <c r="O54" s="11">
        <f>I54</f>
        <v>450</v>
      </c>
      <c r="P54" s="11" t="str">
        <f>L54</f>
        <v>-</v>
      </c>
      <c r="Q54" s="8"/>
    </row>
    <row r="55" spans="1:17" ht="15.75" x14ac:dyDescent="0.25">
      <c r="A55" s="28"/>
      <c r="B55" s="26" t="s">
        <v>9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12" t="s">
        <v>25</v>
      </c>
      <c r="O55" s="13">
        <f>O52+O54</f>
        <v>1552.5</v>
      </c>
      <c r="P55" s="12">
        <f>P51+P53</f>
        <v>1591.5</v>
      </c>
      <c r="Q55" s="6"/>
    </row>
    <row r="56" spans="1:17" ht="15.75" x14ac:dyDescent="0.25">
      <c r="A56" s="28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12" t="s">
        <v>26</v>
      </c>
      <c r="O56" s="12">
        <f>O55*0.75</f>
        <v>1164.375</v>
      </c>
      <c r="P56" s="12">
        <f>P55*0.85</f>
        <v>1352.7749999999999</v>
      </c>
      <c r="Q56" s="6"/>
    </row>
    <row r="57" spans="1:17" ht="15.75" x14ac:dyDescent="0.25">
      <c r="A57" s="28" t="s">
        <v>36</v>
      </c>
      <c r="B57" s="9" t="s">
        <v>19</v>
      </c>
      <c r="C57" s="10">
        <v>6</v>
      </c>
      <c r="D57" s="10">
        <v>247.5</v>
      </c>
      <c r="E57" s="10" t="s">
        <v>24</v>
      </c>
      <c r="F57" s="10">
        <f>D57</f>
        <v>247.5</v>
      </c>
      <c r="G57" s="10">
        <f>D57*C57</f>
        <v>1485</v>
      </c>
      <c r="H57" s="10" t="s">
        <v>24</v>
      </c>
      <c r="I57" s="10">
        <f>G57</f>
        <v>1485</v>
      </c>
      <c r="J57" s="10" t="s">
        <v>24</v>
      </c>
      <c r="K57" s="10" t="s">
        <v>24</v>
      </c>
      <c r="L57" s="11" t="s">
        <v>24</v>
      </c>
      <c r="M57" s="11" t="s">
        <v>24</v>
      </c>
      <c r="N57" s="11" t="s">
        <v>24</v>
      </c>
      <c r="O57" s="11">
        <f>I57</f>
        <v>1485</v>
      </c>
      <c r="P57" s="11" t="str">
        <f>L57</f>
        <v>-</v>
      </c>
      <c r="Q57" s="8"/>
    </row>
    <row r="58" spans="1:17" ht="15.75" x14ac:dyDescent="0.25">
      <c r="A58" s="28"/>
      <c r="B58" s="9" t="s">
        <v>31</v>
      </c>
      <c r="C58" s="10">
        <v>6</v>
      </c>
      <c r="D58" s="10">
        <v>157.5</v>
      </c>
      <c r="E58" s="10" t="s">
        <v>24</v>
      </c>
      <c r="F58" s="10">
        <f t="shared" ref="F58:F61" si="7">D58</f>
        <v>157.5</v>
      </c>
      <c r="G58" s="10">
        <f>F58*C58</f>
        <v>945</v>
      </c>
      <c r="H58" s="10" t="s">
        <v>24</v>
      </c>
      <c r="I58" s="10">
        <f>G58</f>
        <v>945</v>
      </c>
      <c r="J58" s="10" t="s">
        <v>24</v>
      </c>
      <c r="K58" s="10" t="s">
        <v>24</v>
      </c>
      <c r="L58" s="11" t="s">
        <v>24</v>
      </c>
      <c r="M58" s="11" t="s">
        <v>24</v>
      </c>
      <c r="N58" s="11" t="s">
        <v>24</v>
      </c>
      <c r="O58" s="11">
        <f>I58</f>
        <v>945</v>
      </c>
      <c r="P58" s="11" t="s">
        <v>24</v>
      </c>
      <c r="Q58" s="8"/>
    </row>
    <row r="59" spans="1:17" ht="15.75" x14ac:dyDescent="0.25">
      <c r="A59" s="28"/>
      <c r="B59" s="9" t="s">
        <v>20</v>
      </c>
      <c r="C59" s="10">
        <v>8</v>
      </c>
      <c r="D59" s="10">
        <v>222.5</v>
      </c>
      <c r="E59" s="10" t="s">
        <v>24</v>
      </c>
      <c r="F59" s="10">
        <f t="shared" si="7"/>
        <v>222.5</v>
      </c>
      <c r="G59" s="10" t="s">
        <v>24</v>
      </c>
      <c r="H59" s="10" t="s">
        <v>24</v>
      </c>
      <c r="I59" s="10" t="s">
        <v>24</v>
      </c>
      <c r="J59" s="10">
        <f>F59*C59</f>
        <v>1780</v>
      </c>
      <c r="K59" s="10" t="s">
        <v>24</v>
      </c>
      <c r="L59" s="11">
        <f>J59</f>
        <v>1780</v>
      </c>
      <c r="M59" s="11" t="s">
        <v>24</v>
      </c>
      <c r="N59" s="11" t="s">
        <v>24</v>
      </c>
      <c r="O59" s="11" t="s">
        <v>24</v>
      </c>
      <c r="P59" s="11">
        <f>L59</f>
        <v>1780</v>
      </c>
      <c r="Q59" s="8"/>
    </row>
    <row r="60" spans="1:17" ht="15.75" x14ac:dyDescent="0.25">
      <c r="A60" s="28"/>
      <c r="B60" s="9" t="s">
        <v>21</v>
      </c>
      <c r="C60" s="10">
        <v>13</v>
      </c>
      <c r="D60" s="10">
        <v>230</v>
      </c>
      <c r="E60" s="10" t="s">
        <v>24</v>
      </c>
      <c r="F60" s="10">
        <f t="shared" si="7"/>
        <v>230</v>
      </c>
      <c r="G60" s="10" t="s">
        <v>24</v>
      </c>
      <c r="H60" s="10" t="s">
        <v>24</v>
      </c>
      <c r="I60" s="10" t="s">
        <v>24</v>
      </c>
      <c r="J60" s="10">
        <f>F60*C60</f>
        <v>2990</v>
      </c>
      <c r="K60" s="10" t="s">
        <v>24</v>
      </c>
      <c r="L60" s="11">
        <f>J60</f>
        <v>2990</v>
      </c>
      <c r="M60" s="11" t="s">
        <v>24</v>
      </c>
      <c r="N60" s="11" t="s">
        <v>24</v>
      </c>
      <c r="O60" s="11" t="str">
        <f>I60</f>
        <v>-</v>
      </c>
      <c r="P60" s="11">
        <f>L60</f>
        <v>2990</v>
      </c>
      <c r="Q60" s="8"/>
    </row>
    <row r="61" spans="1:17" ht="15.75" x14ac:dyDescent="0.25">
      <c r="A61" s="28"/>
      <c r="B61" s="9" t="s">
        <v>37</v>
      </c>
      <c r="C61" s="10">
        <v>1</v>
      </c>
      <c r="D61" s="10">
        <v>243</v>
      </c>
      <c r="E61" s="10" t="s">
        <v>24</v>
      </c>
      <c r="F61" s="10">
        <f t="shared" si="7"/>
        <v>243</v>
      </c>
      <c r="G61" s="10" t="s">
        <v>24</v>
      </c>
      <c r="H61" s="10" t="s">
        <v>24</v>
      </c>
      <c r="I61" s="10" t="s">
        <v>24</v>
      </c>
      <c r="J61" s="10">
        <f>F61*C61</f>
        <v>243</v>
      </c>
      <c r="K61" s="10" t="s">
        <v>24</v>
      </c>
      <c r="L61" s="11">
        <f>J61</f>
        <v>243</v>
      </c>
      <c r="M61" s="11" t="s">
        <v>24</v>
      </c>
      <c r="N61" s="11" t="s">
        <v>24</v>
      </c>
      <c r="O61" s="11" t="s">
        <v>24</v>
      </c>
      <c r="P61" s="11">
        <f>L61</f>
        <v>243</v>
      </c>
      <c r="Q61" s="8"/>
    </row>
    <row r="62" spans="1:17" ht="15.75" x14ac:dyDescent="0.25">
      <c r="A62" s="28"/>
      <c r="B62" s="9" t="s">
        <v>38</v>
      </c>
      <c r="C62" s="10">
        <v>8</v>
      </c>
      <c r="D62" s="10">
        <v>247.5</v>
      </c>
      <c r="E62" s="10">
        <v>600</v>
      </c>
      <c r="F62" s="10">
        <f>D62+E62</f>
        <v>847.5</v>
      </c>
      <c r="G62" s="10">
        <f>D62*C62</f>
        <v>1980</v>
      </c>
      <c r="H62" s="10" t="s">
        <v>24</v>
      </c>
      <c r="I62" s="10">
        <f>G62</f>
        <v>1980</v>
      </c>
      <c r="J62" s="10" t="s">
        <v>24</v>
      </c>
      <c r="K62" s="10" t="s">
        <v>24</v>
      </c>
      <c r="L62" s="11" t="s">
        <v>24</v>
      </c>
      <c r="M62" s="11">
        <f>E62*C62</f>
        <v>4800</v>
      </c>
      <c r="N62" s="11" t="s">
        <v>24</v>
      </c>
      <c r="O62" s="11">
        <f>M62+I62</f>
        <v>6780</v>
      </c>
      <c r="P62" s="11" t="s">
        <v>24</v>
      </c>
      <c r="Q62" s="8"/>
    </row>
    <row r="63" spans="1:17" ht="15.75" x14ac:dyDescent="0.25">
      <c r="A63" s="28"/>
      <c r="B63" s="9" t="s">
        <v>23</v>
      </c>
      <c r="C63" s="10">
        <v>8</v>
      </c>
      <c r="D63" s="10">
        <v>243</v>
      </c>
      <c r="E63" s="10">
        <v>600</v>
      </c>
      <c r="F63" s="10">
        <f t="shared" ref="F63:F64" si="8">D63+E63</f>
        <v>843</v>
      </c>
      <c r="G63" s="10" t="s">
        <v>24</v>
      </c>
      <c r="H63" s="10" t="s">
        <v>24</v>
      </c>
      <c r="I63" s="10" t="s">
        <v>24</v>
      </c>
      <c r="J63" s="10">
        <f>D63*C63</f>
        <v>1944</v>
      </c>
      <c r="K63" s="10" t="s">
        <v>24</v>
      </c>
      <c r="L63" s="11">
        <f>J63</f>
        <v>1944</v>
      </c>
      <c r="M63" s="11" t="s">
        <v>24</v>
      </c>
      <c r="N63" s="11">
        <f>E63*C63</f>
        <v>4800</v>
      </c>
      <c r="O63" s="11" t="s">
        <v>24</v>
      </c>
      <c r="P63" s="11">
        <f>N63+J63</f>
        <v>6744</v>
      </c>
      <c r="Q63" s="8"/>
    </row>
    <row r="64" spans="1:17" ht="24" x14ac:dyDescent="0.25">
      <c r="A64" s="28"/>
      <c r="B64" s="9" t="s">
        <v>27</v>
      </c>
      <c r="C64" s="10">
        <v>2</v>
      </c>
      <c r="D64" s="10">
        <v>230</v>
      </c>
      <c r="E64" s="10">
        <v>575</v>
      </c>
      <c r="F64" s="10">
        <f t="shared" si="8"/>
        <v>805</v>
      </c>
      <c r="G64" s="10" t="s">
        <v>24</v>
      </c>
      <c r="H64" s="10" t="s">
        <v>24</v>
      </c>
      <c r="I64" s="10" t="s">
        <v>24</v>
      </c>
      <c r="J64" s="10">
        <f>D64*C64</f>
        <v>460</v>
      </c>
      <c r="K64" s="10" t="s">
        <v>24</v>
      </c>
      <c r="L64" s="11">
        <f>J64</f>
        <v>460</v>
      </c>
      <c r="M64" s="11" t="s">
        <v>24</v>
      </c>
      <c r="N64" s="11">
        <f>E64*C64</f>
        <v>1150</v>
      </c>
      <c r="O64" s="11" t="s">
        <v>24</v>
      </c>
      <c r="P64" s="11">
        <f>N64+J64</f>
        <v>1610</v>
      </c>
      <c r="Q64" s="8"/>
    </row>
    <row r="65" spans="1:23" ht="15.75" x14ac:dyDescent="0.25">
      <c r="A65" s="28"/>
      <c r="B65" s="26" t="s">
        <v>9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5" t="s">
        <v>25</v>
      </c>
      <c r="O65" s="13">
        <f>O58+O62+O57</f>
        <v>9210</v>
      </c>
      <c r="P65" s="12">
        <f>P60+P61+P63+P64+P59</f>
        <v>13367</v>
      </c>
      <c r="Q65" s="6"/>
    </row>
    <row r="66" spans="1:23" ht="15.75" x14ac:dyDescent="0.25">
      <c r="A66" s="28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5" t="s">
        <v>26</v>
      </c>
      <c r="O66" s="12">
        <f>O65*0.75</f>
        <v>6907.5</v>
      </c>
      <c r="P66" s="12">
        <f>P65*0.85</f>
        <v>11361.949999999999</v>
      </c>
      <c r="Q66" s="6"/>
    </row>
    <row r="67" spans="1:23" ht="16.5" customHeight="1" x14ac:dyDescent="0.25">
      <c r="A67" s="26" t="s">
        <v>48</v>
      </c>
      <c r="B67" s="26"/>
      <c r="C67" s="26"/>
      <c r="D67" s="26"/>
      <c r="E67" s="26"/>
      <c r="F67" s="24" t="s">
        <v>25</v>
      </c>
      <c r="G67" s="24">
        <f>G58+G57+G62+G52+G9+G17+G25+G33+G40+G44</f>
        <v>14382</v>
      </c>
      <c r="H67" s="24">
        <f>H54</f>
        <v>450</v>
      </c>
      <c r="I67" s="24">
        <f>I62+I58+I57+I54+I52+I44+I40+I33+I25+I17+I9</f>
        <v>14832</v>
      </c>
      <c r="J67" s="24">
        <f>J64+J63+J61+J60+J59+J53+J43+J42+J41+J36+J35+J34+J29+J28+J27+J26+J21+J20+J19+J18+J13+J12+J11+J10</f>
        <v>27900.5</v>
      </c>
      <c r="K67" s="24">
        <f>K51+K48+K47+K39+K32+K24+K16+K8</f>
        <v>138518</v>
      </c>
      <c r="L67" s="24">
        <f>L64+L63+L61+L60+L59+L53+L51+L48+L47+L42+L41+L39+L36+L35+L34+L32+L29+L28+L27+L26+L24+L21+L20+L19+L18+L16+L13+L12+L11+L10+L8</f>
        <v>166188.5</v>
      </c>
      <c r="M67" s="25">
        <f>M62</f>
        <v>4800</v>
      </c>
      <c r="N67" s="25">
        <f>N64+N63+N43+N29+N36+N21+N20+N13+N12</f>
        <v>11875</v>
      </c>
      <c r="O67" s="12">
        <f>O65+O55+O45+O37+O30+O22+O14</f>
        <v>19632</v>
      </c>
      <c r="P67" s="12">
        <f>P65+P55+P49+P45+P37+P30+P22+P14</f>
        <v>178868.5</v>
      </c>
      <c r="Q67" s="6"/>
    </row>
    <row r="68" spans="1:23" ht="15.75" x14ac:dyDescent="0.25">
      <c r="A68" s="26"/>
      <c r="B68" s="26"/>
      <c r="C68" s="26"/>
      <c r="D68" s="26"/>
      <c r="E68" s="26"/>
      <c r="F68" s="24" t="s">
        <v>26</v>
      </c>
      <c r="G68" s="24">
        <f>G67*0.75</f>
        <v>10786.5</v>
      </c>
      <c r="H68" s="24">
        <f t="shared" ref="H68" si="9">H67*0.75</f>
        <v>337.5</v>
      </c>
      <c r="I68" s="24">
        <f>I67*0.75</f>
        <v>11124</v>
      </c>
      <c r="J68" s="24">
        <f>J67*0.85</f>
        <v>23715.424999999999</v>
      </c>
      <c r="K68" s="24">
        <f>K67*0.85</f>
        <v>117740.3</v>
      </c>
      <c r="L68" s="24">
        <f>L67*0.85</f>
        <v>141260.22500000001</v>
      </c>
      <c r="M68" s="25">
        <f>M67*0.75</f>
        <v>3600</v>
      </c>
      <c r="N68" s="25">
        <f>N67*0.85</f>
        <v>10093.75</v>
      </c>
      <c r="O68" s="14">
        <f>O67*0.75</f>
        <v>14724</v>
      </c>
      <c r="P68" s="14">
        <f>P67*0.85</f>
        <v>152038.22500000001</v>
      </c>
      <c r="Q68" s="7">
        <f>P68-(N12+N13+N20+N21+N28+N29+N36+N43+N63+N64)*0.85</f>
        <v>141455.72500000001</v>
      </c>
    </row>
    <row r="69" spans="1:23" ht="15.75" x14ac:dyDescent="0.25">
      <c r="A69" s="15"/>
      <c r="B69" s="16"/>
      <c r="C69" s="16"/>
      <c r="D69" s="16"/>
      <c r="E69" s="16"/>
      <c r="F69" s="17"/>
      <c r="I69" s="17"/>
      <c r="L69" s="17"/>
      <c r="M69" s="17"/>
      <c r="N69" s="18"/>
      <c r="O69" s="19"/>
      <c r="P69" s="19"/>
      <c r="Q69" s="7"/>
    </row>
    <row r="70" spans="1:23" ht="31.5" customHeight="1" x14ac:dyDescent="0.25">
      <c r="R70" s="29" t="s">
        <v>0</v>
      </c>
      <c r="S70" s="27" t="s">
        <v>39</v>
      </c>
      <c r="T70" s="27"/>
      <c r="U70" s="27" t="s">
        <v>5</v>
      </c>
      <c r="V70" s="27"/>
      <c r="W70" s="1" t="s">
        <v>40</v>
      </c>
    </row>
    <row r="71" spans="1:23" ht="21" customHeight="1" x14ac:dyDescent="0.25">
      <c r="R71" s="29"/>
      <c r="S71" s="2" t="s">
        <v>25</v>
      </c>
      <c r="T71" s="2" t="s">
        <v>26</v>
      </c>
      <c r="U71" s="2" t="s">
        <v>25</v>
      </c>
      <c r="V71" s="2" t="s">
        <v>26</v>
      </c>
      <c r="W71" s="2" t="s">
        <v>26</v>
      </c>
    </row>
    <row r="72" spans="1:23" ht="15.75" x14ac:dyDescent="0.25">
      <c r="R72" s="2" t="s">
        <v>44</v>
      </c>
      <c r="S72" s="2">
        <f>O14</f>
        <v>990</v>
      </c>
      <c r="T72">
        <f>S72*0.75</f>
        <v>742.5</v>
      </c>
      <c r="U72" s="2">
        <f>P14</f>
        <v>42548.5</v>
      </c>
      <c r="V72" s="2">
        <f t="shared" ref="V72:V79" si="10">U72*0.85</f>
        <v>36166.224999999999</v>
      </c>
      <c r="W72" s="2"/>
    </row>
    <row r="73" spans="1:23" ht="15.75" x14ac:dyDescent="0.25">
      <c r="R73" s="2" t="s">
        <v>45</v>
      </c>
      <c r="S73" s="2">
        <f>O22</f>
        <v>990</v>
      </c>
      <c r="T73" s="2">
        <f>S73*0.75</f>
        <v>742.5</v>
      </c>
      <c r="U73" s="2">
        <f>P22</f>
        <v>42521</v>
      </c>
      <c r="V73" s="2">
        <f t="shared" si="10"/>
        <v>36142.85</v>
      </c>
      <c r="W73" s="2"/>
    </row>
    <row r="74" spans="1:23" ht="15.75" x14ac:dyDescent="0.25">
      <c r="R74" s="2" t="s">
        <v>46</v>
      </c>
      <c r="S74" s="2">
        <f>O30</f>
        <v>3217.5</v>
      </c>
      <c r="T74" s="2">
        <f>S74*0.75</f>
        <v>2413.125</v>
      </c>
      <c r="U74" s="2">
        <f>P30</f>
        <v>38361</v>
      </c>
      <c r="V74" s="2">
        <f t="shared" si="10"/>
        <v>32606.85</v>
      </c>
      <c r="W74" s="2"/>
    </row>
    <row r="75" spans="1:23" ht="15.75" x14ac:dyDescent="0.25">
      <c r="R75" s="2" t="s">
        <v>47</v>
      </c>
      <c r="S75" s="2">
        <f>O37</f>
        <v>2475</v>
      </c>
      <c r="T75" s="2">
        <f>S75*0.75</f>
        <v>1856.25</v>
      </c>
      <c r="U75" s="2">
        <f>P37</f>
        <v>19679</v>
      </c>
      <c r="V75" s="2">
        <f t="shared" si="10"/>
        <v>16727.149999999998</v>
      </c>
      <c r="W75" s="2"/>
    </row>
    <row r="76" spans="1:23" ht="15" customHeight="1" x14ac:dyDescent="0.25">
      <c r="R76" s="2" t="s">
        <v>29</v>
      </c>
      <c r="S76" s="2">
        <f>O45</f>
        <v>1197</v>
      </c>
      <c r="T76" s="2">
        <f>S76*0.75</f>
        <v>897.75</v>
      </c>
      <c r="U76" s="2">
        <f>P45</f>
        <v>10552.5</v>
      </c>
      <c r="V76" s="2">
        <f t="shared" si="10"/>
        <v>8969.625</v>
      </c>
      <c r="W76" s="2"/>
    </row>
    <row r="77" spans="1:23" ht="31.5" customHeight="1" x14ac:dyDescent="0.25">
      <c r="R77" s="1" t="s">
        <v>43</v>
      </c>
      <c r="S77" s="2" t="s">
        <v>24</v>
      </c>
      <c r="T77" s="2" t="s">
        <v>24</v>
      </c>
      <c r="U77" s="2">
        <f>P49</f>
        <v>10248</v>
      </c>
      <c r="V77" s="2">
        <f t="shared" si="10"/>
        <v>8710.7999999999993</v>
      </c>
      <c r="W77" s="2"/>
    </row>
    <row r="78" spans="1:23" ht="31.5" customHeight="1" x14ac:dyDescent="0.25">
      <c r="R78" s="1" t="s">
        <v>41</v>
      </c>
      <c r="S78" s="2">
        <f>O55</f>
        <v>1552.5</v>
      </c>
      <c r="T78" s="2">
        <f>S78*0.75</f>
        <v>1164.375</v>
      </c>
      <c r="U78" s="2">
        <f>P55</f>
        <v>1591.5</v>
      </c>
      <c r="V78" s="2">
        <f t="shared" si="10"/>
        <v>1352.7749999999999</v>
      </c>
      <c r="W78" s="2"/>
    </row>
    <row r="79" spans="1:23" ht="47.25" customHeight="1" x14ac:dyDescent="0.25">
      <c r="R79" s="1" t="s">
        <v>42</v>
      </c>
      <c r="S79" s="2">
        <f>O65</f>
        <v>9210</v>
      </c>
      <c r="T79" s="2">
        <f>S79*0.75</f>
        <v>6907.5</v>
      </c>
      <c r="U79" s="2">
        <f>P65</f>
        <v>13367</v>
      </c>
      <c r="V79" s="2">
        <f t="shared" si="10"/>
        <v>11361.949999999999</v>
      </c>
      <c r="W79" s="2"/>
    </row>
    <row r="80" spans="1:23" ht="15" customHeight="1" x14ac:dyDescent="0.25">
      <c r="A80" s="3"/>
      <c r="B80" s="4"/>
      <c r="C80" s="4"/>
      <c r="D80" s="4"/>
      <c r="E80" s="4"/>
      <c r="F80" s="4"/>
    </row>
    <row r="81" spans="1:6" ht="15" customHeight="1" x14ac:dyDescent="0.25">
      <c r="A81" s="3"/>
      <c r="B81" s="4"/>
      <c r="C81" s="4"/>
      <c r="D81" s="4"/>
      <c r="E81" s="4"/>
      <c r="F81" s="4"/>
    </row>
    <row r="82" spans="1:6" ht="15" customHeight="1" x14ac:dyDescent="0.25">
      <c r="A82" s="3"/>
      <c r="B82" s="4"/>
      <c r="C82" s="4"/>
      <c r="D82" s="4"/>
      <c r="E82" s="4"/>
      <c r="F82" s="4"/>
    </row>
    <row r="83" spans="1:6" ht="15" customHeight="1" x14ac:dyDescent="0.25">
      <c r="A83" s="3"/>
      <c r="B83" s="4"/>
      <c r="C83" s="4"/>
      <c r="D83" s="4"/>
      <c r="E83" s="4"/>
      <c r="F83" s="4"/>
    </row>
    <row r="84" spans="1:6" ht="15" customHeight="1" x14ac:dyDescent="0.25">
      <c r="A84" s="3"/>
      <c r="B84" s="4"/>
      <c r="C84" s="4"/>
      <c r="D84" s="4"/>
      <c r="E84" s="4"/>
      <c r="F84" s="4"/>
    </row>
    <row r="85" spans="1:6" x14ac:dyDescent="0.25">
      <c r="A85" s="4"/>
      <c r="B85" s="4"/>
      <c r="C85" s="4"/>
      <c r="D85" s="4"/>
      <c r="E85" s="4"/>
      <c r="F85" s="4"/>
    </row>
  </sheetData>
  <mergeCells count="37">
    <mergeCell ref="A67:E68"/>
    <mergeCell ref="E2:E6"/>
    <mergeCell ref="A16:A23"/>
    <mergeCell ref="B22:M23"/>
    <mergeCell ref="A24:A31"/>
    <mergeCell ref="B30:M31"/>
    <mergeCell ref="B14:M15"/>
    <mergeCell ref="A8:A15"/>
    <mergeCell ref="A1:A6"/>
    <mergeCell ref="B1:B6"/>
    <mergeCell ref="C1:C6"/>
    <mergeCell ref="G1:P1"/>
    <mergeCell ref="D1:F1"/>
    <mergeCell ref="G5:I5"/>
    <mergeCell ref="O2:P2"/>
    <mergeCell ref="D2:D6"/>
    <mergeCell ref="J3:L3"/>
    <mergeCell ref="O4:P5"/>
    <mergeCell ref="J5:L5"/>
    <mergeCell ref="M4:N5"/>
    <mergeCell ref="M2:N2"/>
    <mergeCell ref="F2:F6"/>
    <mergeCell ref="U70:V70"/>
    <mergeCell ref="A32:A38"/>
    <mergeCell ref="B37:M38"/>
    <mergeCell ref="A51:A56"/>
    <mergeCell ref="B55:M56"/>
    <mergeCell ref="A57:A66"/>
    <mergeCell ref="B65:M66"/>
    <mergeCell ref="A39:A46"/>
    <mergeCell ref="B45:M46"/>
    <mergeCell ref="A47:A50"/>
    <mergeCell ref="B49:M50"/>
    <mergeCell ref="R70:R71"/>
    <mergeCell ref="S70:T70"/>
    <mergeCell ref="G2:L2"/>
    <mergeCell ref="G3:I3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2014-05-13T15:30:31Z</dcterms:modified>
</cp:coreProperties>
</file>