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19095" windowHeight="8445"/>
  </bookViews>
  <sheets>
    <sheet name="Лист4" sheetId="4" r:id="rId1"/>
  </sheets>
  <definedNames>
    <definedName name="ngf">Лист4!$D$69</definedName>
  </definedNames>
  <calcPr calcId="145621"/>
</workbook>
</file>

<file path=xl/calcChain.xml><?xml version="1.0" encoding="utf-8"?>
<calcChain xmlns="http://schemas.openxmlformats.org/spreadsheetml/2006/main">
  <c r="L19" i="4" l="1"/>
  <c r="O52" i="4" l="1"/>
  <c r="O51" i="4"/>
  <c r="P55" i="4"/>
  <c r="Q54" i="4"/>
  <c r="L18" i="4"/>
  <c r="L16" i="4"/>
  <c r="L17" i="4"/>
  <c r="L14" i="4"/>
  <c r="L13" i="4"/>
  <c r="L9" i="4"/>
  <c r="L10" i="4"/>
  <c r="L11" i="4"/>
  <c r="L8" i="4"/>
  <c r="M8" i="4" s="1"/>
  <c r="N49" i="4"/>
  <c r="L45" i="4"/>
  <c r="M45" i="4" s="1"/>
  <c r="D45" i="4"/>
  <c r="R54" i="4"/>
  <c r="R53" i="4"/>
  <c r="S56" i="4"/>
  <c r="N50" i="4"/>
  <c r="L42" i="4"/>
  <c r="L40" i="4"/>
  <c r="M42" i="4"/>
  <c r="M40" i="4"/>
  <c r="L37" i="4"/>
  <c r="M37" i="4" s="1"/>
  <c r="L35" i="4"/>
  <c r="M35" i="4" s="1"/>
  <c r="L32" i="4"/>
  <c r="M32" i="4" s="1"/>
  <c r="L33" i="4"/>
  <c r="M33" i="4" s="1"/>
  <c r="L34" i="4"/>
  <c r="M34" i="4" s="1"/>
  <c r="L31" i="4"/>
  <c r="M31" i="4" s="1"/>
  <c r="L26" i="4"/>
  <c r="M26" i="4" s="1"/>
  <c r="L28" i="4"/>
  <c r="M28" i="4" s="1"/>
  <c r="L24" i="4"/>
  <c r="M24" i="4" s="1"/>
  <c r="L22" i="4"/>
  <c r="M22" i="4" s="1"/>
  <c r="L20" i="4"/>
  <c r="M20" i="4" s="1"/>
  <c r="D42" i="4"/>
  <c r="D40" i="4"/>
  <c r="D37" i="4"/>
  <c r="D35" i="4"/>
  <c r="D28" i="4"/>
  <c r="D26" i="4"/>
  <c r="D24" i="4"/>
  <c r="D22" i="4"/>
  <c r="D20" i="4"/>
  <c r="D9" i="4"/>
  <c r="D10" i="4"/>
  <c r="D11" i="4"/>
  <c r="D13" i="4"/>
  <c r="D14" i="4"/>
  <c r="D16" i="4"/>
  <c r="D17" i="4"/>
  <c r="D18" i="4"/>
  <c r="D19" i="4"/>
  <c r="D21" i="4"/>
  <c r="D23" i="4"/>
  <c r="D25" i="4"/>
  <c r="D27" i="4"/>
  <c r="D29" i="4"/>
  <c r="D31" i="4"/>
  <c r="D32" i="4"/>
  <c r="D33" i="4"/>
  <c r="D34" i="4"/>
  <c r="D36" i="4"/>
  <c r="D38" i="4"/>
  <c r="D41" i="4"/>
  <c r="D43" i="4"/>
  <c r="D8" i="4"/>
  <c r="M9" i="4"/>
  <c r="M11" i="4"/>
  <c r="M13" i="4"/>
  <c r="M14" i="4"/>
  <c r="M16" i="4"/>
  <c r="M17" i="4"/>
  <c r="M18" i="4"/>
  <c r="M19" i="4"/>
  <c r="M10" i="4"/>
  <c r="L48" i="4" l="1"/>
  <c r="M48" i="4" s="1"/>
  <c r="L47" i="4"/>
  <c r="M47" i="4" s="1"/>
</calcChain>
</file>

<file path=xl/sharedStrings.xml><?xml version="1.0" encoding="utf-8"?>
<sst xmlns="http://schemas.openxmlformats.org/spreadsheetml/2006/main" count="385" uniqueCount="60">
  <si>
    <t>Марка техніки та група експлуатації</t>
  </si>
  <si>
    <t>Всього:</t>
  </si>
  <si>
    <t>А-76</t>
  </si>
  <si>
    <t>ДП</t>
  </si>
  <si>
    <t>М-40</t>
  </si>
  <si>
    <t>ГТЖ-22</t>
  </si>
  <si>
    <t>Витрати моторесурсів одиниці за рік (км)</t>
  </si>
  <si>
    <t>Загальні витрати моторесурсів за рік</t>
  </si>
  <si>
    <t>Потреба в ПММ</t>
  </si>
  <si>
    <t>Пальне</t>
  </si>
  <si>
    <t>Додаткова потреба</t>
  </si>
  <si>
    <t>По основні нормі</t>
  </si>
  <si>
    <t>На зиму</t>
  </si>
  <si>
    <t>На навчання</t>
  </si>
  <si>
    <t>На обкатку</t>
  </si>
  <si>
    <t>Всього</t>
  </si>
  <si>
    <t>л</t>
  </si>
  <si>
    <t>кг</t>
  </si>
  <si>
    <t>АБ</t>
  </si>
  <si>
    <t>Бойова група використання</t>
  </si>
  <si>
    <t>Т-72</t>
  </si>
  <si>
    <t>БМП-1</t>
  </si>
  <si>
    <t>МТ-ЛБ</t>
  </si>
  <si>
    <t>БРДМ-2</t>
  </si>
  <si>
    <t>Навчаотно-бойова група використання</t>
  </si>
  <si>
    <t>Стройова група використання</t>
  </si>
  <si>
    <t>Зил-131</t>
  </si>
  <si>
    <t>ГАЗ-66</t>
  </si>
  <si>
    <t>Урал-4320</t>
  </si>
  <si>
    <t>Камаз-4310</t>
  </si>
  <si>
    <t>АТМЗ-5,5-4310</t>
  </si>
  <si>
    <t>АТМЗ-5-4320</t>
  </si>
  <si>
    <t>АЦЗ-4,4-131</t>
  </si>
  <si>
    <t>АЦ-8,5-255Б</t>
  </si>
  <si>
    <t>ТЗ-8-255Б</t>
  </si>
  <si>
    <t>Транспортна група використання</t>
  </si>
  <si>
    <t>Краз-255Б</t>
  </si>
  <si>
    <t>Навчальна група використання</t>
  </si>
  <si>
    <t>Розрахунок виитрати моторесурсів та потреби в пальному, маслах,мастилах та спеціальних рідинах військової частини А 10</t>
  </si>
  <si>
    <t xml:space="preserve">Масло моторне </t>
  </si>
  <si>
    <t xml:space="preserve">Гальмівна рідина </t>
  </si>
  <si>
    <t>Амортизаційна рідина</t>
  </si>
  <si>
    <t>Масло трансмісійне</t>
  </si>
  <si>
    <t>Мастило пластичне</t>
  </si>
  <si>
    <t>М-6з/10В</t>
  </si>
  <si>
    <t>Галол-М-4042тд</t>
  </si>
  <si>
    <t xml:space="preserve">Кількість машин </t>
  </si>
  <si>
    <t>шт</t>
  </si>
  <si>
    <t>км, маш.год</t>
  </si>
  <si>
    <t xml:space="preserve">Витратипального </t>
  </si>
  <si>
    <t>Марка пального</t>
  </si>
  <si>
    <t xml:space="preserve">Масла, мастила та сеціальні рідини </t>
  </si>
  <si>
    <t>ТСп-10</t>
  </si>
  <si>
    <t>ТСз-8</t>
  </si>
  <si>
    <t>Літол-24</t>
  </si>
  <si>
    <t>-</t>
  </si>
  <si>
    <t>Доукомплектування</t>
  </si>
  <si>
    <t xml:space="preserve">Охолоджува-льна </t>
  </si>
  <si>
    <t>Тосол-А40</t>
  </si>
  <si>
    <t>л/км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</si>
</sst>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textRotation="90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2"/>
  <sheetViews>
    <sheetView tabSelected="1" topLeftCell="A4" zoomScale="110" zoomScaleNormal="110" workbookViewId="0">
      <selection activeCell="K19" sqref="K19"/>
    </sheetView>
  </sheetViews>
  <sheetFormatPr defaultRowHeight="15" x14ac:dyDescent="0.25"/>
  <cols>
    <col min="1" max="1" width="12.5703125" style="1" customWidth="1"/>
    <col min="2" max="2" width="3" style="1" customWidth="1"/>
    <col min="3" max="3" width="5.42578125" style="1" customWidth="1"/>
    <col min="4" max="4" width="6.140625" style="1" customWidth="1"/>
    <col min="5" max="5" width="3.85546875" style="1" customWidth="1"/>
    <col min="6" max="6" width="4.140625" style="1" customWidth="1"/>
    <col min="7" max="7" width="5.7109375" style="1" customWidth="1"/>
    <col min="8" max="8" width="4.85546875" style="1" customWidth="1"/>
    <col min="9" max="9" width="5.85546875" style="1" customWidth="1"/>
    <col min="10" max="10" width="0.28515625" style="1" hidden="1" customWidth="1"/>
    <col min="11" max="11" width="3.7109375" style="1" customWidth="1"/>
    <col min="12" max="12" width="9" style="1" customWidth="1"/>
    <col min="13" max="13" width="7" style="1" customWidth="1"/>
    <col min="14" max="14" width="6" style="1" customWidth="1"/>
    <col min="15" max="15" width="5.28515625" style="1" customWidth="1"/>
    <col min="16" max="16" width="4.85546875" style="1" customWidth="1"/>
    <col min="17" max="17" width="5" style="1" customWidth="1"/>
    <col min="18" max="18" width="4.85546875" style="1" customWidth="1"/>
    <col min="19" max="19" width="5" style="1" customWidth="1"/>
    <col min="20" max="16384" width="9.140625" style="1"/>
  </cols>
  <sheetData>
    <row r="1" spans="1:20" ht="13.5" customHeight="1" x14ac:dyDescent="0.25">
      <c r="A1" s="20" t="s">
        <v>38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"/>
    </row>
    <row r="2" spans="1:20" ht="14.25" customHeight="1" x14ac:dyDescent="0.25">
      <c r="A2" s="20" t="s">
        <v>0</v>
      </c>
      <c r="B2" s="23" t="s">
        <v>46</v>
      </c>
      <c r="C2" s="23" t="s">
        <v>6</v>
      </c>
      <c r="D2" s="23" t="s">
        <v>7</v>
      </c>
      <c r="E2" s="23" t="s">
        <v>49</v>
      </c>
      <c r="F2" s="20" t="s">
        <v>8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3"/>
    </row>
    <row r="3" spans="1:20" ht="12.75" customHeight="1" x14ac:dyDescent="0.25">
      <c r="A3" s="20"/>
      <c r="B3" s="23"/>
      <c r="C3" s="23"/>
      <c r="D3" s="23"/>
      <c r="E3" s="23"/>
      <c r="F3" s="20" t="s">
        <v>9</v>
      </c>
      <c r="G3" s="20"/>
      <c r="H3" s="20"/>
      <c r="I3" s="20"/>
      <c r="J3" s="20"/>
      <c r="K3" s="20"/>
      <c r="L3" s="20" t="s">
        <v>15</v>
      </c>
      <c r="M3" s="20"/>
      <c r="N3" s="20" t="s">
        <v>51</v>
      </c>
      <c r="O3" s="20"/>
      <c r="P3" s="20"/>
      <c r="Q3" s="20"/>
      <c r="R3" s="20"/>
      <c r="S3" s="20"/>
      <c r="T3" s="3"/>
    </row>
    <row r="4" spans="1:20" ht="13.5" customHeight="1" x14ac:dyDescent="0.25">
      <c r="A4" s="20"/>
      <c r="B4" s="23"/>
      <c r="C4" s="23"/>
      <c r="D4" s="23"/>
      <c r="E4" s="23"/>
      <c r="F4" s="23" t="s">
        <v>50</v>
      </c>
      <c r="G4" s="23" t="s">
        <v>11</v>
      </c>
      <c r="H4" s="20" t="s">
        <v>10</v>
      </c>
      <c r="I4" s="20"/>
      <c r="J4" s="20"/>
      <c r="K4" s="20"/>
      <c r="L4" s="20"/>
      <c r="M4" s="20"/>
      <c r="N4" s="23" t="s">
        <v>39</v>
      </c>
      <c r="O4" s="23" t="s">
        <v>57</v>
      </c>
      <c r="P4" s="23" t="s">
        <v>40</v>
      </c>
      <c r="Q4" s="23" t="s">
        <v>41</v>
      </c>
      <c r="R4" s="23" t="s">
        <v>42</v>
      </c>
      <c r="S4" s="23" t="s">
        <v>43</v>
      </c>
      <c r="T4" s="3"/>
    </row>
    <row r="5" spans="1:20" ht="51.75" customHeight="1" x14ac:dyDescent="0.25">
      <c r="A5" s="20"/>
      <c r="B5" s="23"/>
      <c r="C5" s="23"/>
      <c r="D5" s="23"/>
      <c r="E5" s="23"/>
      <c r="F5" s="23"/>
      <c r="G5" s="23"/>
      <c r="H5" s="8" t="s">
        <v>12</v>
      </c>
      <c r="I5" s="23" t="s">
        <v>13</v>
      </c>
      <c r="J5" s="23"/>
      <c r="K5" s="8" t="s">
        <v>14</v>
      </c>
      <c r="L5" s="20"/>
      <c r="M5" s="20"/>
      <c r="N5" s="23"/>
      <c r="O5" s="23"/>
      <c r="P5" s="23"/>
      <c r="Q5" s="23"/>
      <c r="R5" s="23"/>
      <c r="S5" s="23"/>
      <c r="T5" s="3"/>
    </row>
    <row r="6" spans="1:20" ht="24.75" customHeight="1" x14ac:dyDescent="0.25">
      <c r="A6" s="20"/>
      <c r="B6" s="9" t="s">
        <v>47</v>
      </c>
      <c r="C6" s="9" t="s">
        <v>48</v>
      </c>
      <c r="D6" s="9" t="s">
        <v>48</v>
      </c>
      <c r="E6" s="9" t="s">
        <v>59</v>
      </c>
      <c r="F6" s="9"/>
      <c r="G6" s="9" t="s">
        <v>16</v>
      </c>
      <c r="H6" s="9" t="s">
        <v>16</v>
      </c>
      <c r="I6" s="9" t="s">
        <v>16</v>
      </c>
      <c r="J6" s="9"/>
      <c r="K6" s="9" t="s">
        <v>16</v>
      </c>
      <c r="L6" s="9" t="s">
        <v>16</v>
      </c>
      <c r="M6" s="9" t="s">
        <v>17</v>
      </c>
      <c r="N6" s="9" t="s">
        <v>17</v>
      </c>
      <c r="O6" s="9" t="s">
        <v>17</v>
      </c>
      <c r="P6" s="9" t="s">
        <v>17</v>
      </c>
      <c r="Q6" s="9" t="s">
        <v>17</v>
      </c>
      <c r="R6" s="9" t="s">
        <v>17</v>
      </c>
      <c r="S6" s="9" t="s">
        <v>17</v>
      </c>
      <c r="T6" s="3"/>
    </row>
    <row r="7" spans="1:20" ht="25.5" customHeight="1" x14ac:dyDescent="0.25">
      <c r="A7" s="9" t="s">
        <v>19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3"/>
    </row>
    <row r="8" spans="1:20" ht="14.25" customHeight="1" x14ac:dyDescent="0.25">
      <c r="A8" s="9" t="s">
        <v>20</v>
      </c>
      <c r="B8" s="11">
        <v>87</v>
      </c>
      <c r="C8" s="11">
        <v>200</v>
      </c>
      <c r="D8" s="11">
        <f>B8*C8</f>
        <v>17400</v>
      </c>
      <c r="E8" s="11">
        <v>4.3</v>
      </c>
      <c r="F8" s="11" t="s">
        <v>3</v>
      </c>
      <c r="G8" s="11">
        <v>74820</v>
      </c>
      <c r="H8" s="11" t="s">
        <v>55</v>
      </c>
      <c r="I8" s="21">
        <v>11223</v>
      </c>
      <c r="J8" s="21"/>
      <c r="K8" s="11" t="s">
        <v>55</v>
      </c>
      <c r="L8" s="12">
        <f>G8+I8</f>
        <v>86043</v>
      </c>
      <c r="M8" s="12">
        <f t="shared" ref="M8:M28" si="0">L8*0.85</f>
        <v>73136.55</v>
      </c>
      <c r="N8" s="11">
        <v>5034</v>
      </c>
      <c r="O8" s="11" t="s">
        <v>55</v>
      </c>
      <c r="P8" s="11" t="s">
        <v>55</v>
      </c>
      <c r="Q8" s="11">
        <v>1.5</v>
      </c>
      <c r="R8" s="11">
        <v>8.6999999999999993</v>
      </c>
      <c r="S8" s="11">
        <v>430</v>
      </c>
      <c r="T8" s="3"/>
    </row>
    <row r="9" spans="1:20" ht="13.5" customHeight="1" x14ac:dyDescent="0.25">
      <c r="A9" s="9" t="s">
        <v>21</v>
      </c>
      <c r="B9" s="11">
        <v>37</v>
      </c>
      <c r="C9" s="11">
        <v>220</v>
      </c>
      <c r="D9" s="11">
        <f t="shared" ref="D9:D35" si="1">B9*C9</f>
        <v>8140</v>
      </c>
      <c r="E9" s="11">
        <v>1.3</v>
      </c>
      <c r="F9" s="11" t="s">
        <v>3</v>
      </c>
      <c r="G9" s="11">
        <v>10582</v>
      </c>
      <c r="H9" s="11" t="s">
        <v>55</v>
      </c>
      <c r="I9" s="21">
        <v>1587</v>
      </c>
      <c r="J9" s="21"/>
      <c r="K9" s="11" t="s">
        <v>55</v>
      </c>
      <c r="L9" s="12">
        <f t="shared" ref="L9:L11" si="2">G9+I9</f>
        <v>12169</v>
      </c>
      <c r="M9" s="12">
        <f t="shared" si="0"/>
        <v>10343.65</v>
      </c>
      <c r="N9" s="11">
        <v>8543</v>
      </c>
      <c r="O9" s="11" t="s">
        <v>55</v>
      </c>
      <c r="P9" s="11" t="s">
        <v>55</v>
      </c>
      <c r="Q9" s="11">
        <v>0.22</v>
      </c>
      <c r="R9" s="11">
        <v>21.9</v>
      </c>
      <c r="S9" s="11">
        <v>121.7</v>
      </c>
      <c r="T9" s="3"/>
    </row>
    <row r="10" spans="1:20" ht="12.75" customHeight="1" x14ac:dyDescent="0.25">
      <c r="A10" s="9" t="s">
        <v>22</v>
      </c>
      <c r="B10" s="11">
        <v>14</v>
      </c>
      <c r="C10" s="11">
        <v>100</v>
      </c>
      <c r="D10" s="11">
        <f t="shared" si="1"/>
        <v>1400</v>
      </c>
      <c r="E10" s="11">
        <v>1.05</v>
      </c>
      <c r="F10" s="11" t="s">
        <v>3</v>
      </c>
      <c r="G10" s="11">
        <v>2100</v>
      </c>
      <c r="H10" s="11" t="s">
        <v>55</v>
      </c>
      <c r="I10" s="21">
        <v>315</v>
      </c>
      <c r="J10" s="21"/>
      <c r="K10" s="11" t="s">
        <v>55</v>
      </c>
      <c r="L10" s="12">
        <f t="shared" si="2"/>
        <v>2415</v>
      </c>
      <c r="M10" s="12">
        <f t="shared" si="0"/>
        <v>2052.75</v>
      </c>
      <c r="N10" s="11">
        <v>56</v>
      </c>
      <c r="O10" s="11" t="s">
        <v>55</v>
      </c>
      <c r="P10" s="11" t="s">
        <v>55</v>
      </c>
      <c r="Q10" s="11" t="s">
        <v>55</v>
      </c>
      <c r="R10" s="11" t="s">
        <v>55</v>
      </c>
      <c r="S10" s="11" t="s">
        <v>55</v>
      </c>
      <c r="T10" s="3"/>
    </row>
    <row r="11" spans="1:20" ht="13.5" customHeight="1" x14ac:dyDescent="0.25">
      <c r="A11" s="9" t="s">
        <v>23</v>
      </c>
      <c r="B11" s="11">
        <v>14</v>
      </c>
      <c r="C11" s="11">
        <v>1500</v>
      </c>
      <c r="D11" s="11">
        <f t="shared" si="1"/>
        <v>21000</v>
      </c>
      <c r="E11" s="11">
        <v>0.45</v>
      </c>
      <c r="F11" s="11" t="s">
        <v>18</v>
      </c>
      <c r="G11" s="11">
        <v>1350</v>
      </c>
      <c r="H11" s="11" t="s">
        <v>55</v>
      </c>
      <c r="I11" s="21">
        <v>203</v>
      </c>
      <c r="J11" s="21"/>
      <c r="K11" s="11" t="s">
        <v>55</v>
      </c>
      <c r="L11" s="12">
        <f t="shared" si="2"/>
        <v>1553</v>
      </c>
      <c r="M11" s="12">
        <f>L11*0.75</f>
        <v>1164.75</v>
      </c>
      <c r="N11" s="11">
        <v>55</v>
      </c>
      <c r="O11" s="11" t="s">
        <v>55</v>
      </c>
      <c r="P11" s="11" t="s">
        <v>55</v>
      </c>
      <c r="Q11" s="11" t="s">
        <v>55</v>
      </c>
      <c r="R11" s="11">
        <v>14</v>
      </c>
      <c r="S11" s="11">
        <v>15.5</v>
      </c>
      <c r="T11" s="3"/>
    </row>
    <row r="12" spans="1:20" ht="36" customHeight="1" x14ac:dyDescent="0.25">
      <c r="A12" s="9" t="s">
        <v>24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3"/>
    </row>
    <row r="13" spans="1:20" ht="13.5" customHeight="1" x14ac:dyDescent="0.25">
      <c r="A13" s="9" t="s">
        <v>20</v>
      </c>
      <c r="B13" s="11">
        <v>7</v>
      </c>
      <c r="C13" s="11">
        <v>2200</v>
      </c>
      <c r="D13" s="11">
        <f t="shared" si="1"/>
        <v>15400</v>
      </c>
      <c r="E13" s="11">
        <v>4.3</v>
      </c>
      <c r="F13" s="11" t="s">
        <v>3</v>
      </c>
      <c r="G13" s="11">
        <v>66220</v>
      </c>
      <c r="H13" s="11">
        <v>2382</v>
      </c>
      <c r="I13" s="21">
        <v>15652</v>
      </c>
      <c r="J13" s="21"/>
      <c r="K13" s="11" t="s">
        <v>55</v>
      </c>
      <c r="L13" s="12">
        <f>G13+H13+I13+J13</f>
        <v>84254</v>
      </c>
      <c r="M13" s="12">
        <f t="shared" si="0"/>
        <v>71615.899999999994</v>
      </c>
      <c r="N13" s="11">
        <v>4790</v>
      </c>
      <c r="O13" s="11">
        <v>1078.5999999999999</v>
      </c>
      <c r="P13" s="11" t="s">
        <v>55</v>
      </c>
      <c r="Q13" s="11">
        <v>1.47</v>
      </c>
      <c r="R13" s="11">
        <v>16.8</v>
      </c>
      <c r="S13" s="11">
        <v>409</v>
      </c>
      <c r="T13" s="3"/>
    </row>
    <row r="14" spans="1:20" ht="13.5" customHeight="1" x14ac:dyDescent="0.25">
      <c r="A14" s="9" t="s">
        <v>21</v>
      </c>
      <c r="B14" s="11">
        <v>4</v>
      </c>
      <c r="C14" s="11">
        <v>2000</v>
      </c>
      <c r="D14" s="11">
        <f t="shared" si="1"/>
        <v>8000</v>
      </c>
      <c r="E14" s="11">
        <v>1.3</v>
      </c>
      <c r="F14" s="11" t="s">
        <v>3</v>
      </c>
      <c r="G14" s="11">
        <v>10400</v>
      </c>
      <c r="H14" s="11">
        <v>369</v>
      </c>
      <c r="I14" s="21">
        <v>2444</v>
      </c>
      <c r="J14" s="21"/>
      <c r="K14" s="11" t="s">
        <v>55</v>
      </c>
      <c r="L14" s="12">
        <f>G14+H14+I14+J14</f>
        <v>13213</v>
      </c>
      <c r="M14" s="12">
        <f t="shared" si="0"/>
        <v>11231.05</v>
      </c>
      <c r="N14" s="11">
        <v>901</v>
      </c>
      <c r="O14" s="11">
        <v>356</v>
      </c>
      <c r="P14" s="11" t="s">
        <v>55</v>
      </c>
      <c r="Q14" s="11">
        <v>0.23</v>
      </c>
      <c r="R14" s="11">
        <v>23</v>
      </c>
      <c r="S14" s="11">
        <v>128.4</v>
      </c>
      <c r="T14" s="3"/>
    </row>
    <row r="15" spans="1:20" ht="25.5" customHeight="1" x14ac:dyDescent="0.25">
      <c r="A15" s="9" t="s">
        <v>25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3"/>
    </row>
    <row r="16" spans="1:20" ht="13.5" customHeight="1" x14ac:dyDescent="0.25">
      <c r="A16" s="9" t="s">
        <v>26</v>
      </c>
      <c r="B16" s="11">
        <v>37</v>
      </c>
      <c r="C16" s="11">
        <v>500</v>
      </c>
      <c r="D16" s="11">
        <f t="shared" si="1"/>
        <v>18500</v>
      </c>
      <c r="E16" s="11">
        <v>0.495</v>
      </c>
      <c r="F16" s="11" t="s">
        <v>18</v>
      </c>
      <c r="G16" s="11">
        <v>9158</v>
      </c>
      <c r="H16" s="11" t="s">
        <v>55</v>
      </c>
      <c r="I16" s="21">
        <v>669</v>
      </c>
      <c r="J16" s="21"/>
      <c r="K16" s="11" t="s">
        <v>55</v>
      </c>
      <c r="L16" s="12">
        <f>G16+I16+J16</f>
        <v>9827</v>
      </c>
      <c r="M16" s="12">
        <f>L16*0.85</f>
        <v>8352.9499999999989</v>
      </c>
      <c r="N16" s="11">
        <v>227</v>
      </c>
      <c r="O16" s="11" t="s">
        <v>55</v>
      </c>
      <c r="P16" s="11" t="s">
        <v>55</v>
      </c>
      <c r="Q16" s="11" t="s">
        <v>55</v>
      </c>
      <c r="R16" s="11" t="s">
        <v>55</v>
      </c>
      <c r="S16" s="11" t="s">
        <v>55</v>
      </c>
      <c r="T16" s="3"/>
    </row>
    <row r="17" spans="1:20" ht="12.75" customHeight="1" x14ac:dyDescent="0.25">
      <c r="A17" s="9" t="s">
        <v>27</v>
      </c>
      <c r="B17" s="11">
        <v>17</v>
      </c>
      <c r="C17" s="11">
        <v>500</v>
      </c>
      <c r="D17" s="11">
        <f t="shared" si="1"/>
        <v>8500</v>
      </c>
      <c r="E17" s="11">
        <v>0.315</v>
      </c>
      <c r="F17" s="11" t="s">
        <v>18</v>
      </c>
      <c r="G17" s="11">
        <v>2678</v>
      </c>
      <c r="H17" s="11" t="s">
        <v>55</v>
      </c>
      <c r="I17" s="21">
        <v>669</v>
      </c>
      <c r="J17" s="21"/>
      <c r="K17" s="11" t="s">
        <v>55</v>
      </c>
      <c r="L17" s="12">
        <f>G17+I17+J17</f>
        <v>3347</v>
      </c>
      <c r="M17" s="12">
        <f t="shared" si="0"/>
        <v>2844.95</v>
      </c>
      <c r="N17" s="11">
        <v>66</v>
      </c>
      <c r="O17" s="11" t="s">
        <v>55</v>
      </c>
      <c r="P17" s="11">
        <v>20.399999999999999</v>
      </c>
      <c r="Q17" s="11" t="s">
        <v>55</v>
      </c>
      <c r="R17" s="11" t="s">
        <v>55</v>
      </c>
      <c r="S17" s="11" t="s">
        <v>55</v>
      </c>
      <c r="T17" s="3"/>
    </row>
    <row r="18" spans="1:20" ht="12.75" customHeight="1" x14ac:dyDescent="0.25">
      <c r="A18" s="9" t="s">
        <v>28</v>
      </c>
      <c r="B18" s="11">
        <v>45</v>
      </c>
      <c r="C18" s="11">
        <v>500</v>
      </c>
      <c r="D18" s="11">
        <f t="shared" si="1"/>
        <v>22500</v>
      </c>
      <c r="E18" s="11">
        <v>0.44500000000000001</v>
      </c>
      <c r="F18" s="11" t="s">
        <v>3</v>
      </c>
      <c r="G18" s="11">
        <v>10012</v>
      </c>
      <c r="H18" s="11" t="s">
        <v>55</v>
      </c>
      <c r="I18" s="21">
        <v>2503</v>
      </c>
      <c r="J18" s="21"/>
      <c r="K18" s="11" t="s">
        <v>55</v>
      </c>
      <c r="L18" s="12">
        <f t="shared" ref="L18:L19" si="3">G18+I18+J18</f>
        <v>12515</v>
      </c>
      <c r="M18" s="12">
        <f t="shared" si="0"/>
        <v>10637.75</v>
      </c>
      <c r="N18" s="11">
        <v>304</v>
      </c>
      <c r="O18" s="11" t="s">
        <v>55</v>
      </c>
      <c r="P18" s="11">
        <v>134.6</v>
      </c>
      <c r="Q18" s="11" t="s">
        <v>55</v>
      </c>
      <c r="R18" s="11" t="s">
        <v>55</v>
      </c>
      <c r="S18" s="11" t="s">
        <v>55</v>
      </c>
      <c r="T18" s="3"/>
    </row>
    <row r="19" spans="1:20" ht="13.5" customHeight="1" x14ac:dyDescent="0.25">
      <c r="A19" s="9" t="s">
        <v>29</v>
      </c>
      <c r="B19" s="11">
        <v>49</v>
      </c>
      <c r="C19" s="11">
        <v>500</v>
      </c>
      <c r="D19" s="11">
        <f t="shared" si="1"/>
        <v>24500</v>
      </c>
      <c r="E19" s="11">
        <v>0.46</v>
      </c>
      <c r="F19" s="11" t="s">
        <v>3</v>
      </c>
      <c r="G19" s="11">
        <v>11270</v>
      </c>
      <c r="H19" s="11" t="s">
        <v>55</v>
      </c>
      <c r="I19" s="21">
        <v>2817</v>
      </c>
      <c r="J19" s="21"/>
      <c r="K19" s="11" t="s">
        <v>55</v>
      </c>
      <c r="L19" s="12">
        <f>I19+G19</f>
        <v>14087</v>
      </c>
      <c r="M19" s="12">
        <f t="shared" si="0"/>
        <v>11973.949999999999</v>
      </c>
      <c r="N19" s="11">
        <v>315</v>
      </c>
      <c r="O19" s="11">
        <v>1981.6</v>
      </c>
      <c r="P19" s="11" t="s">
        <v>55</v>
      </c>
      <c r="Q19" s="11" t="s">
        <v>55</v>
      </c>
      <c r="R19" s="11" t="s">
        <v>55</v>
      </c>
      <c r="S19" s="11" t="s">
        <v>55</v>
      </c>
      <c r="T19" s="3"/>
    </row>
    <row r="20" spans="1:20" ht="13.5" customHeight="1" x14ac:dyDescent="0.25">
      <c r="A20" s="20" t="s">
        <v>30</v>
      </c>
      <c r="B20" s="21">
        <v>3</v>
      </c>
      <c r="C20" s="11">
        <v>500</v>
      </c>
      <c r="D20" s="11">
        <f t="shared" si="1"/>
        <v>1500</v>
      </c>
      <c r="E20" s="11">
        <v>0.46</v>
      </c>
      <c r="F20" s="21" t="s">
        <v>3</v>
      </c>
      <c r="G20" s="11">
        <v>690</v>
      </c>
      <c r="H20" s="21" t="s">
        <v>55</v>
      </c>
      <c r="I20" s="21">
        <v>173</v>
      </c>
      <c r="J20" s="21"/>
      <c r="K20" s="21" t="s">
        <v>55</v>
      </c>
      <c r="L20" s="22">
        <f>G20+G21+I20</f>
        <v>1553</v>
      </c>
      <c r="M20" s="22">
        <f t="shared" si="0"/>
        <v>1320.05</v>
      </c>
      <c r="N20" s="11">
        <v>21</v>
      </c>
      <c r="O20" s="21">
        <v>121.3</v>
      </c>
      <c r="P20" s="21" t="s">
        <v>55</v>
      </c>
      <c r="Q20" s="21" t="s">
        <v>55</v>
      </c>
      <c r="R20" s="21">
        <v>2.1</v>
      </c>
      <c r="S20" s="21">
        <v>1.8</v>
      </c>
      <c r="T20" s="3"/>
    </row>
    <row r="21" spans="1:20" ht="13.5" customHeight="1" x14ac:dyDescent="0.25">
      <c r="A21" s="20"/>
      <c r="B21" s="21"/>
      <c r="C21" s="11">
        <v>20</v>
      </c>
      <c r="D21" s="11">
        <f>B20*C21</f>
        <v>60</v>
      </c>
      <c r="E21" s="11">
        <v>11.5</v>
      </c>
      <c r="F21" s="21"/>
      <c r="G21" s="11">
        <v>690</v>
      </c>
      <c r="H21" s="21"/>
      <c r="I21" s="21"/>
      <c r="J21" s="21"/>
      <c r="K21" s="21"/>
      <c r="L21" s="22"/>
      <c r="M21" s="22"/>
      <c r="N21" s="11">
        <v>17</v>
      </c>
      <c r="O21" s="21"/>
      <c r="P21" s="21"/>
      <c r="Q21" s="21"/>
      <c r="R21" s="21"/>
      <c r="S21" s="21"/>
      <c r="T21" s="3"/>
    </row>
    <row r="22" spans="1:20" ht="13.5" customHeight="1" x14ac:dyDescent="0.25">
      <c r="A22" s="20" t="s">
        <v>31</v>
      </c>
      <c r="B22" s="21">
        <v>1</v>
      </c>
      <c r="C22" s="11">
        <v>500</v>
      </c>
      <c r="D22" s="11">
        <f>B22*C22</f>
        <v>500</v>
      </c>
      <c r="E22" s="11">
        <v>0.44500000000000001</v>
      </c>
      <c r="F22" s="21" t="s">
        <v>3</v>
      </c>
      <c r="G22" s="11">
        <v>223</v>
      </c>
      <c r="H22" s="21" t="s">
        <v>55</v>
      </c>
      <c r="I22" s="21">
        <v>56</v>
      </c>
      <c r="J22" s="21"/>
      <c r="K22" s="21" t="s">
        <v>55</v>
      </c>
      <c r="L22" s="22">
        <f>G22+G23+I22</f>
        <v>509</v>
      </c>
      <c r="M22" s="22">
        <f t="shared" si="0"/>
        <v>432.65</v>
      </c>
      <c r="N22" s="11">
        <v>7</v>
      </c>
      <c r="O22" s="21" t="s">
        <v>55</v>
      </c>
      <c r="P22" s="21">
        <v>2.99</v>
      </c>
      <c r="Q22" s="21" t="s">
        <v>55</v>
      </c>
      <c r="R22" s="21">
        <v>0.7</v>
      </c>
      <c r="S22" s="21">
        <v>0.6</v>
      </c>
      <c r="T22" s="3"/>
    </row>
    <row r="23" spans="1:20" ht="12" customHeight="1" x14ac:dyDescent="0.25">
      <c r="A23" s="20"/>
      <c r="B23" s="21"/>
      <c r="C23" s="11">
        <v>20</v>
      </c>
      <c r="D23" s="11">
        <f>B22*C23</f>
        <v>20</v>
      </c>
      <c r="E23" s="11">
        <v>11.5</v>
      </c>
      <c r="F23" s="21"/>
      <c r="G23" s="11">
        <v>230</v>
      </c>
      <c r="H23" s="21"/>
      <c r="I23" s="21"/>
      <c r="J23" s="21"/>
      <c r="K23" s="21"/>
      <c r="L23" s="22"/>
      <c r="M23" s="22"/>
      <c r="N23" s="11">
        <v>6</v>
      </c>
      <c r="O23" s="21"/>
      <c r="P23" s="21"/>
      <c r="Q23" s="21"/>
      <c r="R23" s="21"/>
      <c r="S23" s="21"/>
      <c r="T23" s="3"/>
    </row>
    <row r="24" spans="1:20" ht="14.25" customHeight="1" x14ac:dyDescent="0.25">
      <c r="A24" s="20" t="s">
        <v>32</v>
      </c>
      <c r="B24" s="21">
        <v>5</v>
      </c>
      <c r="C24" s="11">
        <v>500</v>
      </c>
      <c r="D24" s="11">
        <f>B24*C24</f>
        <v>2500</v>
      </c>
      <c r="E24" s="11">
        <v>0.495</v>
      </c>
      <c r="F24" s="21" t="s">
        <v>18</v>
      </c>
      <c r="G24" s="11">
        <v>1238</v>
      </c>
      <c r="H24" s="21" t="s">
        <v>55</v>
      </c>
      <c r="I24" s="21">
        <v>310</v>
      </c>
      <c r="J24" s="21"/>
      <c r="K24" s="21" t="s">
        <v>55</v>
      </c>
      <c r="L24" s="22">
        <f>G24+G25+I24</f>
        <v>2748</v>
      </c>
      <c r="M24" s="22">
        <f t="shared" si="0"/>
        <v>2335.7999999999997</v>
      </c>
      <c r="N24" s="11">
        <v>31</v>
      </c>
      <c r="O24" s="21" t="s">
        <v>55</v>
      </c>
      <c r="P24" s="21" t="s">
        <v>55</v>
      </c>
      <c r="Q24" s="21" t="s">
        <v>55</v>
      </c>
      <c r="R24" s="21">
        <v>4.3</v>
      </c>
      <c r="S24" s="21">
        <v>3.6</v>
      </c>
      <c r="T24" s="3"/>
    </row>
    <row r="25" spans="1:20" ht="14.25" customHeight="1" x14ac:dyDescent="0.25">
      <c r="A25" s="20"/>
      <c r="B25" s="21"/>
      <c r="C25" s="11">
        <v>20</v>
      </c>
      <c r="D25" s="11">
        <f>B24*C25</f>
        <v>100</v>
      </c>
      <c r="E25" s="11">
        <v>12</v>
      </c>
      <c r="F25" s="21"/>
      <c r="G25" s="11">
        <v>1200</v>
      </c>
      <c r="H25" s="21"/>
      <c r="I25" s="21"/>
      <c r="J25" s="21"/>
      <c r="K25" s="21"/>
      <c r="L25" s="22"/>
      <c r="M25" s="22"/>
      <c r="N25" s="11">
        <v>26</v>
      </c>
      <c r="O25" s="21"/>
      <c r="P25" s="21"/>
      <c r="Q25" s="21"/>
      <c r="R25" s="21"/>
      <c r="S25" s="21"/>
      <c r="T25" s="3"/>
    </row>
    <row r="26" spans="1:20" ht="14.25" customHeight="1" x14ac:dyDescent="0.25">
      <c r="A26" s="20" t="s">
        <v>33</v>
      </c>
      <c r="B26" s="21">
        <v>13</v>
      </c>
      <c r="C26" s="11">
        <v>500</v>
      </c>
      <c r="D26" s="11">
        <f>B26*C26</f>
        <v>6500</v>
      </c>
      <c r="E26" s="11">
        <v>0.48499999999999999</v>
      </c>
      <c r="F26" s="21" t="s">
        <v>3</v>
      </c>
      <c r="G26" s="11">
        <v>3152</v>
      </c>
      <c r="H26" s="21" t="s">
        <v>55</v>
      </c>
      <c r="I26" s="21">
        <v>788</v>
      </c>
      <c r="J26" s="21"/>
      <c r="K26" s="21" t="s">
        <v>55</v>
      </c>
      <c r="L26" s="22">
        <f t="shared" ref="L26" si="4">G26+G27+I26</f>
        <v>7060</v>
      </c>
      <c r="M26" s="22">
        <f t="shared" si="0"/>
        <v>6001</v>
      </c>
      <c r="N26" s="11">
        <v>96</v>
      </c>
      <c r="O26" s="21" t="s">
        <v>55</v>
      </c>
      <c r="P26" s="21" t="s">
        <v>55</v>
      </c>
      <c r="Q26" s="21" t="s">
        <v>55</v>
      </c>
      <c r="R26" s="21">
        <v>11.2</v>
      </c>
      <c r="S26" s="21">
        <v>9.36</v>
      </c>
      <c r="T26" s="3"/>
    </row>
    <row r="27" spans="1:20" ht="13.5" customHeight="1" x14ac:dyDescent="0.25">
      <c r="A27" s="20"/>
      <c r="B27" s="21"/>
      <c r="C27" s="11">
        <v>20</v>
      </c>
      <c r="D27" s="11">
        <f>B26*C27</f>
        <v>260</v>
      </c>
      <c r="E27" s="11">
        <v>12</v>
      </c>
      <c r="F27" s="21"/>
      <c r="G27" s="11">
        <v>3120</v>
      </c>
      <c r="H27" s="21"/>
      <c r="I27" s="21"/>
      <c r="J27" s="21"/>
      <c r="K27" s="21"/>
      <c r="L27" s="22"/>
      <c r="M27" s="22"/>
      <c r="N27" s="11">
        <v>90</v>
      </c>
      <c r="O27" s="21"/>
      <c r="P27" s="21"/>
      <c r="Q27" s="21"/>
      <c r="R27" s="21"/>
      <c r="S27" s="21"/>
      <c r="T27" s="3"/>
    </row>
    <row r="28" spans="1:20" ht="13.5" customHeight="1" x14ac:dyDescent="0.25">
      <c r="A28" s="20" t="s">
        <v>34</v>
      </c>
      <c r="B28" s="21">
        <v>2</v>
      </c>
      <c r="C28" s="11">
        <v>500</v>
      </c>
      <c r="D28" s="11">
        <f>B28*C28</f>
        <v>1000</v>
      </c>
      <c r="E28" s="11">
        <v>0.48499999999999999</v>
      </c>
      <c r="F28" s="21" t="s">
        <v>3</v>
      </c>
      <c r="G28" s="11">
        <v>485</v>
      </c>
      <c r="H28" s="21" t="s">
        <v>55</v>
      </c>
      <c r="I28" s="21">
        <v>122</v>
      </c>
      <c r="J28" s="21"/>
      <c r="K28" s="21" t="s">
        <v>55</v>
      </c>
      <c r="L28" s="22">
        <f t="shared" ref="L28" si="5">G28+G29+I28</f>
        <v>1687</v>
      </c>
      <c r="M28" s="22">
        <f t="shared" si="0"/>
        <v>1433.95</v>
      </c>
      <c r="N28" s="11">
        <v>15</v>
      </c>
      <c r="O28" s="21" t="s">
        <v>55</v>
      </c>
      <c r="P28" s="21" t="s">
        <v>55</v>
      </c>
      <c r="Q28" s="21" t="s">
        <v>55</v>
      </c>
      <c r="R28" s="21">
        <v>3.9</v>
      </c>
      <c r="S28" s="21">
        <v>3.2</v>
      </c>
      <c r="T28" s="3"/>
    </row>
    <row r="29" spans="1:20" ht="13.5" customHeight="1" x14ac:dyDescent="0.25">
      <c r="A29" s="20"/>
      <c r="B29" s="21"/>
      <c r="C29" s="11">
        <v>20</v>
      </c>
      <c r="D29" s="11">
        <f>B28*C29</f>
        <v>40</v>
      </c>
      <c r="E29" s="11">
        <v>27</v>
      </c>
      <c r="F29" s="21"/>
      <c r="G29" s="11">
        <v>1080</v>
      </c>
      <c r="H29" s="21"/>
      <c r="I29" s="21"/>
      <c r="J29" s="21"/>
      <c r="K29" s="21"/>
      <c r="L29" s="22"/>
      <c r="M29" s="22"/>
      <c r="N29" s="11">
        <v>31</v>
      </c>
      <c r="O29" s="21"/>
      <c r="P29" s="21"/>
      <c r="Q29" s="21"/>
      <c r="R29" s="21"/>
      <c r="S29" s="21"/>
      <c r="T29" s="3"/>
    </row>
    <row r="30" spans="1:20" ht="27.75" customHeight="1" x14ac:dyDescent="0.25">
      <c r="A30" s="9" t="s">
        <v>35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3"/>
    </row>
    <row r="31" spans="1:20" ht="13.5" customHeight="1" x14ac:dyDescent="0.25">
      <c r="A31" s="9" t="s">
        <v>26</v>
      </c>
      <c r="B31" s="11">
        <v>2</v>
      </c>
      <c r="C31" s="11">
        <v>10000</v>
      </c>
      <c r="D31" s="11">
        <f t="shared" si="1"/>
        <v>20000</v>
      </c>
      <c r="E31" s="11">
        <v>0.495</v>
      </c>
      <c r="F31" s="11" t="s">
        <v>18</v>
      </c>
      <c r="G31" s="11">
        <v>9900</v>
      </c>
      <c r="H31" s="11">
        <v>416</v>
      </c>
      <c r="I31" s="21">
        <v>552</v>
      </c>
      <c r="J31" s="21"/>
      <c r="K31" s="11" t="s">
        <v>55</v>
      </c>
      <c r="L31" s="12">
        <f>G31+I31</f>
        <v>10452</v>
      </c>
      <c r="M31" s="12">
        <f>L31*0.75</f>
        <v>7839</v>
      </c>
      <c r="N31" s="11">
        <v>207</v>
      </c>
      <c r="O31" s="11">
        <v>92.6</v>
      </c>
      <c r="P31" s="11" t="s">
        <v>55</v>
      </c>
      <c r="Q31" s="11" t="s">
        <v>55</v>
      </c>
      <c r="R31" s="11" t="s">
        <v>55</v>
      </c>
      <c r="S31" s="11" t="s">
        <v>55</v>
      </c>
      <c r="T31" s="3"/>
    </row>
    <row r="32" spans="1:20" ht="12.75" customHeight="1" x14ac:dyDescent="0.25">
      <c r="A32" s="9" t="s">
        <v>28</v>
      </c>
      <c r="B32" s="11">
        <v>3</v>
      </c>
      <c r="C32" s="11">
        <v>10000</v>
      </c>
      <c r="D32" s="11">
        <f t="shared" si="1"/>
        <v>30000</v>
      </c>
      <c r="E32" s="11">
        <v>0.44500000000000001</v>
      </c>
      <c r="F32" s="11" t="s">
        <v>3</v>
      </c>
      <c r="G32" s="11">
        <v>13350</v>
      </c>
      <c r="H32" s="11">
        <v>561</v>
      </c>
      <c r="I32" s="21">
        <v>167</v>
      </c>
      <c r="J32" s="21"/>
      <c r="K32" s="11" t="s">
        <v>55</v>
      </c>
      <c r="L32" s="12">
        <f t="shared" ref="L32:L34" si="6">G32+I32</f>
        <v>13517</v>
      </c>
      <c r="M32" s="12">
        <f>L32*0.85</f>
        <v>11489.449999999999</v>
      </c>
      <c r="N32" s="11">
        <v>329</v>
      </c>
      <c r="O32" s="11">
        <v>139</v>
      </c>
      <c r="P32" s="11">
        <v>8.9700000000000006</v>
      </c>
      <c r="Q32" s="11" t="s">
        <v>55</v>
      </c>
      <c r="R32" s="11" t="s">
        <v>55</v>
      </c>
      <c r="S32" s="11" t="s">
        <v>55</v>
      </c>
      <c r="T32" s="3"/>
    </row>
    <row r="33" spans="1:20" ht="13.5" customHeight="1" x14ac:dyDescent="0.25">
      <c r="A33" s="9" t="s">
        <v>29</v>
      </c>
      <c r="B33" s="11">
        <v>3</v>
      </c>
      <c r="C33" s="11">
        <v>10000</v>
      </c>
      <c r="D33" s="11">
        <f t="shared" si="1"/>
        <v>30000</v>
      </c>
      <c r="E33" s="11">
        <v>0.46</v>
      </c>
      <c r="F33" s="11" t="s">
        <v>3</v>
      </c>
      <c r="G33" s="11">
        <v>13800</v>
      </c>
      <c r="H33" s="11">
        <v>580</v>
      </c>
      <c r="I33" s="21">
        <v>173</v>
      </c>
      <c r="J33" s="21"/>
      <c r="K33" s="11" t="s">
        <v>55</v>
      </c>
      <c r="L33" s="12">
        <f t="shared" si="6"/>
        <v>13973</v>
      </c>
      <c r="M33" s="12">
        <f t="shared" ref="M33:M34" si="7">L33*0.85</f>
        <v>11877.05</v>
      </c>
      <c r="N33" s="11">
        <v>34</v>
      </c>
      <c r="O33" s="11">
        <v>220</v>
      </c>
      <c r="P33" s="11" t="s">
        <v>55</v>
      </c>
      <c r="Q33" s="11" t="s">
        <v>55</v>
      </c>
      <c r="R33" s="11" t="s">
        <v>55</v>
      </c>
      <c r="S33" s="11" t="s">
        <v>55</v>
      </c>
      <c r="T33" s="3"/>
    </row>
    <row r="34" spans="1:20" ht="12" customHeight="1" x14ac:dyDescent="0.25">
      <c r="A34" s="9" t="s">
        <v>36</v>
      </c>
      <c r="B34" s="11">
        <v>1</v>
      </c>
      <c r="C34" s="11">
        <v>10000</v>
      </c>
      <c r="D34" s="11">
        <f t="shared" si="1"/>
        <v>10000</v>
      </c>
      <c r="E34" s="11">
        <v>0.48499999999999999</v>
      </c>
      <c r="F34" s="11" t="s">
        <v>3</v>
      </c>
      <c r="G34" s="11">
        <v>4850</v>
      </c>
      <c r="H34" s="11">
        <v>204</v>
      </c>
      <c r="I34" s="21">
        <v>61</v>
      </c>
      <c r="J34" s="21"/>
      <c r="K34" s="11" t="s">
        <v>55</v>
      </c>
      <c r="L34" s="12">
        <f t="shared" si="6"/>
        <v>4911</v>
      </c>
      <c r="M34" s="12">
        <f t="shared" si="7"/>
        <v>4174.3499999999995</v>
      </c>
      <c r="N34" s="11">
        <v>207</v>
      </c>
      <c r="O34" s="11">
        <v>52.4</v>
      </c>
      <c r="P34" s="11" t="s">
        <v>55</v>
      </c>
      <c r="Q34" s="11" t="s">
        <v>55</v>
      </c>
      <c r="R34" s="11" t="s">
        <v>55</v>
      </c>
      <c r="S34" s="11" t="s">
        <v>55</v>
      </c>
      <c r="T34" s="3"/>
    </row>
    <row r="35" spans="1:20" ht="13.5" customHeight="1" x14ac:dyDescent="0.25">
      <c r="A35" s="20" t="s">
        <v>32</v>
      </c>
      <c r="B35" s="21">
        <v>2</v>
      </c>
      <c r="C35" s="11">
        <v>19000</v>
      </c>
      <c r="D35" s="11">
        <f t="shared" si="1"/>
        <v>38000</v>
      </c>
      <c r="E35" s="11">
        <v>0.495</v>
      </c>
      <c r="F35" s="21" t="s">
        <v>18</v>
      </c>
      <c r="G35" s="11">
        <v>18810</v>
      </c>
      <c r="H35" s="21">
        <v>790</v>
      </c>
      <c r="I35" s="21">
        <v>124</v>
      </c>
      <c r="J35" s="21"/>
      <c r="K35" s="21" t="s">
        <v>55</v>
      </c>
      <c r="L35" s="22">
        <f>G35+I35+G36+H35</f>
        <v>34124</v>
      </c>
      <c r="M35" s="22">
        <f>L35*0.75</f>
        <v>25593</v>
      </c>
      <c r="N35" s="11">
        <v>375</v>
      </c>
      <c r="O35" s="21">
        <v>92.9</v>
      </c>
      <c r="P35" s="21" t="s">
        <v>55</v>
      </c>
      <c r="Q35" s="21" t="s">
        <v>55</v>
      </c>
      <c r="R35" s="21">
        <v>51.8</v>
      </c>
      <c r="S35" s="21">
        <v>43.2</v>
      </c>
      <c r="T35" s="3"/>
    </row>
    <row r="36" spans="1:20" ht="14.25" customHeight="1" x14ac:dyDescent="0.25">
      <c r="A36" s="20"/>
      <c r="B36" s="21"/>
      <c r="C36" s="11">
        <v>600</v>
      </c>
      <c r="D36" s="11">
        <f>B35*C36</f>
        <v>1200</v>
      </c>
      <c r="E36" s="11">
        <v>12</v>
      </c>
      <c r="F36" s="21"/>
      <c r="G36" s="11">
        <v>14400</v>
      </c>
      <c r="H36" s="21"/>
      <c r="I36" s="21"/>
      <c r="J36" s="21"/>
      <c r="K36" s="21"/>
      <c r="L36" s="22"/>
      <c r="M36" s="22"/>
      <c r="N36" s="11">
        <v>311</v>
      </c>
      <c r="O36" s="21"/>
      <c r="P36" s="21"/>
      <c r="Q36" s="21"/>
      <c r="R36" s="21"/>
      <c r="S36" s="21"/>
      <c r="T36" s="3"/>
    </row>
    <row r="37" spans="1:20" ht="13.5" customHeight="1" x14ac:dyDescent="0.25">
      <c r="A37" s="20" t="s">
        <v>30</v>
      </c>
      <c r="B37" s="21">
        <v>1</v>
      </c>
      <c r="C37" s="11">
        <v>19000</v>
      </c>
      <c r="D37" s="11">
        <f>B37*C37</f>
        <v>19000</v>
      </c>
      <c r="E37" s="11">
        <v>0.46</v>
      </c>
      <c r="F37" s="21" t="s">
        <v>3</v>
      </c>
      <c r="G37" s="11">
        <v>8740</v>
      </c>
      <c r="H37" s="21">
        <v>367</v>
      </c>
      <c r="I37" s="21">
        <v>58</v>
      </c>
      <c r="J37" s="21"/>
      <c r="K37" s="21" t="s">
        <v>55</v>
      </c>
      <c r="L37" s="22">
        <f>G37+I37+G38+H37</f>
        <v>16065</v>
      </c>
      <c r="M37" s="22">
        <f>L37*0.75</f>
        <v>12048.75</v>
      </c>
      <c r="N37" s="11">
        <v>214</v>
      </c>
      <c r="O37" s="21">
        <v>73.400000000000006</v>
      </c>
      <c r="P37" s="21" t="s">
        <v>55</v>
      </c>
      <c r="Q37" s="21" t="s">
        <v>55</v>
      </c>
      <c r="R37" s="21">
        <v>24.8</v>
      </c>
      <c r="S37" s="21">
        <v>20.7</v>
      </c>
      <c r="T37" s="3"/>
    </row>
    <row r="38" spans="1:20" ht="14.25" customHeight="1" x14ac:dyDescent="0.25">
      <c r="A38" s="20"/>
      <c r="B38" s="21"/>
      <c r="C38" s="11">
        <v>600</v>
      </c>
      <c r="D38" s="11">
        <f>B37*C38</f>
        <v>600</v>
      </c>
      <c r="E38" s="11">
        <v>11.5</v>
      </c>
      <c r="F38" s="21"/>
      <c r="G38" s="11">
        <v>6900</v>
      </c>
      <c r="H38" s="21"/>
      <c r="I38" s="21"/>
      <c r="J38" s="21"/>
      <c r="K38" s="21"/>
      <c r="L38" s="22"/>
      <c r="M38" s="22"/>
      <c r="N38" s="11">
        <v>199</v>
      </c>
      <c r="O38" s="21"/>
      <c r="P38" s="21"/>
      <c r="Q38" s="21"/>
      <c r="R38" s="21"/>
      <c r="S38" s="21"/>
      <c r="T38" s="3"/>
    </row>
    <row r="39" spans="1:20" ht="21" customHeight="1" x14ac:dyDescent="0.25">
      <c r="A39" s="9" t="s">
        <v>37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</row>
    <row r="40" spans="1:20" ht="13.5" customHeight="1" x14ac:dyDescent="0.25">
      <c r="A40" s="20" t="s">
        <v>32</v>
      </c>
      <c r="B40" s="21">
        <v>1</v>
      </c>
      <c r="C40" s="11">
        <v>600</v>
      </c>
      <c r="D40" s="11">
        <f>B40*C40</f>
        <v>600</v>
      </c>
      <c r="E40" s="11">
        <v>0.495</v>
      </c>
      <c r="F40" s="21" t="s">
        <v>18</v>
      </c>
      <c r="G40" s="11">
        <v>18810</v>
      </c>
      <c r="H40" s="21">
        <v>790</v>
      </c>
      <c r="I40" s="21">
        <v>124</v>
      </c>
      <c r="J40" s="21"/>
      <c r="K40" s="21" t="s">
        <v>55</v>
      </c>
      <c r="L40" s="22">
        <f>G40+G41+H40+I40</f>
        <v>34124</v>
      </c>
      <c r="M40" s="21">
        <f>L40*0.75</f>
        <v>25593</v>
      </c>
      <c r="N40" s="11">
        <v>81</v>
      </c>
      <c r="O40" s="21">
        <v>46.3</v>
      </c>
      <c r="P40" s="21" t="s">
        <v>55</v>
      </c>
      <c r="Q40" s="21" t="s">
        <v>55</v>
      </c>
      <c r="R40" s="21">
        <v>13</v>
      </c>
      <c r="S40" s="21">
        <v>10.9</v>
      </c>
    </row>
    <row r="41" spans="1:20" ht="15" customHeight="1" x14ac:dyDescent="0.25">
      <c r="A41" s="20"/>
      <c r="B41" s="21"/>
      <c r="C41" s="11">
        <v>300</v>
      </c>
      <c r="D41" s="11">
        <f>B40*C41</f>
        <v>300</v>
      </c>
      <c r="E41" s="11">
        <v>12</v>
      </c>
      <c r="F41" s="21"/>
      <c r="G41" s="11">
        <v>14400</v>
      </c>
      <c r="H41" s="21"/>
      <c r="I41" s="21"/>
      <c r="J41" s="21"/>
      <c r="K41" s="21"/>
      <c r="L41" s="22"/>
      <c r="M41" s="21"/>
      <c r="N41" s="11">
        <v>100</v>
      </c>
      <c r="O41" s="21"/>
      <c r="P41" s="21"/>
      <c r="Q41" s="21"/>
      <c r="R41" s="21"/>
      <c r="S41" s="21"/>
      <c r="T41" s="3"/>
    </row>
    <row r="42" spans="1:20" ht="13.5" customHeight="1" x14ac:dyDescent="0.25">
      <c r="A42" s="20" t="s">
        <v>30</v>
      </c>
      <c r="B42" s="21">
        <v>1</v>
      </c>
      <c r="C42" s="11">
        <v>600</v>
      </c>
      <c r="D42" s="11">
        <f>B42*C42</f>
        <v>600</v>
      </c>
      <c r="E42" s="11">
        <v>0.46</v>
      </c>
      <c r="F42" s="21" t="s">
        <v>3</v>
      </c>
      <c r="G42" s="11">
        <v>8740</v>
      </c>
      <c r="H42" s="21">
        <v>367</v>
      </c>
      <c r="I42" s="21">
        <v>58</v>
      </c>
      <c r="J42" s="21"/>
      <c r="K42" s="21" t="s">
        <v>55</v>
      </c>
      <c r="L42" s="22">
        <f>G42+G43+H42+I42</f>
        <v>16065</v>
      </c>
      <c r="M42" s="21">
        <f>L42*0.85</f>
        <v>13655.25</v>
      </c>
      <c r="N42" s="11">
        <v>71</v>
      </c>
      <c r="O42" s="21">
        <v>75.5</v>
      </c>
      <c r="P42" s="21" t="s">
        <v>55</v>
      </c>
      <c r="Q42" s="21" t="s">
        <v>55</v>
      </c>
      <c r="R42" s="21">
        <v>12.5</v>
      </c>
      <c r="S42" s="21">
        <v>10.5</v>
      </c>
      <c r="T42" s="3"/>
    </row>
    <row r="43" spans="1:20" ht="12.75" customHeight="1" x14ac:dyDescent="0.25">
      <c r="A43" s="20"/>
      <c r="B43" s="21"/>
      <c r="C43" s="11">
        <v>300</v>
      </c>
      <c r="D43" s="11">
        <f>B42*C43</f>
        <v>300</v>
      </c>
      <c r="E43" s="11">
        <v>11.5</v>
      </c>
      <c r="F43" s="21"/>
      <c r="G43" s="11">
        <v>6900</v>
      </c>
      <c r="H43" s="21"/>
      <c r="I43" s="21"/>
      <c r="J43" s="21"/>
      <c r="K43" s="21"/>
      <c r="L43" s="22"/>
      <c r="M43" s="21"/>
      <c r="N43" s="11">
        <v>79</v>
      </c>
      <c r="O43" s="21"/>
      <c r="P43" s="21"/>
      <c r="Q43" s="21"/>
      <c r="R43" s="21"/>
      <c r="S43" s="21"/>
      <c r="T43" s="3"/>
    </row>
    <row r="44" spans="1:20" ht="12.75" customHeight="1" x14ac:dyDescent="0.25">
      <c r="A44" s="9" t="s">
        <v>56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6"/>
    </row>
    <row r="45" spans="1:20" ht="12" customHeight="1" x14ac:dyDescent="0.25">
      <c r="A45" s="9" t="s">
        <v>29</v>
      </c>
      <c r="B45" s="11">
        <v>6</v>
      </c>
      <c r="C45" s="11">
        <v>1000</v>
      </c>
      <c r="D45" s="11">
        <f>B45*C45</f>
        <v>6000</v>
      </c>
      <c r="E45" s="11">
        <v>0.46</v>
      </c>
      <c r="F45" s="11" t="s">
        <v>3</v>
      </c>
      <c r="G45" s="11">
        <v>2760</v>
      </c>
      <c r="H45" s="11" t="s">
        <v>55</v>
      </c>
      <c r="I45" s="11" t="s">
        <v>55</v>
      </c>
      <c r="J45" s="11"/>
      <c r="K45" s="11">
        <v>138</v>
      </c>
      <c r="L45" s="12">
        <f>G45+K45</f>
        <v>2898</v>
      </c>
      <c r="M45" s="11">
        <f>L45*0.85</f>
        <v>2463.2999999999997</v>
      </c>
      <c r="N45" s="11">
        <v>70.5</v>
      </c>
      <c r="O45" s="11">
        <v>224.9</v>
      </c>
      <c r="P45" s="11"/>
      <c r="Q45" s="11" t="s">
        <v>55</v>
      </c>
      <c r="R45" s="11" t="s">
        <v>55</v>
      </c>
      <c r="S45" s="11" t="s">
        <v>55</v>
      </c>
      <c r="T45" s="6"/>
    </row>
    <row r="46" spans="1:20" ht="12.75" customHeight="1" x14ac:dyDescent="0.25">
      <c r="A46" s="14" t="s">
        <v>1</v>
      </c>
      <c r="B46" s="12" t="s">
        <v>55</v>
      </c>
      <c r="C46" s="12" t="s">
        <v>55</v>
      </c>
      <c r="D46" s="12" t="s">
        <v>55</v>
      </c>
      <c r="E46" s="12" t="s">
        <v>55</v>
      </c>
      <c r="F46" s="12" t="s">
        <v>55</v>
      </c>
      <c r="G46" s="12" t="s">
        <v>55</v>
      </c>
      <c r="H46" s="12" t="s">
        <v>55</v>
      </c>
      <c r="I46" s="12" t="s">
        <v>55</v>
      </c>
      <c r="J46" s="11"/>
      <c r="K46" s="12" t="s">
        <v>55</v>
      </c>
      <c r="L46" s="15" t="s">
        <v>16</v>
      </c>
      <c r="M46" s="15" t="s">
        <v>17</v>
      </c>
      <c r="N46" s="14" t="s">
        <v>17</v>
      </c>
      <c r="O46" s="14" t="s">
        <v>17</v>
      </c>
      <c r="P46" s="14" t="s">
        <v>17</v>
      </c>
      <c r="Q46" s="14" t="s">
        <v>17</v>
      </c>
      <c r="R46" s="14" t="s">
        <v>17</v>
      </c>
      <c r="S46" s="14" t="s">
        <v>17</v>
      </c>
      <c r="T46" s="3"/>
    </row>
    <row r="47" spans="1:20" ht="13.5" customHeight="1" x14ac:dyDescent="0.25">
      <c r="A47" s="16" t="s">
        <v>2</v>
      </c>
      <c r="B47" s="12" t="s">
        <v>55</v>
      </c>
      <c r="C47" s="12" t="s">
        <v>55</v>
      </c>
      <c r="D47" s="12" t="s">
        <v>55</v>
      </c>
      <c r="E47" s="12" t="s">
        <v>55</v>
      </c>
      <c r="F47" s="12" t="s">
        <v>55</v>
      </c>
      <c r="G47" s="12" t="s">
        <v>55</v>
      </c>
      <c r="H47" s="12" t="s">
        <v>55</v>
      </c>
      <c r="I47" s="12" t="s">
        <v>55</v>
      </c>
      <c r="J47" s="11"/>
      <c r="K47" s="12" t="s">
        <v>55</v>
      </c>
      <c r="L47" s="12">
        <f>L40+L35+L31+L24+L17+L16</f>
        <v>94622</v>
      </c>
      <c r="M47" s="17">
        <f>L47*0.75</f>
        <v>70966.5</v>
      </c>
      <c r="N47" s="18" t="s">
        <v>55</v>
      </c>
      <c r="O47" s="18" t="s">
        <v>55</v>
      </c>
      <c r="P47" s="18" t="s">
        <v>55</v>
      </c>
      <c r="Q47" s="18" t="s">
        <v>55</v>
      </c>
      <c r="R47" s="18" t="s">
        <v>55</v>
      </c>
      <c r="S47" s="18" t="s">
        <v>55</v>
      </c>
      <c r="T47" s="3"/>
    </row>
    <row r="48" spans="1:20" ht="13.5" customHeight="1" x14ac:dyDescent="0.25">
      <c r="A48" s="16" t="s">
        <v>3</v>
      </c>
      <c r="B48" s="12" t="s">
        <v>55</v>
      </c>
      <c r="C48" s="12" t="s">
        <v>55</v>
      </c>
      <c r="D48" s="12" t="s">
        <v>55</v>
      </c>
      <c r="E48" s="12" t="s">
        <v>55</v>
      </c>
      <c r="F48" s="12" t="s">
        <v>55</v>
      </c>
      <c r="G48" s="12" t="s">
        <v>55</v>
      </c>
      <c r="H48" s="12" t="s">
        <v>55</v>
      </c>
      <c r="I48" s="12" t="s">
        <v>55</v>
      </c>
      <c r="J48" s="11"/>
      <c r="K48" s="12" t="s">
        <v>55</v>
      </c>
      <c r="L48" s="12">
        <f>L42+L37+L34+L33+L32+L28+L26+L22+L20+L19+L18+L14+L13+L11+L10+L9+L8+L45</f>
        <v>304487</v>
      </c>
      <c r="M48" s="17">
        <f>L48*0.85</f>
        <v>258813.94999999998</v>
      </c>
      <c r="N48" s="18" t="s">
        <v>55</v>
      </c>
      <c r="O48" s="18" t="s">
        <v>55</v>
      </c>
      <c r="P48" s="18" t="s">
        <v>55</v>
      </c>
      <c r="Q48" s="18" t="s">
        <v>55</v>
      </c>
      <c r="R48" s="18" t="s">
        <v>55</v>
      </c>
      <c r="S48" s="18" t="s">
        <v>55</v>
      </c>
      <c r="T48" s="3"/>
    </row>
    <row r="49" spans="1:20" ht="14.25" customHeight="1" x14ac:dyDescent="0.25">
      <c r="A49" s="16" t="s">
        <v>44</v>
      </c>
      <c r="B49" s="12" t="s">
        <v>55</v>
      </c>
      <c r="C49" s="12" t="s">
        <v>55</v>
      </c>
      <c r="D49" s="12" t="s">
        <v>55</v>
      </c>
      <c r="E49" s="12" t="s">
        <v>55</v>
      </c>
      <c r="F49" s="12" t="s">
        <v>55</v>
      </c>
      <c r="G49" s="12" t="s">
        <v>55</v>
      </c>
      <c r="H49" s="12" t="s">
        <v>55</v>
      </c>
      <c r="I49" s="12" t="s">
        <v>55</v>
      </c>
      <c r="J49" s="11"/>
      <c r="K49" s="12" t="s">
        <v>55</v>
      </c>
      <c r="L49" s="12" t="s">
        <v>55</v>
      </c>
      <c r="M49" s="12" t="s">
        <v>55</v>
      </c>
      <c r="N49" s="18">
        <f>N10+N11+N16+N17+N18+N19+N20+N21+N22+N23+N24+N25+N26+N27+N28+N29+N31+N32+N33+N34+N35+N36+N37+N38+N40+N41+N42+N43+N45</f>
        <v>3640.5</v>
      </c>
      <c r="O49" s="18" t="s">
        <v>55</v>
      </c>
      <c r="P49" s="18" t="s">
        <v>55</v>
      </c>
      <c r="Q49" s="18" t="s">
        <v>55</v>
      </c>
      <c r="R49" s="18" t="s">
        <v>55</v>
      </c>
      <c r="S49" s="18" t="s">
        <v>55</v>
      </c>
      <c r="T49" s="3"/>
    </row>
    <row r="50" spans="1:20" ht="14.25" customHeight="1" x14ac:dyDescent="0.25">
      <c r="A50" s="19" t="s">
        <v>45</v>
      </c>
      <c r="B50" s="12" t="s">
        <v>55</v>
      </c>
      <c r="C50" s="12" t="s">
        <v>55</v>
      </c>
      <c r="D50" s="12" t="s">
        <v>55</v>
      </c>
      <c r="E50" s="12" t="s">
        <v>55</v>
      </c>
      <c r="F50" s="12" t="s">
        <v>55</v>
      </c>
      <c r="G50" s="12" t="s">
        <v>55</v>
      </c>
      <c r="H50" s="12" t="s">
        <v>55</v>
      </c>
      <c r="I50" s="12" t="s">
        <v>55</v>
      </c>
      <c r="J50" s="11"/>
      <c r="K50" s="12" t="s">
        <v>55</v>
      </c>
      <c r="L50" s="12" t="s">
        <v>55</v>
      </c>
      <c r="M50" s="12" t="s">
        <v>55</v>
      </c>
      <c r="N50" s="18">
        <f>N8+N9+N13+N14</f>
        <v>19268</v>
      </c>
      <c r="O50" s="18" t="s">
        <v>55</v>
      </c>
      <c r="P50" s="18" t="s">
        <v>55</v>
      </c>
      <c r="Q50" s="18" t="s">
        <v>55</v>
      </c>
      <c r="R50" s="18" t="s">
        <v>55</v>
      </c>
      <c r="S50" s="18" t="s">
        <v>55</v>
      </c>
      <c r="T50" s="3"/>
    </row>
    <row r="51" spans="1:20" ht="15" customHeight="1" x14ac:dyDescent="0.25">
      <c r="A51" s="16" t="s">
        <v>4</v>
      </c>
      <c r="B51" s="12" t="s">
        <v>55</v>
      </c>
      <c r="C51" s="12" t="s">
        <v>55</v>
      </c>
      <c r="D51" s="12" t="s">
        <v>55</v>
      </c>
      <c r="E51" s="12" t="s">
        <v>55</v>
      </c>
      <c r="F51" s="12" t="s">
        <v>55</v>
      </c>
      <c r="G51" s="12" t="s">
        <v>55</v>
      </c>
      <c r="H51" s="12" t="s">
        <v>55</v>
      </c>
      <c r="I51" s="12" t="s">
        <v>55</v>
      </c>
      <c r="J51" s="11"/>
      <c r="K51" s="12" t="s">
        <v>55</v>
      </c>
      <c r="L51" s="12" t="s">
        <v>55</v>
      </c>
      <c r="M51" s="12" t="s">
        <v>55</v>
      </c>
      <c r="N51" s="18" t="s">
        <v>55</v>
      </c>
      <c r="O51" s="18">
        <f>O13+O31+O34+O35+O40</f>
        <v>1362.8</v>
      </c>
      <c r="P51" s="18" t="s">
        <v>55</v>
      </c>
      <c r="Q51" s="18" t="s">
        <v>55</v>
      </c>
      <c r="R51" s="18" t="s">
        <v>55</v>
      </c>
      <c r="S51" s="18" t="s">
        <v>55</v>
      </c>
      <c r="T51" s="3"/>
    </row>
    <row r="52" spans="1:20" ht="13.5" customHeight="1" x14ac:dyDescent="0.25">
      <c r="A52" s="16" t="s">
        <v>58</v>
      </c>
      <c r="B52" s="12" t="s">
        <v>55</v>
      </c>
      <c r="C52" s="12" t="s">
        <v>55</v>
      </c>
      <c r="D52" s="12" t="s">
        <v>55</v>
      </c>
      <c r="E52" s="12" t="s">
        <v>55</v>
      </c>
      <c r="F52" s="12" t="s">
        <v>55</v>
      </c>
      <c r="G52" s="12" t="s">
        <v>55</v>
      </c>
      <c r="H52" s="12" t="s">
        <v>55</v>
      </c>
      <c r="I52" s="12" t="s">
        <v>55</v>
      </c>
      <c r="J52" s="11"/>
      <c r="K52" s="12" t="s">
        <v>55</v>
      </c>
      <c r="L52" s="12" t="s">
        <v>55</v>
      </c>
      <c r="M52" s="12" t="s">
        <v>55</v>
      </c>
      <c r="N52" s="18" t="s">
        <v>55</v>
      </c>
      <c r="O52" s="18">
        <f>O42+O45+O37+O33+O32+O19+O20</f>
        <v>2835.7</v>
      </c>
      <c r="P52" s="18" t="s">
        <v>55</v>
      </c>
      <c r="Q52" s="18" t="s">
        <v>55</v>
      </c>
      <c r="R52" s="18" t="s">
        <v>55</v>
      </c>
      <c r="S52" s="18" t="s">
        <v>55</v>
      </c>
      <c r="T52" s="7"/>
    </row>
    <row r="53" spans="1:20" ht="15" customHeight="1" x14ac:dyDescent="0.25">
      <c r="A53" s="16" t="s">
        <v>53</v>
      </c>
      <c r="B53" s="12" t="s">
        <v>55</v>
      </c>
      <c r="C53" s="12" t="s">
        <v>55</v>
      </c>
      <c r="D53" s="12" t="s">
        <v>55</v>
      </c>
      <c r="E53" s="12" t="s">
        <v>55</v>
      </c>
      <c r="F53" s="12" t="s">
        <v>55</v>
      </c>
      <c r="G53" s="12" t="s">
        <v>55</v>
      </c>
      <c r="H53" s="12" t="s">
        <v>55</v>
      </c>
      <c r="I53" s="12" t="s">
        <v>55</v>
      </c>
      <c r="J53" s="11"/>
      <c r="K53" s="12" t="s">
        <v>55</v>
      </c>
      <c r="L53" s="12" t="s">
        <v>55</v>
      </c>
      <c r="M53" s="12" t="s">
        <v>55</v>
      </c>
      <c r="N53" s="18" t="s">
        <v>55</v>
      </c>
      <c r="O53" s="18" t="s">
        <v>55</v>
      </c>
      <c r="P53" s="18" t="s">
        <v>55</v>
      </c>
      <c r="Q53" s="18" t="s">
        <v>55</v>
      </c>
      <c r="R53" s="18">
        <f>R8+R9+R13+R14</f>
        <v>70.400000000000006</v>
      </c>
      <c r="S53" s="18" t="s">
        <v>55</v>
      </c>
      <c r="T53" s="3"/>
    </row>
    <row r="54" spans="1:20" ht="13.5" customHeight="1" x14ac:dyDescent="0.25">
      <c r="A54" s="16" t="s">
        <v>52</v>
      </c>
      <c r="B54" s="12" t="s">
        <v>55</v>
      </c>
      <c r="C54" s="12" t="s">
        <v>55</v>
      </c>
      <c r="D54" s="12" t="s">
        <v>55</v>
      </c>
      <c r="E54" s="12" t="s">
        <v>55</v>
      </c>
      <c r="F54" s="12" t="s">
        <v>55</v>
      </c>
      <c r="G54" s="12" t="s">
        <v>55</v>
      </c>
      <c r="H54" s="12" t="s">
        <v>55</v>
      </c>
      <c r="I54" s="12" t="s">
        <v>55</v>
      </c>
      <c r="J54" s="11"/>
      <c r="K54" s="12" t="s">
        <v>55</v>
      </c>
      <c r="L54" s="12" t="s">
        <v>55</v>
      </c>
      <c r="M54" s="12" t="s">
        <v>55</v>
      </c>
      <c r="N54" s="18" t="s">
        <v>55</v>
      </c>
      <c r="O54" s="18" t="s">
        <v>55</v>
      </c>
      <c r="P54" s="18" t="s">
        <v>55</v>
      </c>
      <c r="Q54" s="18">
        <f>Q8+Q9+Q13+Q14</f>
        <v>3.42</v>
      </c>
      <c r="R54" s="18">
        <f>R11+R20+R22+R24+R26+R28+R35+R37+R40+R42</f>
        <v>138.30000000000001</v>
      </c>
      <c r="S54" s="18" t="s">
        <v>55</v>
      </c>
      <c r="T54" s="3"/>
    </row>
    <row r="55" spans="1:20" ht="14.25" customHeight="1" x14ac:dyDescent="0.25">
      <c r="A55" s="16" t="s">
        <v>5</v>
      </c>
      <c r="B55" s="12" t="s">
        <v>55</v>
      </c>
      <c r="C55" s="12" t="s">
        <v>55</v>
      </c>
      <c r="D55" s="12" t="s">
        <v>55</v>
      </c>
      <c r="E55" s="12" t="s">
        <v>55</v>
      </c>
      <c r="F55" s="12" t="s">
        <v>55</v>
      </c>
      <c r="G55" s="12" t="s">
        <v>55</v>
      </c>
      <c r="H55" s="12" t="s">
        <v>55</v>
      </c>
      <c r="I55" s="12" t="s">
        <v>55</v>
      </c>
      <c r="J55" s="11"/>
      <c r="K55" s="12" t="s">
        <v>55</v>
      </c>
      <c r="L55" s="12" t="s">
        <v>55</v>
      </c>
      <c r="M55" s="12" t="s">
        <v>55</v>
      </c>
      <c r="N55" s="18" t="s">
        <v>55</v>
      </c>
      <c r="O55" s="18" t="s">
        <v>55</v>
      </c>
      <c r="P55" s="18">
        <f>P22+P17+P18+P356+P32</f>
        <v>166.96</v>
      </c>
      <c r="Q55" s="18" t="s">
        <v>55</v>
      </c>
      <c r="R55" s="18" t="s">
        <v>55</v>
      </c>
      <c r="S55" s="18" t="s">
        <v>55</v>
      </c>
      <c r="T55" s="3"/>
    </row>
    <row r="56" spans="1:20" ht="13.5" customHeight="1" x14ac:dyDescent="0.25">
      <c r="A56" s="16" t="s">
        <v>54</v>
      </c>
      <c r="B56" s="12" t="s">
        <v>55</v>
      </c>
      <c r="C56" s="12" t="s">
        <v>55</v>
      </c>
      <c r="D56" s="12" t="s">
        <v>55</v>
      </c>
      <c r="E56" s="12" t="s">
        <v>55</v>
      </c>
      <c r="F56" s="12" t="s">
        <v>55</v>
      </c>
      <c r="G56" s="12" t="s">
        <v>55</v>
      </c>
      <c r="H56" s="12" t="s">
        <v>55</v>
      </c>
      <c r="I56" s="12" t="s">
        <v>55</v>
      </c>
      <c r="J56" s="11"/>
      <c r="K56" s="12" t="s">
        <v>55</v>
      </c>
      <c r="L56" s="12" t="s">
        <v>55</v>
      </c>
      <c r="M56" s="12" t="s">
        <v>55</v>
      </c>
      <c r="N56" s="11" t="s">
        <v>55</v>
      </c>
      <c r="O56" s="11" t="s">
        <v>55</v>
      </c>
      <c r="P56" s="11" t="s">
        <v>55</v>
      </c>
      <c r="Q56" s="11" t="s">
        <v>55</v>
      </c>
      <c r="R56" s="11" t="s">
        <v>55</v>
      </c>
      <c r="S56" s="11">
        <f>S8+S9+S11+S13+S14+S20+S22+S24+S26+S28+S35+S37+S40+S42</f>
        <v>1208.46</v>
      </c>
      <c r="T56" s="3"/>
    </row>
    <row r="57" spans="1:20" ht="20.2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2"/>
      <c r="M57" s="2"/>
      <c r="N57" s="3"/>
      <c r="O57" s="3"/>
      <c r="P57" s="3"/>
      <c r="Q57" s="3"/>
      <c r="R57" s="3"/>
      <c r="S57" s="3"/>
      <c r="T57" s="3"/>
    </row>
    <row r="58" spans="1:20" ht="20.25" customHeight="1" x14ac:dyDescent="0.25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2"/>
      <c r="M58" s="2"/>
      <c r="N58" s="3"/>
      <c r="O58" s="3"/>
      <c r="P58" s="3"/>
      <c r="Q58" s="3"/>
      <c r="R58" s="3"/>
      <c r="S58" s="3"/>
      <c r="T58" s="3"/>
    </row>
    <row r="59" spans="1:20" ht="20.25" customHeight="1" x14ac:dyDescent="0.25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2"/>
      <c r="M59" s="2"/>
      <c r="N59" s="3"/>
      <c r="O59" s="3"/>
      <c r="P59" s="3"/>
      <c r="Q59" s="3"/>
      <c r="R59" s="3"/>
      <c r="S59" s="3"/>
      <c r="T59" s="3"/>
    </row>
    <row r="60" spans="1:20" ht="20.25" customHeight="1" x14ac:dyDescent="0.25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2"/>
      <c r="M60" s="2"/>
      <c r="N60" s="3"/>
      <c r="O60" s="3"/>
      <c r="P60" s="3"/>
      <c r="Q60" s="3"/>
      <c r="R60" s="3"/>
      <c r="S60" s="3"/>
      <c r="T60" s="3"/>
    </row>
    <row r="61" spans="1:20" ht="20.25" customHeight="1" x14ac:dyDescent="0.25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2"/>
      <c r="M61" s="2"/>
      <c r="N61" s="3"/>
      <c r="O61" s="3"/>
      <c r="P61" s="3"/>
      <c r="Q61" s="3"/>
      <c r="R61" s="3"/>
      <c r="S61" s="3"/>
      <c r="T61" s="3"/>
    </row>
    <row r="62" spans="1:20" ht="20.25" customHeight="1" x14ac:dyDescent="0.25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2"/>
      <c r="M62" s="2"/>
      <c r="N62" s="3"/>
      <c r="O62" s="3"/>
      <c r="P62" s="3"/>
      <c r="Q62" s="3"/>
      <c r="R62" s="3"/>
      <c r="S62" s="3"/>
      <c r="T62" s="3"/>
    </row>
    <row r="63" spans="1:20" ht="20.25" customHeight="1" x14ac:dyDescent="0.25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2"/>
      <c r="M63" s="2"/>
      <c r="N63" s="3"/>
      <c r="O63" s="3"/>
      <c r="P63" s="3"/>
      <c r="Q63" s="3"/>
      <c r="R63" s="3"/>
      <c r="S63" s="3"/>
      <c r="T63" s="3"/>
    </row>
    <row r="64" spans="1:20" ht="20.25" customHeight="1" x14ac:dyDescent="0.25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2"/>
      <c r="M64" s="2"/>
      <c r="N64" s="3"/>
      <c r="O64" s="3"/>
      <c r="P64" s="3"/>
      <c r="Q64" s="3"/>
      <c r="R64" s="3"/>
      <c r="S64" s="3"/>
      <c r="T64" s="3"/>
    </row>
    <row r="65" spans="1:21" ht="20.25" customHeight="1" x14ac:dyDescent="0.25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2"/>
      <c r="M65" s="2"/>
      <c r="N65" s="3"/>
      <c r="O65" s="3"/>
      <c r="P65" s="3"/>
      <c r="Q65" s="3"/>
      <c r="R65" s="3"/>
      <c r="S65" s="3"/>
      <c r="T65" s="3"/>
    </row>
    <row r="66" spans="1:21" ht="20.25" customHeight="1" x14ac:dyDescent="0.25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2"/>
      <c r="M66" s="2"/>
      <c r="N66" s="3"/>
      <c r="O66" s="3"/>
      <c r="P66" s="3"/>
      <c r="Q66" s="3"/>
      <c r="R66" s="3"/>
      <c r="S66" s="3"/>
      <c r="T66" s="3"/>
    </row>
    <row r="67" spans="1:21" ht="20.25" customHeight="1" x14ac:dyDescent="0.25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2"/>
      <c r="M67" s="2"/>
      <c r="N67" s="3"/>
      <c r="O67" s="3"/>
      <c r="P67" s="3"/>
      <c r="Q67" s="3"/>
      <c r="R67" s="3"/>
      <c r="S67" s="3"/>
      <c r="T67" s="3"/>
    </row>
    <row r="68" spans="1:21" ht="20.25" customHeight="1" x14ac:dyDescent="0.25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2"/>
      <c r="M68" s="2"/>
      <c r="N68" s="3"/>
      <c r="O68" s="3"/>
      <c r="P68" s="3"/>
      <c r="Q68" s="3"/>
      <c r="R68" s="3"/>
      <c r="S68" s="3"/>
      <c r="T68" s="3"/>
    </row>
    <row r="69" spans="1:21" ht="18.75" x14ac:dyDescent="0.25">
      <c r="A69" s="3"/>
      <c r="B69" s="2"/>
      <c r="C69" s="2"/>
      <c r="D69" s="4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1" ht="18.75" x14ac:dyDescent="0.25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1" ht="18.75" x14ac:dyDescent="0.25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1" ht="18.75" x14ac:dyDescent="0.25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1" ht="18.75" x14ac:dyDescent="0.25">
      <c r="A73" s="25"/>
      <c r="B73" s="2"/>
      <c r="C73" s="2"/>
      <c r="D73" s="2"/>
      <c r="E73" s="2"/>
      <c r="F73" s="24"/>
      <c r="G73" s="25"/>
      <c r="H73" s="24"/>
      <c r="I73" s="25"/>
      <c r="J73" s="24"/>
      <c r="K73" s="24"/>
      <c r="L73" s="24"/>
      <c r="M73" s="24"/>
      <c r="N73" s="24"/>
      <c r="O73" s="2"/>
      <c r="P73" s="2"/>
      <c r="Q73" s="2"/>
      <c r="R73" s="2"/>
      <c r="S73" s="24"/>
      <c r="T73" s="2"/>
    </row>
    <row r="74" spans="1:21" ht="37.5" customHeight="1" x14ac:dyDescent="0.25">
      <c r="A74" s="25"/>
      <c r="B74" s="3"/>
      <c r="C74" s="3"/>
      <c r="D74" s="2"/>
      <c r="E74" s="2"/>
      <c r="F74" s="24"/>
      <c r="G74" s="25"/>
      <c r="H74" s="24"/>
      <c r="I74" s="25"/>
      <c r="J74" s="24"/>
      <c r="K74" s="24"/>
      <c r="L74" s="24"/>
      <c r="M74" s="24"/>
      <c r="N74" s="24"/>
      <c r="O74" s="2"/>
      <c r="P74" s="2"/>
      <c r="Q74" s="2"/>
      <c r="R74" s="2"/>
      <c r="S74" s="24"/>
      <c r="T74" s="2"/>
    </row>
    <row r="75" spans="1:21" ht="18.75" x14ac:dyDescent="0.25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1" ht="18.75" x14ac:dyDescent="0.25">
      <c r="A76" s="3"/>
      <c r="B76" s="2"/>
      <c r="C76" s="5"/>
      <c r="D76" s="5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1" ht="18.75" x14ac:dyDescent="0.25">
      <c r="A77" s="3"/>
      <c r="B77" s="2"/>
      <c r="C77" s="5"/>
      <c r="E77" s="2"/>
      <c r="F77" s="2"/>
      <c r="G77" s="2"/>
      <c r="H77" s="2"/>
      <c r="I77" s="2"/>
      <c r="L77" s="2"/>
      <c r="M77" s="2"/>
      <c r="N77" s="2"/>
      <c r="O77" s="2"/>
      <c r="P77" s="2"/>
      <c r="Q77" s="2"/>
      <c r="R77" s="2"/>
      <c r="S77" s="2"/>
      <c r="T77" s="2"/>
    </row>
    <row r="78" spans="1:21" ht="18.75" x14ac:dyDescent="0.25">
      <c r="A78" s="3"/>
      <c r="B78" s="2"/>
      <c r="C78" s="5"/>
      <c r="D78" s="5"/>
      <c r="E78" s="2"/>
      <c r="F78" s="2"/>
      <c r="G78" s="2"/>
      <c r="H78" s="2"/>
      <c r="I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1" ht="18.75" x14ac:dyDescent="0.25">
      <c r="A79" s="3"/>
      <c r="B79" s="2"/>
      <c r="C79" s="5"/>
      <c r="D79" s="5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1" ht="18.75" x14ac:dyDescent="0.25">
      <c r="A80" s="3"/>
      <c r="B80" s="2"/>
      <c r="C80" s="5"/>
      <c r="D80" s="5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2" spans="7:7" ht="18.75" x14ac:dyDescent="0.25">
      <c r="G82" s="2"/>
    </row>
  </sheetData>
  <mergeCells count="162">
    <mergeCell ref="K24:K25"/>
    <mergeCell ref="K26:K27"/>
    <mergeCell ref="K28:K29"/>
    <mergeCell ref="O40:O41"/>
    <mergeCell ref="P40:P41"/>
    <mergeCell ref="Q40:Q41"/>
    <mergeCell ref="I26:J27"/>
    <mergeCell ref="L37:L38"/>
    <mergeCell ref="I37:J38"/>
    <mergeCell ref="L24:L25"/>
    <mergeCell ref="M24:M25"/>
    <mergeCell ref="M26:M27"/>
    <mergeCell ref="M28:M29"/>
    <mergeCell ref="L26:L27"/>
    <mergeCell ref="L28:L29"/>
    <mergeCell ref="R40:R41"/>
    <mergeCell ref="S40:S41"/>
    <mergeCell ref="O42:O43"/>
    <mergeCell ref="P42:P43"/>
    <mergeCell ref="Q42:Q43"/>
    <mergeCell ref="R42:R43"/>
    <mergeCell ref="S42:S43"/>
    <mergeCell ref="O35:O36"/>
    <mergeCell ref="P35:P36"/>
    <mergeCell ref="Q35:Q36"/>
    <mergeCell ref="R35:R36"/>
    <mergeCell ref="S35:S36"/>
    <mergeCell ref="O37:O38"/>
    <mergeCell ref="P37:P38"/>
    <mergeCell ref="Q37:Q38"/>
    <mergeCell ref="R37:R38"/>
    <mergeCell ref="S37:S38"/>
    <mergeCell ref="A1:S1"/>
    <mergeCell ref="F3:K3"/>
    <mergeCell ref="N3:S3"/>
    <mergeCell ref="E2:E5"/>
    <mergeCell ref="G4:G5"/>
    <mergeCell ref="F4:F5"/>
    <mergeCell ref="O4:O5"/>
    <mergeCell ref="S20:S21"/>
    <mergeCell ref="S22:S23"/>
    <mergeCell ref="H20:H21"/>
    <mergeCell ref="H22:H23"/>
    <mergeCell ref="A2:A6"/>
    <mergeCell ref="P4:P5"/>
    <mergeCell ref="Q4:Q5"/>
    <mergeCell ref="R4:R5"/>
    <mergeCell ref="L3:M5"/>
    <mergeCell ref="I19:J19"/>
    <mergeCell ref="I20:J21"/>
    <mergeCell ref="A20:A21"/>
    <mergeCell ref="B22:B23"/>
    <mergeCell ref="A22:A23"/>
    <mergeCell ref="K20:K21"/>
    <mergeCell ref="K22:K23"/>
    <mergeCell ref="A73:A74"/>
    <mergeCell ref="G73:G74"/>
    <mergeCell ref="F73:F74"/>
    <mergeCell ref="H73:H74"/>
    <mergeCell ref="I73:I74"/>
    <mergeCell ref="F2:S2"/>
    <mergeCell ref="S4:S5"/>
    <mergeCell ref="D2:D5"/>
    <mergeCell ref="C2:C5"/>
    <mergeCell ref="B2:B5"/>
    <mergeCell ref="N4:N5"/>
    <mergeCell ref="S24:S25"/>
    <mergeCell ref="S26:S27"/>
    <mergeCell ref="S28:S29"/>
    <mergeCell ref="Q26:Q27"/>
    <mergeCell ref="R26:R27"/>
    <mergeCell ref="Q28:Q29"/>
    <mergeCell ref="R28:R29"/>
    <mergeCell ref="O24:O25"/>
    <mergeCell ref="P24:P25"/>
    <mergeCell ref="O26:O27"/>
    <mergeCell ref="O28:O29"/>
    <mergeCell ref="P28:P29"/>
    <mergeCell ref="P26:P27"/>
    <mergeCell ref="S73:S74"/>
    <mergeCell ref="H4:K4"/>
    <mergeCell ref="J73:J74"/>
    <mergeCell ref="K73:K74"/>
    <mergeCell ref="L73:L74"/>
    <mergeCell ref="M73:M74"/>
    <mergeCell ref="N73:N74"/>
    <mergeCell ref="B20:B21"/>
    <mergeCell ref="F20:F21"/>
    <mergeCell ref="F22:F23"/>
    <mergeCell ref="F24:F25"/>
    <mergeCell ref="F26:F27"/>
    <mergeCell ref="F28:F29"/>
    <mergeCell ref="F35:F36"/>
    <mergeCell ref="F37:F38"/>
    <mergeCell ref="Q20:Q21"/>
    <mergeCell ref="R20:R21"/>
    <mergeCell ref="P20:P21"/>
    <mergeCell ref="O20:O21"/>
    <mergeCell ref="O22:O23"/>
    <mergeCell ref="P22:P23"/>
    <mergeCell ref="Q22:Q23"/>
    <mergeCell ref="R22:R23"/>
    <mergeCell ref="Q24:Q25"/>
    <mergeCell ref="H40:H41"/>
    <mergeCell ref="H42:H43"/>
    <mergeCell ref="H24:H25"/>
    <mergeCell ref="H26:H27"/>
    <mergeCell ref="A40:A41"/>
    <mergeCell ref="A42:A43"/>
    <mergeCell ref="B40:B41"/>
    <mergeCell ref="B42:B43"/>
    <mergeCell ref="A26:A27"/>
    <mergeCell ref="B26:B27"/>
    <mergeCell ref="A28:A29"/>
    <mergeCell ref="B28:B29"/>
    <mergeCell ref="A35:A36"/>
    <mergeCell ref="B35:B36"/>
    <mergeCell ref="A37:A38"/>
    <mergeCell ref="B37:B38"/>
    <mergeCell ref="H28:H29"/>
    <mergeCell ref="I18:J18"/>
    <mergeCell ref="I34:J34"/>
    <mergeCell ref="I31:J31"/>
    <mergeCell ref="I32:J32"/>
    <mergeCell ref="I33:J33"/>
    <mergeCell ref="I28:J29"/>
    <mergeCell ref="I24:J25"/>
    <mergeCell ref="H35:H36"/>
    <mergeCell ref="H37:H38"/>
    <mergeCell ref="I5:J5"/>
    <mergeCell ref="I8:J8"/>
    <mergeCell ref="I9:J9"/>
    <mergeCell ref="I10:J10"/>
    <mergeCell ref="I11:J11"/>
    <mergeCell ref="I13:J13"/>
    <mergeCell ref="I14:J14"/>
    <mergeCell ref="I16:J16"/>
    <mergeCell ref="I17:J17"/>
    <mergeCell ref="A24:A25"/>
    <mergeCell ref="B24:B25"/>
    <mergeCell ref="R24:R25"/>
    <mergeCell ref="K40:K41"/>
    <mergeCell ref="K42:K43"/>
    <mergeCell ref="L40:L41"/>
    <mergeCell ref="L42:L43"/>
    <mergeCell ref="L20:L21"/>
    <mergeCell ref="M20:M21"/>
    <mergeCell ref="I22:J23"/>
    <mergeCell ref="M22:M23"/>
    <mergeCell ref="L22:L23"/>
    <mergeCell ref="M40:M41"/>
    <mergeCell ref="M42:M43"/>
    <mergeCell ref="M37:M38"/>
    <mergeCell ref="K37:K38"/>
    <mergeCell ref="K35:K36"/>
    <mergeCell ref="L35:L36"/>
    <mergeCell ref="M35:M36"/>
    <mergeCell ref="I35:J36"/>
    <mergeCell ref="I40:J41"/>
    <mergeCell ref="I42:J43"/>
    <mergeCell ref="F40:F41"/>
    <mergeCell ref="F42:F43"/>
  </mergeCells>
  <pageMargins left="0.70866141732283472" right="0.70866141732283472" top="0.74803149606299213" bottom="0.74803149606299213" header="0.31496062992125984" footer="0.31496062992125984"/>
  <pageSetup paperSize="9" scale="72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Лист4</vt:lpstr>
      <vt:lpstr>ngf</vt:lpstr>
    </vt:vector>
  </TitlesOfParts>
  <Company>Reanimator Extreme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MishaD</dc:creator>
  <cp:lastModifiedBy>Користувач</cp:lastModifiedBy>
  <cp:lastPrinted>2013-12-23T17:59:31Z</cp:lastPrinted>
  <dcterms:created xsi:type="dcterms:W3CDTF">2013-11-19T16:51:23Z</dcterms:created>
  <dcterms:modified xsi:type="dcterms:W3CDTF">2014-05-06T08:28:55Z</dcterms:modified>
</cp:coreProperties>
</file>