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85" yWindow="-15" windowWidth="10230" windowHeight="8325"/>
  </bookViews>
  <sheets>
    <sheet name="T08-TxClicker_Rev1a" sheetId="2" r:id="rId1"/>
    <sheet name="T08-TxClicker" sheetId="1" r:id="rId2"/>
  </sheets>
  <definedNames>
    <definedName name="_xlnm._FilterDatabase" localSheetId="0" hidden="1">'T08-TxClicker_Rev1a'!$A$2:$L$59</definedName>
  </definedNames>
  <calcPr calcId="145621"/>
</workbook>
</file>

<file path=xl/calcChain.xml><?xml version="1.0" encoding="utf-8"?>
<calcChain xmlns="http://schemas.openxmlformats.org/spreadsheetml/2006/main">
  <c r="C56" i="2" l="1"/>
  <c r="K53" i="2" l="1"/>
  <c r="B56" i="2" s="1"/>
  <c r="M50" i="1"/>
  <c r="N50" i="1"/>
  <c r="A49" i="2"/>
  <c r="A48" i="2"/>
  <c r="A47" i="2"/>
  <c r="A46" i="2"/>
  <c r="A32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3" i="2"/>
  <c r="A39" i="2"/>
  <c r="A34" i="2"/>
  <c r="A35" i="2"/>
  <c r="A36" i="2"/>
  <c r="A37" i="2"/>
  <c r="A40" i="2"/>
  <c r="A42" i="2"/>
  <c r="A41" i="2"/>
  <c r="A44" i="2"/>
  <c r="A45" i="2"/>
  <c r="A50" i="2"/>
  <c r="A51" i="2"/>
  <c r="A38" i="2"/>
  <c r="A52" i="2"/>
  <c r="A6" i="2"/>
  <c r="A7" i="2"/>
  <c r="M4" i="1" l="1"/>
  <c r="M31" i="1"/>
  <c r="N31" i="1"/>
  <c r="M30" i="1"/>
  <c r="N30" i="1"/>
  <c r="M23" i="1"/>
  <c r="N23" i="1"/>
  <c r="M16" i="1"/>
  <c r="N16" i="1"/>
  <c r="M24" i="1" l="1"/>
  <c r="M38" i="1"/>
  <c r="M20" i="1"/>
  <c r="M21" i="1"/>
  <c r="M22" i="1"/>
  <c r="M35" i="1"/>
  <c r="M27" i="1"/>
  <c r="M10" i="1"/>
  <c r="M17" i="1"/>
  <c r="M18" i="1"/>
  <c r="M34" i="1"/>
  <c r="M19" i="1"/>
  <c r="M14" i="1"/>
  <c r="M28" i="1"/>
  <c r="M11" i="1"/>
  <c r="M29" i="1"/>
  <c r="M32" i="1"/>
  <c r="M8" i="1"/>
  <c r="M5" i="1"/>
  <c r="M33" i="1"/>
  <c r="M36" i="1"/>
  <c r="M25" i="1"/>
  <c r="M37" i="1"/>
  <c r="M15" i="1"/>
  <c r="M9" i="1"/>
  <c r="M6" i="1"/>
  <c r="M13" i="1"/>
  <c r="M39" i="1"/>
  <c r="M40" i="1"/>
  <c r="M41" i="1"/>
  <c r="M42" i="1"/>
  <c r="M12" i="1"/>
  <c r="M43" i="1"/>
  <c r="M26" i="1"/>
  <c r="M44" i="1"/>
  <c r="M45" i="1"/>
  <c r="M46" i="1"/>
  <c r="M47" i="1"/>
  <c r="M48" i="1"/>
  <c r="M49" i="1"/>
  <c r="N44" i="1"/>
  <c r="N45" i="1"/>
  <c r="N46" i="1"/>
  <c r="B53" i="1" l="1"/>
  <c r="N24" i="1"/>
  <c r="N38" i="1"/>
  <c r="N20" i="1"/>
  <c r="N21" i="1"/>
  <c r="N22" i="1"/>
  <c r="N35" i="1"/>
  <c r="N27" i="1"/>
  <c r="N10" i="1"/>
  <c r="N17" i="1"/>
  <c r="N18" i="1"/>
  <c r="N34" i="1"/>
  <c r="N19" i="1"/>
  <c r="N14" i="1"/>
  <c r="N28" i="1"/>
  <c r="N11" i="1"/>
  <c r="N29" i="1"/>
  <c r="N32" i="1"/>
  <c r="N8" i="1"/>
  <c r="N5" i="1"/>
  <c r="N33" i="1"/>
  <c r="N36" i="1"/>
  <c r="N25" i="1"/>
  <c r="N37" i="1"/>
  <c r="N15" i="1"/>
  <c r="N9" i="1"/>
  <c r="N6" i="1"/>
  <c r="N13" i="1"/>
  <c r="N39" i="1"/>
  <c r="N40" i="1"/>
  <c r="N41" i="1"/>
  <c r="N42" i="1"/>
  <c r="N12" i="1"/>
  <c r="N43" i="1"/>
  <c r="N26" i="1"/>
  <c r="N47" i="1"/>
  <c r="N48" i="1"/>
  <c r="N49" i="1"/>
  <c r="A7" i="1"/>
  <c r="N7" i="1" l="1"/>
  <c r="B52" i="1" s="1"/>
  <c r="E53" i="1" l="1"/>
  <c r="F53" i="1"/>
  <c r="D53" i="1"/>
</calcChain>
</file>

<file path=xl/sharedStrings.xml><?xml version="1.0" encoding="utf-8"?>
<sst xmlns="http://schemas.openxmlformats.org/spreadsheetml/2006/main" count="710" uniqueCount="380">
  <si>
    <t>Qty</t>
  </si>
  <si>
    <t>Value</t>
  </si>
  <si>
    <t>Device</t>
  </si>
  <si>
    <t>Package</t>
  </si>
  <si>
    <t>Parts</t>
  </si>
  <si>
    <t>Description</t>
  </si>
  <si>
    <t>LEDCHIP-LED0603</t>
  </si>
  <si>
    <t>PINHD-1X6</t>
  </si>
  <si>
    <t>1X06</t>
  </si>
  <si>
    <t>JTAG</t>
  </si>
  <si>
    <t>R-US_R0603</t>
  </si>
  <si>
    <t>R0603</t>
  </si>
  <si>
    <t>R6</t>
  </si>
  <si>
    <t>1.5pF</t>
  </si>
  <si>
    <t>C0603</t>
  </si>
  <si>
    <t>C25, C26, C27, C29</t>
  </si>
  <si>
    <t>100nF</t>
  </si>
  <si>
    <t>C-EUC0603</t>
  </si>
  <si>
    <t>C3, C5, C10, C12, C15, C16, C18, C20, C21</t>
  </si>
  <si>
    <t>100pF</t>
  </si>
  <si>
    <t>C24</t>
  </si>
  <si>
    <t>10k</t>
  </si>
  <si>
    <t>R4</t>
  </si>
  <si>
    <t>R603X42012</t>
  </si>
  <si>
    <t>2012(4_RES)</t>
  </si>
  <si>
    <t>R10</t>
  </si>
  <si>
    <t>Quad resistor package 0603</t>
  </si>
  <si>
    <t>10uF</t>
  </si>
  <si>
    <t>C1, C2, C4, C11</t>
  </si>
  <si>
    <t>12nH</t>
  </si>
  <si>
    <t>LL0603</t>
  </si>
  <si>
    <t>L0603</t>
  </si>
  <si>
    <t>L1, L2</t>
  </si>
  <si>
    <t>15nH</t>
  </si>
  <si>
    <t>L5, L7</t>
  </si>
  <si>
    <t>16pF</t>
  </si>
  <si>
    <t>C35</t>
  </si>
  <si>
    <t>18nH</t>
  </si>
  <si>
    <t>L3, L4</t>
  </si>
  <si>
    <t>18pF</t>
  </si>
  <si>
    <t>C-EUC0402</t>
  </si>
  <si>
    <t>C0402</t>
  </si>
  <si>
    <t>C13, C14</t>
  </si>
  <si>
    <t>1MEG</t>
  </si>
  <si>
    <t>R9</t>
  </si>
  <si>
    <t>1pF</t>
  </si>
  <si>
    <t>C23</t>
  </si>
  <si>
    <t>2.2nH</t>
  </si>
  <si>
    <t>L6</t>
  </si>
  <si>
    <t>2nF</t>
  </si>
  <si>
    <t>C9</t>
  </si>
  <si>
    <t>2pF</t>
  </si>
  <si>
    <t>3.3k</t>
  </si>
  <si>
    <t>R2</t>
  </si>
  <si>
    <t>470nF</t>
  </si>
  <si>
    <t>C22</t>
  </si>
  <si>
    <t>47k</t>
  </si>
  <si>
    <t>R1</t>
  </si>
  <si>
    <t>5.6nH</t>
  </si>
  <si>
    <t>L8</t>
  </si>
  <si>
    <t>56k</t>
  </si>
  <si>
    <t>R3</t>
  </si>
  <si>
    <t>8.2pF</t>
  </si>
  <si>
    <t>C28</t>
  </si>
  <si>
    <t>9C-26.000MEEJ-T</t>
  </si>
  <si>
    <t>CRYSTALHC49US</t>
  </si>
  <si>
    <t>HC49US</t>
  </si>
  <si>
    <t>Y1</t>
  </si>
  <si>
    <t>CC430F513X---RGZ48</t>
  </si>
  <si>
    <t>RGZ48</t>
  </si>
  <si>
    <t>U1</t>
  </si>
  <si>
    <t>***CC430F513X***RGZ48 **</t>
  </si>
  <si>
    <t>CR2032-SNAPDRAGON</t>
  </si>
  <si>
    <t>U$2</t>
  </si>
  <si>
    <t>HOLDER SNAP DRAGON CR2032 SMD</t>
  </si>
  <si>
    <t>DMN63D8LDW</t>
  </si>
  <si>
    <t>SOT363</t>
  </si>
  <si>
    <t>Q1, Q2</t>
  </si>
  <si>
    <t>DNI</t>
  </si>
  <si>
    <t>C30, C31, C32, C33, C34</t>
  </si>
  <si>
    <t>R5, R7</t>
  </si>
  <si>
    <t>R8</t>
  </si>
  <si>
    <t>DNP</t>
  </si>
  <si>
    <t>L9</t>
  </si>
  <si>
    <t>ESDA6V1-5M6</t>
  </si>
  <si>
    <t>5X-TVS</t>
  </si>
  <si>
    <t>U$6</t>
  </si>
  <si>
    <t>PCB_ANTENNA_915MHZOSHP</t>
  </si>
  <si>
    <t>PCB_ANTENNA_915MHZ</t>
  </si>
  <si>
    <t>U$7</t>
  </si>
  <si>
    <t>PTC0603</t>
  </si>
  <si>
    <t>F1</t>
  </si>
  <si>
    <t>SWITCH-MOMENTARY-212MM</t>
  </si>
  <si>
    <t>TACTILE-PTH-12MM</t>
  </si>
  <si>
    <t>TEST-POINT3</t>
  </si>
  <si>
    <t>PAD.03X.03</t>
  </si>
  <si>
    <t>TP1, TP2, TP3</t>
  </si>
  <si>
    <t>Bare copper test points for troubleshooting or ICT</t>
  </si>
  <si>
    <t>TOUCH-PAD</t>
  </si>
  <si>
    <t>U$1, U$3, U$4, U$5</t>
  </si>
  <si>
    <t>Digikey#</t>
  </si>
  <si>
    <t>Unit Price</t>
  </si>
  <si>
    <t>Manufacturer</t>
  </si>
  <si>
    <t>Manufacturer P/N</t>
  </si>
  <si>
    <t>PCB</t>
  </si>
  <si>
    <t>N/A</t>
  </si>
  <si>
    <t>OSH PARK Board</t>
  </si>
  <si>
    <t>Extended Price @100x</t>
  </si>
  <si>
    <t>AVX Corporation</t>
  </si>
  <si>
    <t>399-5089-1-ND</t>
  </si>
  <si>
    <t>C0603C104K5RACTU</t>
  </si>
  <si>
    <t>CAP CER 0.1UF 50V 10% X7R 0603</t>
  </si>
  <si>
    <t>Kemet</t>
  </si>
  <si>
    <t>399-7819-1-ND</t>
  </si>
  <si>
    <t>C0603C101F5GACTU</t>
  </si>
  <si>
    <t>CAP CER 100PF 50V 1% NP0 0603</t>
  </si>
  <si>
    <t>Taiyo Yuden</t>
  </si>
  <si>
    <t>Samsung Electro-Mechanics America, Inc</t>
  </si>
  <si>
    <t>CAP CER 2000PF 50V 5% NP0 0603</t>
  </si>
  <si>
    <t>490-1458-1-ND</t>
  </si>
  <si>
    <t>Murata Electronics North America</t>
  </si>
  <si>
    <t>GRM1885C1H202JA01D</t>
  </si>
  <si>
    <t>C6, C7, C8, C17, C19</t>
  </si>
  <si>
    <t>CAP CER MLO 2PF 50V NP0 0603</t>
  </si>
  <si>
    <t>478-6717-1-ND</t>
  </si>
  <si>
    <t>ML03512R0BAT2A</t>
  </si>
  <si>
    <t>587-3171-1-ND</t>
  </si>
  <si>
    <t>UMK107ABJ474KA-T</t>
  </si>
  <si>
    <t>CAP CER 0.47UF 50V 10% X5R 0603</t>
  </si>
  <si>
    <t>BHSD-2032-SMCT-ND</t>
  </si>
  <si>
    <t>MPD (Memory Protection Devices)</t>
  </si>
  <si>
    <t>BHSD-2032-SM</t>
  </si>
  <si>
    <t>RHM0.0CGCT-ND</t>
  </si>
  <si>
    <t xml:space="preserve">Rohm Semiconductor </t>
  </si>
  <si>
    <t>MCR03ERTJ000</t>
  </si>
  <si>
    <t>RES 0.0 OHM 1/10W JUMP 0603 SMD</t>
  </si>
  <si>
    <t>RMCF0603FT10K0CT-ND</t>
  </si>
  <si>
    <t>RES 10K OHM 1/10W 1% 0603</t>
  </si>
  <si>
    <t>RMCF0603FT10K0</t>
  </si>
  <si>
    <t>Stackpole Electronics Inc</t>
  </si>
  <si>
    <t>RES 47K OHM 1/10W 1% 0603</t>
  </si>
  <si>
    <t>RMCF0603FT47K0CT-ND</t>
  </si>
  <si>
    <t>RMCF0603FT47K0</t>
  </si>
  <si>
    <t>RMCF0603FT56K0CT-ND</t>
  </si>
  <si>
    <t>RES 56K OHM 1/10W 1% 0603</t>
  </si>
  <si>
    <t>RMCF0603FT56K0</t>
  </si>
  <si>
    <t>RES ARRAY 10K OHM 4 RES 2012</t>
  </si>
  <si>
    <t>MNR34103CT-ND</t>
  </si>
  <si>
    <t>MNR34J5ABJ103</t>
  </si>
  <si>
    <t>FIXED IND 12NH 400MA 350 MOHM</t>
  </si>
  <si>
    <t>Panasonic Electronic Components</t>
  </si>
  <si>
    <t>PCD2003CT-ND</t>
  </si>
  <si>
    <t>ELJ-RE12NGFA</t>
  </si>
  <si>
    <t>FIXED IND 15NH 350MA 410 MOHM</t>
  </si>
  <si>
    <t>PCD2004CT-ND</t>
  </si>
  <si>
    <t>ELJ-RE15NGFA</t>
  </si>
  <si>
    <t>FIXED IND 18NH 350MA 450 MOHM</t>
  </si>
  <si>
    <t>PCD2005CT-ND</t>
  </si>
  <si>
    <t>ELJ-RE18NGFA</t>
  </si>
  <si>
    <t>FIXED IND 2.2NH 500MA 90 MOHM</t>
  </si>
  <si>
    <t>PCD1965CT-ND</t>
  </si>
  <si>
    <t>ELJ-RE2N2DFA</t>
  </si>
  <si>
    <t>PCD1999CT-ND</t>
  </si>
  <si>
    <t>FIXED IND 5.6NH 430MA 180 MOHM</t>
  </si>
  <si>
    <t>ELJ-RE5N6ZFA</t>
  </si>
  <si>
    <t>MNR34105CT-ND</t>
  </si>
  <si>
    <t>RES ARRAY 1M OHM 4 RES 2012</t>
  </si>
  <si>
    <t>MNR34J5ABJ105</t>
  </si>
  <si>
    <t>RES ARRAY 3.3K OHM 4 RES 2012</t>
  </si>
  <si>
    <t>MNR34332CT-ND</t>
  </si>
  <si>
    <t>MNR34J5ABJ332</t>
  </si>
  <si>
    <t>MOSFET 2N-CH 30V 220MA SOT363</t>
  </si>
  <si>
    <t>DMN63D8LDW-7CT-ND</t>
  </si>
  <si>
    <t>Diodes Incorporated</t>
  </si>
  <si>
    <t>DMN63D8LDW-7</t>
  </si>
  <si>
    <t>497-5779-1-ND</t>
  </si>
  <si>
    <t>TVS DIODE 3VWM 6QFN</t>
  </si>
  <si>
    <t>STMicroelectronics</t>
  </si>
  <si>
    <t>PTC RESTTBLE 0.10A 15V CHIP 0603</t>
  </si>
  <si>
    <t>507-1818-1-ND</t>
  </si>
  <si>
    <t>Bel Fuse Inc</t>
  </si>
  <si>
    <t>0ZCM0010FF2G</t>
  </si>
  <si>
    <t>S4</t>
  </si>
  <si>
    <t>S3</t>
  </si>
  <si>
    <t>S2</t>
  </si>
  <si>
    <t>S1</t>
  </si>
  <si>
    <t>SWITCH TACTILE SPST-NO 0.05A 24V</t>
  </si>
  <si>
    <t>SW412-ND</t>
  </si>
  <si>
    <t>Omron Electronics Inc-EMC Div</t>
  </si>
  <si>
    <t>B3F-4005</t>
  </si>
  <si>
    <t>SW411-ND</t>
  </si>
  <si>
    <t>SW800-ND</t>
  </si>
  <si>
    <t>B3F-4000</t>
  </si>
  <si>
    <t>B3F-5000</t>
  </si>
  <si>
    <t>PTS125SK43 LFS</t>
  </si>
  <si>
    <t>SWITCH TACTILE SPST-NO 0.05A 12V</t>
  </si>
  <si>
    <t>CKN9139-ND</t>
  </si>
  <si>
    <t>C&amp;K Components</t>
  </si>
  <si>
    <t>CAP CER 18PF 50V 1% NP0 0402</t>
  </si>
  <si>
    <t>399-8828-1-ND</t>
  </si>
  <si>
    <t>CBR04C180F5GAC</t>
  </si>
  <si>
    <t>SIL VERTICAL PC TAIL PIN HEADER</t>
  </si>
  <si>
    <t>952-2270-ND</t>
  </si>
  <si>
    <t>Harwin Inc</t>
  </si>
  <si>
    <t>M20-9990646</t>
  </si>
  <si>
    <t>Texas Instruments</t>
  </si>
  <si>
    <t>(See Arrow Electronics, CC430F5137IRGZ)</t>
  </si>
  <si>
    <t>CC430F5137IRGZ</t>
  </si>
  <si>
    <t>CRYSTAL 26MHZ 18PF SMD</t>
  </si>
  <si>
    <t>887-1508-1-ND</t>
  </si>
  <si>
    <t>TXC Corporation</t>
  </si>
  <si>
    <t>7A-26.000MAAJ-T</t>
  </si>
  <si>
    <t>587-3417-1-ND</t>
  </si>
  <si>
    <t>CAP CER 10UF 10V 20% X7R 0805</t>
  </si>
  <si>
    <t>LMK212AB7106MG-T</t>
  </si>
  <si>
    <t>Total Cost 1x</t>
  </si>
  <si>
    <t>Total Cost 100x</t>
  </si>
  <si>
    <t>Total at 1x</t>
  </si>
  <si>
    <t>Total at 100x</t>
  </si>
  <si>
    <t>754-1434-1-ND</t>
  </si>
  <si>
    <t>Kingbright</t>
  </si>
  <si>
    <t>APT1608QBC/D</t>
  </si>
  <si>
    <t>Mouser</t>
  </si>
  <si>
    <t>Blue</t>
  </si>
  <si>
    <t>604-APT1608QBC/D</t>
  </si>
  <si>
    <t>Green</t>
  </si>
  <si>
    <t>LED 1.6X0.8 470NM BL WTR BLUE SMD</t>
  </si>
  <si>
    <t>LED 1.6X0.8 470NM BL WTR GRN SMD</t>
  </si>
  <si>
    <t>604-APT1608MGC</t>
  </si>
  <si>
    <t>RED</t>
  </si>
  <si>
    <t>LED 1.6X0.8 470NM BL WTR RED SMD</t>
  </si>
  <si>
    <t>YELLOW</t>
  </si>
  <si>
    <t>LED 1.6X0.8 470NM BL WTR YLW SMD</t>
  </si>
  <si>
    <t>604-APT1608SYCK</t>
  </si>
  <si>
    <t>APT1608SYCK</t>
  </si>
  <si>
    <t>APT1608MGC</t>
  </si>
  <si>
    <t>604-APT1608SRCPRV</t>
  </si>
  <si>
    <t>CAP CER 1.5PF 50V NP0 0402</t>
  </si>
  <si>
    <t>490-5891-1-ND</t>
  </si>
  <si>
    <t>GRM1555C1H1R5CA01D</t>
  </si>
  <si>
    <t>399-8829-1-ND</t>
  </si>
  <si>
    <t>CAP CER 16PF 50V 5% NP0 0402</t>
  </si>
  <si>
    <t>CBR04C160F5GAC</t>
  </si>
  <si>
    <t>CAP CER 8.2PF 50V NP0 0402</t>
  </si>
  <si>
    <t>587-1946-1-ND</t>
  </si>
  <si>
    <t>UMK105CG8R2DV-F</t>
  </si>
  <si>
    <t>CAP CER 1PF 50V NP0 0402</t>
  </si>
  <si>
    <t>1276-1595-1-ND</t>
  </si>
  <si>
    <t>CL05C010CB5NNNC</t>
  </si>
  <si>
    <t>0-DNI</t>
  </si>
  <si>
    <t>R7</t>
  </si>
  <si>
    <t>C14, C17, C18, C21</t>
  </si>
  <si>
    <t>C10, C13, C24, C26, C28, C31, C32, C33</t>
  </si>
  <si>
    <t>C15</t>
  </si>
  <si>
    <t>10M</t>
  </si>
  <si>
    <t>R2, R3, R4, R5</t>
  </si>
  <si>
    <t>C12, C16, C27</t>
  </si>
  <si>
    <t>LL0402</t>
  </si>
  <si>
    <t>L0402</t>
  </si>
  <si>
    <t>C29</t>
  </si>
  <si>
    <t>C20, C23</t>
  </si>
  <si>
    <t>1k</t>
  </si>
  <si>
    <t>R13, R14, R15, R16</t>
  </si>
  <si>
    <t>C11</t>
  </si>
  <si>
    <t>26MHz</t>
  </si>
  <si>
    <t>CRYSTALTXC-7A</t>
  </si>
  <si>
    <t>CRYSTAL-TXC-7A</t>
  </si>
  <si>
    <t>C1</t>
  </si>
  <si>
    <t>C30, C34</t>
  </si>
  <si>
    <t>R8, R9, R10, R11</t>
  </si>
  <si>
    <t>R12</t>
  </si>
  <si>
    <t>C19</t>
  </si>
  <si>
    <t>CHIP-LED0603</t>
  </si>
  <si>
    <t>LED1</t>
  </si>
  <si>
    <t>CR2032-SNAPDRAGONCR2032</t>
  </si>
  <si>
    <t>U$5</t>
  </si>
  <si>
    <t>C5, C6, C7, C8</t>
  </si>
  <si>
    <t>LED2</t>
  </si>
  <si>
    <t>Red</t>
  </si>
  <si>
    <t>LED4</t>
  </si>
  <si>
    <t>SMA-SMD</t>
  </si>
  <si>
    <t>X1-DNI, XCAL-DNI</t>
  </si>
  <si>
    <t>SMA 50 Ohm Straight Jack Receptacle - Surface Mount</t>
  </si>
  <si>
    <t>TC2030-MCP</t>
  </si>
  <si>
    <t>U$1</t>
  </si>
  <si>
    <t>TOUCHPAD_SWITCH_COMBOSWITC_TOUCHPAD</t>
  </si>
  <si>
    <t>S1, S2, S3, S4</t>
  </si>
  <si>
    <t>UCLAMP3304A</t>
  </si>
  <si>
    <t>SOT666</t>
  </si>
  <si>
    <t>D1</t>
  </si>
  <si>
    <t>Yellow</t>
  </si>
  <si>
    <t>LED3</t>
  </si>
  <si>
    <t>~200nH</t>
  </si>
  <si>
    <t>L10</t>
  </si>
  <si>
    <t>P0.0GCT-ND</t>
  </si>
  <si>
    <t>ERJ-3GEY0R00V</t>
  </si>
  <si>
    <t>RMCF0603JT10M0CT-ND</t>
  </si>
  <si>
    <t>RES 10M OHM 1/10W 5% 0603</t>
  </si>
  <si>
    <t>RMCF0603JT10M0</t>
  </si>
  <si>
    <t>RES 1K OHM 1/10W 1% 0603 SMD</t>
  </si>
  <si>
    <t>P1.00KHCT-ND</t>
  </si>
  <si>
    <t>ERJ-3EKF1001V</t>
  </si>
  <si>
    <t>RES 3.3K OHM 1/10W 1% 0603</t>
  </si>
  <si>
    <t>RMCF0603FT3K30CT-ND</t>
  </si>
  <si>
    <t>RMCF0603FT3K30</t>
  </si>
  <si>
    <t>IC MCU 16B 32K W/RF CORE 48VQFN</t>
  </si>
  <si>
    <t>296-27420-1-ND</t>
  </si>
  <si>
    <t>CC430F5137IRGZR</t>
  </si>
  <si>
    <t>C0402 (DNI, Experiment)</t>
  </si>
  <si>
    <t>1284-1102-1-ND</t>
  </si>
  <si>
    <t>American Technical Ceramics</t>
  </si>
  <si>
    <t>600L1R0AT200T</t>
  </si>
  <si>
    <t>CAP CER 1PF 200V NP0 0402</t>
  </si>
  <si>
    <t>CAP CER 1.5PF 200V NP0 0402</t>
  </si>
  <si>
    <t>1284-1109-1-ND</t>
  </si>
  <si>
    <t>600L1R5AT200T</t>
  </si>
  <si>
    <t>CAP CER 100PF 50V 1% C0G 0402</t>
  </si>
  <si>
    <t>445-5362-1-ND</t>
  </si>
  <si>
    <t>TDK Corporation</t>
  </si>
  <si>
    <t>C1005C0G1H101F050BA</t>
  </si>
  <si>
    <t>CAP CER 10UF 16V 20% X5R 0603</t>
  </si>
  <si>
    <t>490-7201-1-ND</t>
  </si>
  <si>
    <t>GRM188R61C106MA73D</t>
  </si>
  <si>
    <t>CAP CER 16PF 50V 1% NP0 0402</t>
  </si>
  <si>
    <t>1276-2206-1-ND</t>
  </si>
  <si>
    <t>CAP CER 18PF 50V 1% NP0 0603</t>
  </si>
  <si>
    <t>CL10C180FB8NNNC</t>
  </si>
  <si>
    <t>CAP CER 8.2PF 200V NP0 0402</t>
  </si>
  <si>
    <t>1284-1136-1-ND</t>
  </si>
  <si>
    <t>600L8R2BT200T</t>
  </si>
  <si>
    <t>TXC CORPORATION</t>
  </si>
  <si>
    <t>LED 1.6X0.8 470NM BL WTR CLR SMD</t>
  </si>
  <si>
    <t>FIXED IND 12NH 640MA 120 MOHM</t>
  </si>
  <si>
    <t>732-1725-1-ND</t>
  </si>
  <si>
    <t>Wurth Electronics Inc</t>
  </si>
  <si>
    <t>744765112A</t>
  </si>
  <si>
    <t>FIXED IND 18NH 420MA 230 MOHM</t>
  </si>
  <si>
    <t>732-1729-1-ND</t>
  </si>
  <si>
    <t>744765118A</t>
  </si>
  <si>
    <t>FIXED IND 15NH 560MA 172 MOHM</t>
  </si>
  <si>
    <t>732-1727-1-ND</t>
  </si>
  <si>
    <t>744765115A</t>
  </si>
  <si>
    <t>FIXED IND 2.2NH 960MA 70 MOHM</t>
  </si>
  <si>
    <t>732-1706-1-ND</t>
  </si>
  <si>
    <t>744765022A</t>
  </si>
  <si>
    <t>FIXED IND 5.6NH 280MA 700 MOHM</t>
  </si>
  <si>
    <t>732-2921-1-ND</t>
  </si>
  <si>
    <t>FIXED IND 200NH 120MA 2.4 OHM</t>
  </si>
  <si>
    <t>490-6929-1-ND</t>
  </si>
  <si>
    <t>LQW18ANR20G00D</t>
  </si>
  <si>
    <t>UCLAMP3304ACT-ND</t>
  </si>
  <si>
    <t>TVS DIODE 3.3VWM 8VC SC896</t>
  </si>
  <si>
    <t>Semtech</t>
  </si>
  <si>
    <t>UCLAMP3304A.TCT</t>
  </si>
  <si>
    <t>LED CHIPLED 633NM RED 0603 SMD</t>
  </si>
  <si>
    <t>475-2512-1-ND</t>
  </si>
  <si>
    <t>OSRAM Opto Semiconductors Inc</t>
  </si>
  <si>
    <t>LS Q976-NR-1</t>
  </si>
  <si>
    <t>LED GREEN CLEAR THIN 0603 SMD</t>
  </si>
  <si>
    <t>160-1446-1-ND</t>
  </si>
  <si>
    <t>Lite-On Inc</t>
  </si>
  <si>
    <t>LTST-C191KGKT</t>
  </si>
  <si>
    <t>LED YELLOW CLEAR THIN 0603 SMD</t>
  </si>
  <si>
    <t>LTST-C191KSKT</t>
  </si>
  <si>
    <t>160-1448-1-ND</t>
  </si>
  <si>
    <t>CONSMA001-SMD-G-ND</t>
  </si>
  <si>
    <t>Linx Technologies Inc</t>
  </si>
  <si>
    <t>CONSMA001-SMD-G</t>
  </si>
  <si>
    <t>OSH PARK Board/MyroPCB</t>
  </si>
  <si>
    <t>ECE 411 "Clicker" BOM, T08</t>
  </si>
  <si>
    <t xml:space="preserve">TAG-CONNECT ISP </t>
  </si>
  <si>
    <t>COPPER TEST POINTS</t>
  </si>
  <si>
    <t>INTEGRATED PCB RESISTIVE SWITCH</t>
  </si>
  <si>
    <t>TP1, TP2, TP3,TP4, TP5, TP6, TP7, TP8, TP9, TP10, TP11, TP12, TP13, TP14, TP15, TP16, TP17, TP18, TP19, TP20, TP21, TP22, TP23, TP24, TP25, TP26, TP27, TP28</t>
  </si>
  <si>
    <t>@1x Production</t>
  </si>
  <si>
    <t>@100x Production</t>
  </si>
  <si>
    <t>TOUCHPAD_SWITCH</t>
  </si>
  <si>
    <t>Total Components/Build</t>
  </si>
  <si>
    <t>Number of Boards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</si>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</sst>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u/>
      <sz val="12"/>
      <color theme="10"/>
      <name val="Garamond"/>
      <family val="1"/>
    </font>
    <font>
      <sz val="12"/>
      <color theme="1"/>
      <name val="Calibri"/>
      <family val="2"/>
      <scheme val="minor"/>
    </font>
    <font>
      <b/>
      <sz val="18"/>
      <color theme="3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NumberFormat="1" applyFont="1"/>
    <xf numFmtId="9" fontId="0" fillId="0" borderId="0" xfId="0" applyNumberFormat="1"/>
    <xf numFmtId="0" fontId="20" fillId="0" borderId="0" xfId="0" applyFont="1"/>
    <xf numFmtId="0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center" wrapText="1"/>
    </xf>
    <xf numFmtId="0" fontId="16" fillId="0" borderId="0" xfId="0" applyFont="1"/>
    <xf numFmtId="0" fontId="24" fillId="0" borderId="0" xfId="0" applyFont="1" applyAlignment="1">
      <alignment vertical="center"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/>
    <xf numFmtId="0" fontId="27" fillId="0" borderId="0" xfId="42" applyFont="1" applyAlignment="1">
      <alignment vertical="center" wrapText="1"/>
    </xf>
    <xf numFmtId="0" fontId="28" fillId="0" borderId="0" xfId="0" applyFont="1"/>
    <xf numFmtId="0" fontId="25" fillId="0" borderId="0" xfId="0" quotePrefix="1" applyFont="1" applyFill="1" applyAlignment="1">
      <alignment wrapText="1"/>
    </xf>
    <xf numFmtId="0" fontId="25" fillId="0" borderId="0" xfId="0" quotePrefix="1" applyFont="1"/>
    <xf numFmtId="0" fontId="16" fillId="0" borderId="9" xfId="17"/>
    <xf numFmtId="0" fontId="26" fillId="0" borderId="0" xfId="0" applyFont="1"/>
    <xf numFmtId="0" fontId="29" fillId="0" borderId="0" xfId="1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scheme val="none"/>
      </font>
    </dxf>
    <dxf>
      <font>
        <strike val="0"/>
        <outline val="0"/>
        <shadow val="0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5:L56" totalsRowShown="0" headerRowDxfId="3">
  <autoFilter ref="A5:L56"/>
  <tableColumns count="12">
    <tableColumn id="1" name="Total Components/Build" dataDxfId="8"/>
    <tableColumn id="2" name="Qty" dataDxfId="7"/>
    <tableColumn id="3" name="Value" dataDxfId="6"/>
    <tableColumn id="4" name="Device" dataDxfId="5"/>
    <tableColumn id="5" name="Package" dataDxfId="4"/>
    <tableColumn id="6" name="Parts"/>
    <tableColumn id="7" name="Description"/>
    <tableColumn id="8" name="Digikey#"/>
    <tableColumn id="10" name="Manufacturer"/>
    <tableColumn id="11" name="Manufacturer P/N"/>
    <tableColumn id="12" name="Unit Price"/>
    <tableColumn id="13" name="Extended Price @100x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N50" totalsRowShown="0" dataDxfId="23">
  <autoFilter ref="A3:N50"/>
  <sortState ref="A4:N49">
    <sortCondition descending="1" ref="M3:M49"/>
  </sortState>
  <tableColumns count="14">
    <tableColumn id="1" name="Qty" dataDxfId="22"/>
    <tableColumn id="2" name="Value" dataDxfId="21"/>
    <tableColumn id="3" name="Device" dataDxfId="20"/>
    <tableColumn id="4" name="Package" dataDxfId="19"/>
    <tableColumn id="5" name="Parts" dataDxfId="18"/>
    <tableColumn id="6" name="Description" dataDxfId="17"/>
    <tableColumn id="7" name="Digikey#" dataDxfId="16"/>
    <tableColumn id="12" name="Mouser" dataDxfId="15"/>
    <tableColumn id="13" name="Manufacturer" dataDxfId="14"/>
    <tableColumn id="14" name="Manufacturer P/N" dataDxfId="13"/>
    <tableColumn id="8" name="Unit Price" dataDxfId="12"/>
    <tableColumn id="9" name="Extended Price @100x" dataDxfId="11"/>
    <tableColumn id="11" name="Total Cost 100x" dataDxfId="10">
      <calculatedColumnFormula>Table1[[#This Row],[Extended Price @100x]]*Table1[[#This Row],[Qty]]</calculatedColumnFormula>
    </tableColumn>
    <tableColumn id="10" name="Total Cost 1x" dataDxfId="9">
      <calculatedColumnFormula>Table1[[#This Row],[Unit Price]]*Table1[[#This Row],[Qty]]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Murata-Electronics.page?lang=en" TargetMode="External"/><Relationship Id="rId13" Type="http://schemas.openxmlformats.org/officeDocument/2006/relationships/hyperlink" Target="http://digikey.com/Suppliers/us/Memory-Protection-Devices.page?lang=en" TargetMode="External"/><Relationship Id="rId18" Type="http://schemas.openxmlformats.org/officeDocument/2006/relationships/hyperlink" Target="http://digikey.com/Suppliers/us/Wurth-Electronics.page?lang=en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://digikey.com/Suppliers/us/atceramics.page?lang=en" TargetMode="External"/><Relationship Id="rId21" Type="http://schemas.openxmlformats.org/officeDocument/2006/relationships/hyperlink" Target="http://digikey.com/Suppliers/us/Osram.page?lang=en" TargetMode="External"/><Relationship Id="rId7" Type="http://schemas.openxmlformats.org/officeDocument/2006/relationships/hyperlink" Target="http://digikey.com/Suppliers/us/samsung-electro-mechanics.page?lang=en" TargetMode="External"/><Relationship Id="rId12" Type="http://schemas.openxmlformats.org/officeDocument/2006/relationships/hyperlink" Target="http://digikey.com/Suppliers/us/Kingbright.page?lang=en" TargetMode="External"/><Relationship Id="rId17" Type="http://schemas.openxmlformats.org/officeDocument/2006/relationships/hyperlink" Target="http://digikey.com/Suppliers/us/Wurth-Electronics.page?lang=e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samsung-electro-mechanics.page?lang=en" TargetMode="External"/><Relationship Id="rId16" Type="http://schemas.openxmlformats.org/officeDocument/2006/relationships/hyperlink" Target="http://digikey.com/Suppliers/us/Wurth-Electronics.page?lang=en" TargetMode="External"/><Relationship Id="rId20" Type="http://schemas.openxmlformats.org/officeDocument/2006/relationships/hyperlink" Target="http://digikey.com/Suppliers/us/Semtech.page?lang=en" TargetMode="External"/><Relationship Id="rId1" Type="http://schemas.openxmlformats.org/officeDocument/2006/relationships/hyperlink" Target="http://digikey.com/Suppliers/us/atceramics.page?lang=en" TargetMode="External"/><Relationship Id="rId6" Type="http://schemas.openxmlformats.org/officeDocument/2006/relationships/hyperlink" Target="http://digikey.com/Suppliers/us/Murata-Electronics.page?lang=en" TargetMode="External"/><Relationship Id="rId11" Type="http://schemas.openxmlformats.org/officeDocument/2006/relationships/hyperlink" Target="http://digikey.com/Suppliers/us/TXC-Corporation.page?lang=en" TargetMode="External"/><Relationship Id="rId24" Type="http://schemas.openxmlformats.org/officeDocument/2006/relationships/hyperlink" Target="http://digikey.com/Suppliers/us/Linx-Technologies.page?lang=en" TargetMode="External"/><Relationship Id="rId5" Type="http://schemas.openxmlformats.org/officeDocument/2006/relationships/hyperlink" Target="http://digikey.com/Suppliers/us/Kemet.page?lang=en" TargetMode="External"/><Relationship Id="rId15" Type="http://schemas.openxmlformats.org/officeDocument/2006/relationships/hyperlink" Target="http://digikey.com/Suppliers/us/Wurth-Electronics.page?lang=en" TargetMode="External"/><Relationship Id="rId23" Type="http://schemas.openxmlformats.org/officeDocument/2006/relationships/hyperlink" Target="http://digikey.com/Suppliers/us/Lite-On.page?lang=en" TargetMode="External"/><Relationship Id="rId10" Type="http://schemas.openxmlformats.org/officeDocument/2006/relationships/hyperlink" Target="http://digikey.com/Suppliers/us/Taiyo-Yuden.page?lang=en" TargetMode="External"/><Relationship Id="rId19" Type="http://schemas.openxmlformats.org/officeDocument/2006/relationships/hyperlink" Target="http://digikey.com/Suppliers/us/Murata-Electronics.page?lang=en" TargetMode="External"/><Relationship Id="rId4" Type="http://schemas.openxmlformats.org/officeDocument/2006/relationships/hyperlink" Target="http://digikey.com/Suppliers/us/Murata-Electronics.page?lang=en" TargetMode="External"/><Relationship Id="rId9" Type="http://schemas.openxmlformats.org/officeDocument/2006/relationships/hyperlink" Target="http://digikey.com/Suppliers/us/atceramics.page?lang=en" TargetMode="External"/><Relationship Id="rId14" Type="http://schemas.openxmlformats.org/officeDocument/2006/relationships/hyperlink" Target="http://digikey.com/Suppliers/us/Wurth-Electronics.page?lang=en" TargetMode="External"/><Relationship Id="rId22" Type="http://schemas.openxmlformats.org/officeDocument/2006/relationships/hyperlink" Target="http://digikey.com/Suppliers/us/Lite-On.page?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9"/>
  <sheetViews>
    <sheetView tabSelected="1" workbookViewId="0">
      <selection activeCell="I2" sqref="I1:I1048576"/>
    </sheetView>
  </sheetViews>
  <sheetFormatPr defaultRowHeight="15" x14ac:dyDescent="0.25"/>
  <cols>
    <col min="1" max="1" width="28.7109375" bestFit="1" customWidth="1"/>
    <col min="2" max="2" width="17.5703125" customWidth="1"/>
    <col min="3" max="3" width="34.140625" bestFit="1" customWidth="1"/>
    <col min="4" max="4" width="36.5703125" hidden="1" customWidth="1"/>
    <col min="5" max="5" width="22.7109375" hidden="1" customWidth="1"/>
    <col min="6" max="6" width="35.85546875" bestFit="1" customWidth="1"/>
    <col min="7" max="7" width="41.140625" bestFit="1" customWidth="1"/>
    <col min="8" max="8" width="27" bestFit="1" customWidth="1"/>
    <col min="9" max="9" width="16.7109375" customWidth="1"/>
    <col min="10" max="10" width="22" customWidth="1"/>
    <col min="11" max="11" width="13.140625" customWidth="1"/>
    <col min="12" max="12" width="25.42578125" customWidth="1"/>
  </cols>
  <sheetData>
    <row r="1" spans="1:13" ht="37.5" customHeight="1" x14ac:dyDescent="0.25">
      <c r="A1" s="22" t="s">
        <v>369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B2" s="10"/>
    </row>
    <row r="3" spans="1:13" ht="15.75" x14ac:dyDescent="0.25">
      <c r="A3" s="17" t="s">
        <v>378</v>
      </c>
      <c r="B3" s="17">
        <v>4</v>
      </c>
    </row>
    <row r="5" spans="1:13" ht="15.75" x14ac:dyDescent="0.25">
      <c r="A5" s="21" t="s">
        <v>377</v>
      </c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t="s">
        <v>100</v>
      </c>
      <c r="I5" t="s">
        <v>102</v>
      </c>
      <c r="J5" t="s">
        <v>103</v>
      </c>
      <c r="K5" t="s">
        <v>101</v>
      </c>
      <c r="L5" s="21" t="s">
        <v>107</v>
      </c>
    </row>
    <row r="6" spans="1:13" ht="78.75" x14ac:dyDescent="0.25">
      <c r="A6" s="12">
        <f>$B$3*B6</f>
        <v>112</v>
      </c>
      <c r="B6" s="14">
        <v>28</v>
      </c>
      <c r="C6" s="12"/>
      <c r="D6" s="14" t="s">
        <v>94</v>
      </c>
      <c r="E6" s="14" t="s">
        <v>95</v>
      </c>
      <c r="F6" s="14" t="s">
        <v>373</v>
      </c>
      <c r="G6" s="14" t="s">
        <v>371</v>
      </c>
      <c r="H6" s="14"/>
      <c r="I6" s="14"/>
      <c r="J6" s="14"/>
      <c r="K6" s="12"/>
      <c r="L6" s="12"/>
    </row>
    <row r="7" spans="1:13" ht="47.25" hidden="1" x14ac:dyDescent="0.25">
      <c r="A7" s="12">
        <f>$B$3*B7</f>
        <v>4</v>
      </c>
      <c r="B7" s="14">
        <v>1</v>
      </c>
      <c r="C7" s="12" t="s">
        <v>249</v>
      </c>
      <c r="D7" s="14" t="s">
        <v>11</v>
      </c>
      <c r="E7" s="14" t="s">
        <v>11</v>
      </c>
      <c r="F7" s="14" t="s">
        <v>250</v>
      </c>
      <c r="G7" s="15" t="s">
        <v>135</v>
      </c>
      <c r="H7" s="15" t="s">
        <v>294</v>
      </c>
      <c r="I7" s="14" t="s">
        <v>150</v>
      </c>
      <c r="J7" s="11" t="s">
        <v>295</v>
      </c>
      <c r="K7" s="12">
        <v>0.1</v>
      </c>
      <c r="L7" s="12">
        <v>9.5999999999999992E-3</v>
      </c>
    </row>
    <row r="8" spans="1:13" ht="47.25" hidden="1" x14ac:dyDescent="0.25">
      <c r="A8" s="12">
        <f>$B$3*B8</f>
        <v>16</v>
      </c>
      <c r="B8" s="14">
        <v>4</v>
      </c>
      <c r="C8" s="12" t="s">
        <v>13</v>
      </c>
      <c r="D8" s="14" t="s">
        <v>308</v>
      </c>
      <c r="E8" s="14" t="s">
        <v>41</v>
      </c>
      <c r="F8" s="14" t="s">
        <v>251</v>
      </c>
      <c r="G8" s="15" t="s">
        <v>313</v>
      </c>
      <c r="H8" s="15" t="s">
        <v>314</v>
      </c>
      <c r="I8" s="16" t="s">
        <v>310</v>
      </c>
      <c r="J8" s="11" t="s">
        <v>315</v>
      </c>
      <c r="K8" s="12">
        <v>1.5</v>
      </c>
      <c r="L8" s="12">
        <v>0.86709999999999998</v>
      </c>
    </row>
    <row r="9" spans="1:13" ht="47.25" x14ac:dyDescent="0.25">
      <c r="A9" s="12">
        <f>$B$3*B9</f>
        <v>16</v>
      </c>
      <c r="B9" s="14">
        <v>4</v>
      </c>
      <c r="C9" s="12" t="s">
        <v>13</v>
      </c>
      <c r="D9" s="14" t="s">
        <v>41</v>
      </c>
      <c r="E9" s="14" t="s">
        <v>41</v>
      </c>
      <c r="F9" s="14" t="s">
        <v>251</v>
      </c>
      <c r="G9" s="15" t="s">
        <v>237</v>
      </c>
      <c r="H9" s="15" t="s">
        <v>238</v>
      </c>
      <c r="I9" s="16" t="s">
        <v>120</v>
      </c>
      <c r="J9" s="11" t="s">
        <v>239</v>
      </c>
      <c r="K9" s="12">
        <v>0.1</v>
      </c>
      <c r="L9" s="12">
        <v>1.0999999999999999E-2</v>
      </c>
    </row>
    <row r="10" spans="1:13" ht="31.5" x14ac:dyDescent="0.25">
      <c r="A10" s="12">
        <f>$B$3*B10</f>
        <v>32</v>
      </c>
      <c r="B10" s="14">
        <v>8</v>
      </c>
      <c r="C10" s="12" t="s">
        <v>16</v>
      </c>
      <c r="D10" s="14" t="s">
        <v>14</v>
      </c>
      <c r="E10" s="14" t="s">
        <v>14</v>
      </c>
      <c r="F10" s="14" t="s">
        <v>252</v>
      </c>
      <c r="G10" s="15" t="s">
        <v>111</v>
      </c>
      <c r="H10" s="15" t="s">
        <v>109</v>
      </c>
      <c r="I10" s="16" t="s">
        <v>112</v>
      </c>
      <c r="J10" s="11" t="s">
        <v>110</v>
      </c>
      <c r="K10" s="12">
        <v>0.1</v>
      </c>
      <c r="L10" s="12">
        <v>1.8700000000000001E-2</v>
      </c>
    </row>
    <row r="11" spans="1:13" ht="31.5" x14ac:dyDescent="0.25">
      <c r="A11" s="12">
        <f>$B$3*B11</f>
        <v>4</v>
      </c>
      <c r="B11" s="14">
        <v>1</v>
      </c>
      <c r="C11" s="12" t="s">
        <v>19</v>
      </c>
      <c r="D11" s="14" t="s">
        <v>41</v>
      </c>
      <c r="E11" s="14" t="s">
        <v>41</v>
      </c>
      <c r="F11" s="14" t="s">
        <v>253</v>
      </c>
      <c r="G11" s="15" t="s">
        <v>316</v>
      </c>
      <c r="H11" s="15" t="s">
        <v>317</v>
      </c>
      <c r="I11" s="16" t="s">
        <v>318</v>
      </c>
      <c r="J11" s="11" t="s">
        <v>319</v>
      </c>
      <c r="K11" s="12">
        <v>0.45</v>
      </c>
      <c r="L11" s="12">
        <v>0.19639999999999999</v>
      </c>
    </row>
    <row r="12" spans="1:13" ht="47.25" x14ac:dyDescent="0.25">
      <c r="A12" s="12">
        <f>$B$3*B12</f>
        <v>16</v>
      </c>
      <c r="B12" s="14">
        <v>4</v>
      </c>
      <c r="C12" s="12" t="s">
        <v>254</v>
      </c>
      <c r="D12" s="14" t="s">
        <v>11</v>
      </c>
      <c r="E12" s="14" t="s">
        <v>11</v>
      </c>
      <c r="F12" s="14" t="s">
        <v>255</v>
      </c>
      <c r="G12" s="15" t="s">
        <v>297</v>
      </c>
      <c r="H12" s="15" t="s">
        <v>296</v>
      </c>
      <c r="I12" s="14" t="s">
        <v>150</v>
      </c>
      <c r="J12" s="11" t="s">
        <v>298</v>
      </c>
      <c r="K12" s="12">
        <v>0.1</v>
      </c>
      <c r="L12" s="12">
        <v>7.0000000000000001E-3</v>
      </c>
    </row>
    <row r="13" spans="1:13" ht="31.5" x14ac:dyDescent="0.25">
      <c r="A13" s="12">
        <f>$B$3*B13</f>
        <v>4</v>
      </c>
      <c r="B13" s="14">
        <v>1</v>
      </c>
      <c r="C13" s="12" t="s">
        <v>21</v>
      </c>
      <c r="D13" s="14" t="s">
        <v>10</v>
      </c>
      <c r="E13" s="14" t="s">
        <v>11</v>
      </c>
      <c r="F13" s="14" t="s">
        <v>57</v>
      </c>
      <c r="G13" s="15" t="s">
        <v>137</v>
      </c>
      <c r="H13" s="15" t="s">
        <v>136</v>
      </c>
      <c r="I13" s="14" t="s">
        <v>139</v>
      </c>
      <c r="J13" s="11" t="s">
        <v>138</v>
      </c>
      <c r="K13" s="12">
        <v>0.1</v>
      </c>
      <c r="L13" s="12">
        <v>1.0500000000000001E-2</v>
      </c>
    </row>
    <row r="14" spans="1:13" ht="47.25" x14ac:dyDescent="0.25">
      <c r="A14" s="12">
        <f>$B$3*B14</f>
        <v>12</v>
      </c>
      <c r="B14" s="14">
        <v>3</v>
      </c>
      <c r="C14" s="12" t="s">
        <v>27</v>
      </c>
      <c r="D14" s="14" t="s">
        <v>14</v>
      </c>
      <c r="E14" s="14" t="s">
        <v>14</v>
      </c>
      <c r="F14" s="14" t="s">
        <v>256</v>
      </c>
      <c r="G14" s="15" t="s">
        <v>320</v>
      </c>
      <c r="H14" s="15" t="s">
        <v>321</v>
      </c>
      <c r="I14" s="16" t="s">
        <v>120</v>
      </c>
      <c r="J14" s="11" t="s">
        <v>322</v>
      </c>
      <c r="K14" s="12">
        <v>0.3</v>
      </c>
      <c r="L14" s="12">
        <v>0.19670000000000001</v>
      </c>
    </row>
    <row r="15" spans="1:13" ht="31.5" x14ac:dyDescent="0.25">
      <c r="A15" s="12">
        <f>$B$3*B15</f>
        <v>8</v>
      </c>
      <c r="B15" s="14">
        <v>2</v>
      </c>
      <c r="C15" s="12" t="s">
        <v>29</v>
      </c>
      <c r="D15" s="14" t="s">
        <v>257</v>
      </c>
      <c r="E15" s="14" t="s">
        <v>258</v>
      </c>
      <c r="F15" s="14" t="s">
        <v>32</v>
      </c>
      <c r="G15" s="15" t="s">
        <v>332</v>
      </c>
      <c r="H15" s="15" t="s">
        <v>333</v>
      </c>
      <c r="I15" s="16" t="s">
        <v>334</v>
      </c>
      <c r="J15" s="11" t="s">
        <v>335</v>
      </c>
      <c r="K15" s="12">
        <v>0.47</v>
      </c>
      <c r="L15" s="12">
        <v>0.375</v>
      </c>
    </row>
    <row r="16" spans="1:13" ht="31.5" x14ac:dyDescent="0.25">
      <c r="A16" s="12">
        <f>$B$3*B16</f>
        <v>8</v>
      </c>
      <c r="B16" s="14">
        <v>2</v>
      </c>
      <c r="C16" s="12" t="s">
        <v>33</v>
      </c>
      <c r="D16" s="14" t="s">
        <v>257</v>
      </c>
      <c r="E16" s="14" t="s">
        <v>258</v>
      </c>
      <c r="F16" s="14" t="s">
        <v>34</v>
      </c>
      <c r="G16" s="15" t="s">
        <v>339</v>
      </c>
      <c r="H16" s="15" t="s">
        <v>340</v>
      </c>
      <c r="I16" s="16" t="s">
        <v>334</v>
      </c>
      <c r="J16" s="11" t="s">
        <v>341</v>
      </c>
      <c r="K16" s="12">
        <v>0.47</v>
      </c>
      <c r="L16" s="12">
        <v>0.375</v>
      </c>
    </row>
    <row r="17" spans="1:12" ht="15.75" x14ac:dyDescent="0.25">
      <c r="A17" s="12">
        <f>$B$3*B17</f>
        <v>4</v>
      </c>
      <c r="B17" s="14">
        <v>1</v>
      </c>
      <c r="C17" s="12" t="s">
        <v>35</v>
      </c>
      <c r="D17" s="14" t="s">
        <v>41</v>
      </c>
      <c r="E17" s="14" t="s">
        <v>41</v>
      </c>
      <c r="F17" s="14" t="s">
        <v>259</v>
      </c>
      <c r="G17" s="15" t="s">
        <v>323</v>
      </c>
      <c r="H17" s="15" t="s">
        <v>240</v>
      </c>
      <c r="I17" s="14" t="s">
        <v>112</v>
      </c>
      <c r="J17" s="11" t="s">
        <v>242</v>
      </c>
      <c r="K17" s="12">
        <v>0.34</v>
      </c>
      <c r="L17" s="12">
        <v>0.14119999999999999</v>
      </c>
    </row>
    <row r="18" spans="1:12" ht="31.5" x14ac:dyDescent="0.25">
      <c r="A18" s="12">
        <f>$B$3*B18</f>
        <v>8</v>
      </c>
      <c r="B18" s="14">
        <v>2</v>
      </c>
      <c r="C18" s="12" t="s">
        <v>37</v>
      </c>
      <c r="D18" s="14" t="s">
        <v>257</v>
      </c>
      <c r="E18" s="14" t="s">
        <v>258</v>
      </c>
      <c r="F18" s="14" t="s">
        <v>38</v>
      </c>
      <c r="G18" s="15" t="s">
        <v>336</v>
      </c>
      <c r="H18" s="15" t="s">
        <v>337</v>
      </c>
      <c r="I18" s="16" t="s">
        <v>334</v>
      </c>
      <c r="J18" s="11" t="s">
        <v>338</v>
      </c>
      <c r="K18" s="12">
        <v>0.47</v>
      </c>
      <c r="L18" s="12">
        <v>0.435</v>
      </c>
    </row>
    <row r="19" spans="1:12" ht="47.25" x14ac:dyDescent="0.25">
      <c r="A19" s="12">
        <f>$B$3*B19</f>
        <v>8</v>
      </c>
      <c r="B19" s="14">
        <v>2</v>
      </c>
      <c r="C19" s="12" t="s">
        <v>39</v>
      </c>
      <c r="D19" s="14" t="s">
        <v>14</v>
      </c>
      <c r="E19" s="14" t="s">
        <v>14</v>
      </c>
      <c r="F19" s="14" t="s">
        <v>260</v>
      </c>
      <c r="G19" s="15" t="s">
        <v>325</v>
      </c>
      <c r="H19" s="15" t="s">
        <v>324</v>
      </c>
      <c r="I19" s="16" t="s">
        <v>117</v>
      </c>
      <c r="J19" s="11" t="s">
        <v>326</v>
      </c>
      <c r="K19" s="12">
        <v>0.16</v>
      </c>
      <c r="L19" s="12">
        <v>5.2699999999999997E-2</v>
      </c>
    </row>
    <row r="20" spans="1:12" ht="47.25" x14ac:dyDescent="0.25">
      <c r="A20" s="12">
        <f>$B$3*B20</f>
        <v>16</v>
      </c>
      <c r="B20" s="14">
        <v>4</v>
      </c>
      <c r="C20" s="12" t="s">
        <v>261</v>
      </c>
      <c r="D20" s="14" t="s">
        <v>11</v>
      </c>
      <c r="E20" s="14" t="s">
        <v>11</v>
      </c>
      <c r="F20" s="14" t="s">
        <v>262</v>
      </c>
      <c r="G20" s="15" t="s">
        <v>299</v>
      </c>
      <c r="H20" s="15" t="s">
        <v>300</v>
      </c>
      <c r="I20" s="14" t="s">
        <v>150</v>
      </c>
      <c r="J20" s="11" t="s">
        <v>301</v>
      </c>
      <c r="K20" s="12">
        <v>0.1</v>
      </c>
      <c r="L20" s="12">
        <v>1.14E-2</v>
      </c>
    </row>
    <row r="21" spans="1:12" ht="47.25" hidden="1" x14ac:dyDescent="0.25">
      <c r="A21" s="12"/>
      <c r="B21" s="14">
        <v>1</v>
      </c>
      <c r="C21" s="12" t="s">
        <v>45</v>
      </c>
      <c r="D21" s="14" t="s">
        <v>308</v>
      </c>
      <c r="E21" s="14" t="s">
        <v>41</v>
      </c>
      <c r="F21" s="14" t="s">
        <v>263</v>
      </c>
      <c r="G21" s="15" t="s">
        <v>312</v>
      </c>
      <c r="H21" s="15" t="s">
        <v>309</v>
      </c>
      <c r="I21" s="16" t="s">
        <v>310</v>
      </c>
      <c r="J21" s="11" t="s">
        <v>311</v>
      </c>
      <c r="K21" s="12">
        <v>1.5</v>
      </c>
      <c r="L21" s="12">
        <v>0.86709999999999998</v>
      </c>
    </row>
    <row r="22" spans="1:12" ht="47.25" x14ac:dyDescent="0.25">
      <c r="A22" s="12">
        <f>$B$3*B22</f>
        <v>4</v>
      </c>
      <c r="B22" s="14">
        <v>1</v>
      </c>
      <c r="C22" s="12" t="s">
        <v>45</v>
      </c>
      <c r="D22" s="14" t="s">
        <v>41</v>
      </c>
      <c r="E22" s="14" t="s">
        <v>41</v>
      </c>
      <c r="F22" s="14" t="s">
        <v>263</v>
      </c>
      <c r="G22" s="15" t="s">
        <v>246</v>
      </c>
      <c r="H22" s="15" t="s">
        <v>247</v>
      </c>
      <c r="I22" s="16" t="s">
        <v>117</v>
      </c>
      <c r="J22" s="11" t="s">
        <v>248</v>
      </c>
      <c r="K22" s="12">
        <v>0.1</v>
      </c>
      <c r="L22" s="12">
        <v>9.5999999999999992E-3</v>
      </c>
    </row>
    <row r="23" spans="1:12" ht="31.5" x14ac:dyDescent="0.25">
      <c r="A23" s="12">
        <f>$B$3*B23</f>
        <v>4</v>
      </c>
      <c r="B23" s="14">
        <v>1</v>
      </c>
      <c r="C23" s="12" t="s">
        <v>47</v>
      </c>
      <c r="D23" s="14" t="s">
        <v>257</v>
      </c>
      <c r="E23" s="14" t="s">
        <v>258</v>
      </c>
      <c r="F23" s="14" t="s">
        <v>48</v>
      </c>
      <c r="G23" s="15" t="s">
        <v>342</v>
      </c>
      <c r="H23" s="15" t="s">
        <v>343</v>
      </c>
      <c r="I23" s="16" t="s">
        <v>334</v>
      </c>
      <c r="J23" s="11" t="s">
        <v>344</v>
      </c>
      <c r="K23" s="12">
        <v>0.47</v>
      </c>
      <c r="L23" s="12">
        <v>0.375</v>
      </c>
    </row>
    <row r="24" spans="1:12" ht="47.25" x14ac:dyDescent="0.25">
      <c r="A24" s="12">
        <f>$B$3*B24</f>
        <v>4</v>
      </c>
      <c r="B24" s="14">
        <v>1</v>
      </c>
      <c r="C24" s="12" t="s">
        <v>264</v>
      </c>
      <c r="D24" s="14" t="s">
        <v>265</v>
      </c>
      <c r="E24" s="14" t="s">
        <v>266</v>
      </c>
      <c r="F24" s="14" t="s">
        <v>67</v>
      </c>
      <c r="G24" s="15" t="s">
        <v>208</v>
      </c>
      <c r="H24" s="15" t="s">
        <v>209</v>
      </c>
      <c r="I24" s="16" t="s">
        <v>330</v>
      </c>
      <c r="J24" s="11" t="s">
        <v>211</v>
      </c>
      <c r="K24" s="12">
        <v>0.79</v>
      </c>
      <c r="L24" s="12">
        <v>0.52500000000000002</v>
      </c>
    </row>
    <row r="25" spans="1:12" ht="47.25" x14ac:dyDescent="0.25">
      <c r="A25" s="12">
        <f>$B$3*B25</f>
        <v>4</v>
      </c>
      <c r="B25" s="14">
        <v>1</v>
      </c>
      <c r="C25" s="12" t="s">
        <v>49</v>
      </c>
      <c r="D25" s="14" t="s">
        <v>14</v>
      </c>
      <c r="E25" s="14" t="s">
        <v>14</v>
      </c>
      <c r="F25" s="14" t="s">
        <v>267</v>
      </c>
      <c r="G25" s="15" t="s">
        <v>118</v>
      </c>
      <c r="H25" s="15" t="s">
        <v>119</v>
      </c>
      <c r="I25" s="16" t="s">
        <v>120</v>
      </c>
      <c r="J25" s="11" t="s">
        <v>121</v>
      </c>
      <c r="K25" s="12">
        <v>0.13</v>
      </c>
      <c r="L25" s="12">
        <v>4.2799999999999998E-2</v>
      </c>
    </row>
    <row r="26" spans="1:12" ht="31.5" x14ac:dyDescent="0.25">
      <c r="A26" s="12">
        <f>$B$3*B26</f>
        <v>8</v>
      </c>
      <c r="B26" s="14">
        <v>2</v>
      </c>
      <c r="C26" s="12" t="s">
        <v>51</v>
      </c>
      <c r="D26" s="14" t="s">
        <v>14</v>
      </c>
      <c r="E26" s="14" t="s">
        <v>14</v>
      </c>
      <c r="F26" s="14" t="s">
        <v>268</v>
      </c>
      <c r="G26" s="15" t="s">
        <v>123</v>
      </c>
      <c r="H26" s="15" t="s">
        <v>124</v>
      </c>
      <c r="I26" s="14" t="s">
        <v>108</v>
      </c>
      <c r="J26" s="11" t="s">
        <v>125</v>
      </c>
      <c r="K26" s="12">
        <v>0.6</v>
      </c>
      <c r="L26" s="12">
        <v>0.27629999999999999</v>
      </c>
    </row>
    <row r="27" spans="1:12" ht="31.5" x14ac:dyDescent="0.25">
      <c r="A27" s="12">
        <f>$B$3*B27</f>
        <v>16</v>
      </c>
      <c r="B27" s="14">
        <v>4</v>
      </c>
      <c r="C27" s="12" t="s">
        <v>52</v>
      </c>
      <c r="D27" s="14" t="s">
        <v>11</v>
      </c>
      <c r="E27" s="14" t="s">
        <v>11</v>
      </c>
      <c r="F27" s="14" t="s">
        <v>269</v>
      </c>
      <c r="G27" s="15" t="s">
        <v>302</v>
      </c>
      <c r="H27" s="15" t="s">
        <v>303</v>
      </c>
      <c r="I27" s="14" t="s">
        <v>139</v>
      </c>
      <c r="J27" s="11" t="s">
        <v>304</v>
      </c>
      <c r="K27" s="12">
        <v>0.1</v>
      </c>
      <c r="L27" s="12">
        <v>1.0500000000000001E-2</v>
      </c>
    </row>
    <row r="28" spans="1:12" ht="31.5" x14ac:dyDescent="0.25">
      <c r="A28" s="12">
        <f>$B$3*B28</f>
        <v>4</v>
      </c>
      <c r="B28" s="14">
        <v>1</v>
      </c>
      <c r="C28" s="12" t="s">
        <v>54</v>
      </c>
      <c r="D28" s="14" t="s">
        <v>14</v>
      </c>
      <c r="E28" s="14" t="s">
        <v>14</v>
      </c>
      <c r="F28" s="14" t="s">
        <v>50</v>
      </c>
      <c r="G28" s="15" t="s">
        <v>128</v>
      </c>
      <c r="H28" s="15" t="s">
        <v>126</v>
      </c>
      <c r="I28" s="14" t="s">
        <v>116</v>
      </c>
      <c r="J28" s="11" t="s">
        <v>127</v>
      </c>
      <c r="K28" s="12">
        <v>0.11</v>
      </c>
      <c r="L28" s="12">
        <v>3.8100000000000002E-2</v>
      </c>
    </row>
    <row r="29" spans="1:12" ht="31.5" x14ac:dyDescent="0.25">
      <c r="A29" s="12">
        <f>$B$3*B29</f>
        <v>4</v>
      </c>
      <c r="B29" s="14">
        <v>1</v>
      </c>
      <c r="C29" s="12" t="s">
        <v>56</v>
      </c>
      <c r="D29" s="14" t="s">
        <v>10</v>
      </c>
      <c r="E29" s="14" t="s">
        <v>11</v>
      </c>
      <c r="F29" s="14" t="s">
        <v>270</v>
      </c>
      <c r="G29" s="15" t="s">
        <v>140</v>
      </c>
      <c r="H29" s="15" t="s">
        <v>141</v>
      </c>
      <c r="I29" s="14" t="s">
        <v>139</v>
      </c>
      <c r="J29" s="11" t="s">
        <v>142</v>
      </c>
      <c r="K29" s="12">
        <v>0.1</v>
      </c>
      <c r="L29" s="12">
        <v>1.0500000000000001E-2</v>
      </c>
    </row>
    <row r="30" spans="1:12" ht="31.5" x14ac:dyDescent="0.25">
      <c r="A30" s="12">
        <f>$B$3*B30</f>
        <v>4</v>
      </c>
      <c r="B30" s="14">
        <v>1</v>
      </c>
      <c r="C30" s="12" t="s">
        <v>58</v>
      </c>
      <c r="D30" s="14" t="s">
        <v>257</v>
      </c>
      <c r="E30" s="14" t="s">
        <v>258</v>
      </c>
      <c r="F30" s="14" t="s">
        <v>83</v>
      </c>
      <c r="G30" s="15" t="s">
        <v>345</v>
      </c>
      <c r="H30" s="15" t="s">
        <v>346</v>
      </c>
      <c r="I30" s="16" t="s">
        <v>334</v>
      </c>
      <c r="J30" s="11">
        <v>744901056</v>
      </c>
      <c r="K30" s="12">
        <v>0.38</v>
      </c>
      <c r="L30" s="12">
        <v>0.24379999999999999</v>
      </c>
    </row>
    <row r="31" spans="1:12" ht="31.5" x14ac:dyDescent="0.25">
      <c r="A31" s="12">
        <f>$B$3*B31</f>
        <v>4</v>
      </c>
      <c r="B31" s="14">
        <v>1</v>
      </c>
      <c r="C31" s="12" t="s">
        <v>60</v>
      </c>
      <c r="D31" s="14" t="s">
        <v>11</v>
      </c>
      <c r="E31" s="14" t="s">
        <v>11</v>
      </c>
      <c r="F31" s="14" t="s">
        <v>12</v>
      </c>
      <c r="G31" s="15" t="s">
        <v>144</v>
      </c>
      <c r="H31" s="15" t="s">
        <v>143</v>
      </c>
      <c r="I31" s="14" t="s">
        <v>139</v>
      </c>
      <c r="J31" s="11" t="s">
        <v>145</v>
      </c>
      <c r="K31" s="12">
        <v>0.1</v>
      </c>
      <c r="L31" s="12">
        <v>1.0500000000000001E-2</v>
      </c>
    </row>
    <row r="32" spans="1:12" ht="47.25" hidden="1" x14ac:dyDescent="0.25">
      <c r="A32" s="12">
        <f>$B$3*B32</f>
        <v>4</v>
      </c>
      <c r="B32" s="14">
        <v>1</v>
      </c>
      <c r="C32" s="12" t="s">
        <v>62</v>
      </c>
      <c r="D32" s="14" t="s">
        <v>308</v>
      </c>
      <c r="E32" s="14" t="s">
        <v>41</v>
      </c>
      <c r="F32" s="14" t="s">
        <v>271</v>
      </c>
      <c r="G32" s="15" t="s">
        <v>327</v>
      </c>
      <c r="H32" s="15" t="s">
        <v>328</v>
      </c>
      <c r="I32" s="16" t="s">
        <v>310</v>
      </c>
      <c r="J32" s="11" t="s">
        <v>329</v>
      </c>
      <c r="K32" s="12">
        <v>1.78</v>
      </c>
      <c r="L32" s="12">
        <v>1.0295000000000001</v>
      </c>
    </row>
    <row r="33" spans="1:12" ht="31.5" x14ac:dyDescent="0.25">
      <c r="A33" s="12">
        <f>$B$3*B33</f>
        <v>4</v>
      </c>
      <c r="B33" s="14">
        <v>1</v>
      </c>
      <c r="C33" s="12" t="s">
        <v>62</v>
      </c>
      <c r="D33" s="14" t="s">
        <v>41</v>
      </c>
      <c r="E33" s="14" t="s">
        <v>41</v>
      </c>
      <c r="F33" s="14" t="s">
        <v>271</v>
      </c>
      <c r="G33" s="15" t="s">
        <v>243</v>
      </c>
      <c r="H33" s="15" t="s">
        <v>244</v>
      </c>
      <c r="I33" s="16" t="s">
        <v>116</v>
      </c>
      <c r="J33" s="11" t="s">
        <v>245</v>
      </c>
      <c r="K33" s="12">
        <v>0.1</v>
      </c>
      <c r="L33" s="12">
        <v>9.9000000000000008E-3</v>
      </c>
    </row>
    <row r="34" spans="1:12" ht="31.5" x14ac:dyDescent="0.25">
      <c r="A34" s="12">
        <f>$B$3*B34</f>
        <v>4</v>
      </c>
      <c r="B34" s="14">
        <v>1</v>
      </c>
      <c r="C34" s="12" t="s">
        <v>68</v>
      </c>
      <c r="D34" s="14" t="s">
        <v>68</v>
      </c>
      <c r="E34" s="14" t="s">
        <v>69</v>
      </c>
      <c r="F34" s="14" t="s">
        <v>70</v>
      </c>
      <c r="G34" s="15" t="s">
        <v>305</v>
      </c>
      <c r="H34" s="15" t="s">
        <v>306</v>
      </c>
      <c r="I34" s="14" t="s">
        <v>205</v>
      </c>
      <c r="J34" s="11" t="s">
        <v>307</v>
      </c>
      <c r="K34" s="12">
        <v>6.97</v>
      </c>
      <c r="L34" s="12">
        <v>2.96</v>
      </c>
    </row>
    <row r="35" spans="1:12" ht="47.25" x14ac:dyDescent="0.25">
      <c r="A35" s="12">
        <f>$B$3*B35</f>
        <v>4</v>
      </c>
      <c r="B35" s="14">
        <v>1</v>
      </c>
      <c r="C35" s="12" t="s">
        <v>274</v>
      </c>
      <c r="D35" s="14" t="s">
        <v>274</v>
      </c>
      <c r="E35" s="14" t="s">
        <v>72</v>
      </c>
      <c r="F35" s="14" t="s">
        <v>275</v>
      </c>
      <c r="G35" s="14" t="s">
        <v>74</v>
      </c>
      <c r="H35" s="15" t="s">
        <v>129</v>
      </c>
      <c r="I35" s="16" t="s">
        <v>130</v>
      </c>
      <c r="J35" s="11" t="s">
        <v>131</v>
      </c>
      <c r="K35" s="12">
        <v>0.9</v>
      </c>
      <c r="L35" s="12">
        <v>0.78749999999999998</v>
      </c>
    </row>
    <row r="36" spans="1:12" ht="15.75" hidden="1" x14ac:dyDescent="0.25">
      <c r="A36" s="12">
        <f>$B$3*B36</f>
        <v>16</v>
      </c>
      <c r="B36" s="14">
        <v>4</v>
      </c>
      <c r="C36" s="12" t="s">
        <v>78</v>
      </c>
      <c r="D36" s="14" t="s">
        <v>14</v>
      </c>
      <c r="E36" s="14" t="s">
        <v>14</v>
      </c>
      <c r="F36" s="14" t="s">
        <v>276</v>
      </c>
      <c r="G36" s="14"/>
      <c r="H36" s="14"/>
      <c r="I36" s="14"/>
      <c r="J36" s="14"/>
      <c r="K36" s="12"/>
      <c r="L36" s="12"/>
    </row>
    <row r="37" spans="1:12" ht="15.75" hidden="1" x14ac:dyDescent="0.25">
      <c r="A37" s="12">
        <f>$B$3*B37</f>
        <v>4</v>
      </c>
      <c r="B37" s="14">
        <v>1</v>
      </c>
      <c r="C37" s="12" t="s">
        <v>82</v>
      </c>
      <c r="D37" s="14" t="s">
        <v>257</v>
      </c>
      <c r="E37" s="14" t="s">
        <v>258</v>
      </c>
      <c r="F37" s="14" t="s">
        <v>59</v>
      </c>
      <c r="G37" s="14"/>
      <c r="H37" s="14"/>
      <c r="I37" s="14"/>
      <c r="J37" s="14"/>
      <c r="K37" s="12"/>
      <c r="L37" s="12"/>
    </row>
    <row r="38" spans="1:12" ht="15.75" x14ac:dyDescent="0.25">
      <c r="A38" s="12">
        <f>$B$3*B38</f>
        <v>4</v>
      </c>
      <c r="B38" s="14">
        <v>1</v>
      </c>
      <c r="C38" s="12" t="s">
        <v>290</v>
      </c>
      <c r="D38" s="14" t="s">
        <v>6</v>
      </c>
      <c r="E38" s="14" t="s">
        <v>272</v>
      </c>
      <c r="F38" s="14" t="s">
        <v>291</v>
      </c>
      <c r="G38" s="15" t="s">
        <v>362</v>
      </c>
      <c r="H38" s="15" t="s">
        <v>364</v>
      </c>
      <c r="I38" s="16" t="s">
        <v>360</v>
      </c>
      <c r="J38" s="11" t="s">
        <v>363</v>
      </c>
      <c r="K38" s="12">
        <v>0.32</v>
      </c>
      <c r="L38" s="12">
        <v>0.13500000000000001</v>
      </c>
    </row>
    <row r="39" spans="1:12" ht="15.75" x14ac:dyDescent="0.25">
      <c r="A39" s="12">
        <f>$B$3*B39</f>
        <v>4</v>
      </c>
      <c r="B39" s="14">
        <v>1</v>
      </c>
      <c r="C39" s="12" t="s">
        <v>223</v>
      </c>
      <c r="D39" s="14" t="s">
        <v>6</v>
      </c>
      <c r="E39" s="14" t="s">
        <v>272</v>
      </c>
      <c r="F39" s="14" t="s">
        <v>273</v>
      </c>
      <c r="G39" s="15" t="s">
        <v>331</v>
      </c>
      <c r="H39" s="15" t="s">
        <v>219</v>
      </c>
      <c r="I39" s="16" t="s">
        <v>220</v>
      </c>
      <c r="J39" s="11" t="s">
        <v>221</v>
      </c>
      <c r="K39" s="12">
        <v>0.39</v>
      </c>
      <c r="L39" s="12">
        <v>0.21129999999999999</v>
      </c>
    </row>
    <row r="40" spans="1:12" ht="15.75" x14ac:dyDescent="0.25">
      <c r="A40" s="12">
        <f>$B$3*B40</f>
        <v>4</v>
      </c>
      <c r="B40" s="14">
        <v>1</v>
      </c>
      <c r="C40" s="12" t="s">
        <v>225</v>
      </c>
      <c r="D40" s="14" t="s">
        <v>6</v>
      </c>
      <c r="E40" s="14" t="s">
        <v>272</v>
      </c>
      <c r="F40" s="14" t="s">
        <v>277</v>
      </c>
      <c r="G40" s="15" t="s">
        <v>358</v>
      </c>
      <c r="H40" s="15" t="s">
        <v>359</v>
      </c>
      <c r="I40" s="16" t="s">
        <v>360</v>
      </c>
      <c r="J40" s="11" t="s">
        <v>361</v>
      </c>
      <c r="K40" s="12">
        <v>0.3</v>
      </c>
      <c r="L40" s="12">
        <v>0.12959999999999999</v>
      </c>
    </row>
    <row r="41" spans="1:12" ht="47.25" x14ac:dyDescent="0.25">
      <c r="A41" s="12">
        <f>$B$3*B41</f>
        <v>4</v>
      </c>
      <c r="B41" s="14">
        <v>1</v>
      </c>
      <c r="C41" s="12" t="s">
        <v>278</v>
      </c>
      <c r="D41" s="14" t="s">
        <v>6</v>
      </c>
      <c r="E41" s="14" t="s">
        <v>272</v>
      </c>
      <c r="F41" s="14" t="s">
        <v>279</v>
      </c>
      <c r="G41" s="15" t="s">
        <v>354</v>
      </c>
      <c r="H41" s="15" t="s">
        <v>355</v>
      </c>
      <c r="I41" s="16" t="s">
        <v>356</v>
      </c>
      <c r="J41" s="11" t="s">
        <v>357</v>
      </c>
      <c r="K41" s="12">
        <v>0.09</v>
      </c>
      <c r="L41" s="12">
        <v>0.58699999999999997</v>
      </c>
    </row>
    <row r="42" spans="1:12" ht="31.5" x14ac:dyDescent="0.25">
      <c r="A42" s="12">
        <f>$B$3*B42</f>
        <v>4</v>
      </c>
      <c r="B42" s="14">
        <v>1</v>
      </c>
      <c r="C42" s="12" t="s">
        <v>87</v>
      </c>
      <c r="D42" s="14" t="s">
        <v>87</v>
      </c>
      <c r="E42" s="14" t="s">
        <v>88</v>
      </c>
      <c r="F42" s="14" t="s">
        <v>86</v>
      </c>
      <c r="G42" s="14"/>
      <c r="H42" s="14"/>
      <c r="I42" s="14"/>
      <c r="J42" s="14"/>
      <c r="K42" s="12"/>
      <c r="L42" s="12"/>
    </row>
    <row r="44" spans="1:12" ht="31.5" x14ac:dyDescent="0.25">
      <c r="A44" s="12">
        <f>$B$3*B44</f>
        <v>8</v>
      </c>
      <c r="B44" s="14">
        <v>2</v>
      </c>
      <c r="C44" s="12" t="s">
        <v>280</v>
      </c>
      <c r="D44" s="14" t="s">
        <v>280</v>
      </c>
      <c r="E44" s="14" t="s">
        <v>280</v>
      </c>
      <c r="F44" s="14" t="s">
        <v>281</v>
      </c>
      <c r="G44" s="14" t="s">
        <v>282</v>
      </c>
      <c r="H44" s="15" t="s">
        <v>365</v>
      </c>
      <c r="I44" s="16" t="s">
        <v>366</v>
      </c>
      <c r="J44" s="11" t="s">
        <v>367</v>
      </c>
      <c r="K44" s="12">
        <v>2.86</v>
      </c>
      <c r="L44" s="12"/>
    </row>
    <row r="45" spans="1:12" ht="15.75" x14ac:dyDescent="0.25">
      <c r="A45" s="12">
        <f>$B$3*B45</f>
        <v>4</v>
      </c>
      <c r="B45" s="14">
        <v>1</v>
      </c>
      <c r="C45" s="12" t="s">
        <v>283</v>
      </c>
      <c r="D45" s="14" t="s">
        <v>283</v>
      </c>
      <c r="E45" s="14" t="s">
        <v>283</v>
      </c>
      <c r="F45" s="14" t="s">
        <v>284</v>
      </c>
      <c r="G45" s="14" t="s">
        <v>370</v>
      </c>
      <c r="H45" s="14"/>
      <c r="I45" s="14"/>
      <c r="J45" s="14"/>
      <c r="K45" s="12"/>
      <c r="L45" s="12"/>
    </row>
    <row r="46" spans="1:12" ht="15.75" hidden="1" x14ac:dyDescent="0.25">
      <c r="A46" s="12">
        <f>$B$3*B46</f>
        <v>4</v>
      </c>
      <c r="B46" s="14">
        <v>1</v>
      </c>
      <c r="C46" s="12" t="s">
        <v>92</v>
      </c>
      <c r="D46" s="12" t="s">
        <v>92</v>
      </c>
      <c r="E46" s="12" t="s">
        <v>93</v>
      </c>
      <c r="F46" s="12" t="s">
        <v>185</v>
      </c>
      <c r="G46" s="15" t="s">
        <v>186</v>
      </c>
      <c r="H46" s="15" t="s">
        <v>187</v>
      </c>
      <c r="I46" s="12" t="s">
        <v>188</v>
      </c>
      <c r="J46" s="11" t="s">
        <v>189</v>
      </c>
      <c r="K46" s="12">
        <v>0.54</v>
      </c>
      <c r="L46" s="12">
        <v>0.42530000000000001</v>
      </c>
    </row>
    <row r="47" spans="1:12" ht="15.75" hidden="1" x14ac:dyDescent="0.25">
      <c r="A47" s="12">
        <f>$B$3*B47</f>
        <v>4</v>
      </c>
      <c r="B47" s="14">
        <v>1</v>
      </c>
      <c r="C47" s="12" t="s">
        <v>92</v>
      </c>
      <c r="D47" s="12" t="s">
        <v>92</v>
      </c>
      <c r="E47" s="12" t="s">
        <v>93</v>
      </c>
      <c r="F47" s="12" t="s">
        <v>184</v>
      </c>
      <c r="G47" s="15" t="s">
        <v>186</v>
      </c>
      <c r="H47" s="15" t="s">
        <v>190</v>
      </c>
      <c r="I47" s="12" t="s">
        <v>188</v>
      </c>
      <c r="J47" s="11" t="s">
        <v>192</v>
      </c>
      <c r="K47" s="12">
        <v>0.54</v>
      </c>
      <c r="L47" s="12">
        <v>0.42530000000000001</v>
      </c>
    </row>
    <row r="48" spans="1:12" ht="15.75" hidden="1" x14ac:dyDescent="0.25">
      <c r="A48" s="12">
        <f>$B$3*B48</f>
        <v>4</v>
      </c>
      <c r="B48" s="14">
        <v>1</v>
      </c>
      <c r="C48" s="12" t="s">
        <v>92</v>
      </c>
      <c r="D48" s="12" t="s">
        <v>92</v>
      </c>
      <c r="E48" s="12" t="s">
        <v>93</v>
      </c>
      <c r="F48" s="12" t="s">
        <v>183</v>
      </c>
      <c r="G48" s="15" t="s">
        <v>186</v>
      </c>
      <c r="H48" s="15" t="s">
        <v>191</v>
      </c>
      <c r="I48" s="12" t="s">
        <v>188</v>
      </c>
      <c r="J48" s="11" t="s">
        <v>193</v>
      </c>
      <c r="K48" s="12">
        <v>0.65</v>
      </c>
      <c r="L48" s="12">
        <v>0.51080000000000003</v>
      </c>
    </row>
    <row r="49" spans="1:12" ht="15.75" hidden="1" x14ac:dyDescent="0.25">
      <c r="A49" s="12">
        <f>$B$3*B49</f>
        <v>4</v>
      </c>
      <c r="B49" s="14">
        <v>1</v>
      </c>
      <c r="C49" s="12" t="s">
        <v>92</v>
      </c>
      <c r="D49" s="12" t="s">
        <v>92</v>
      </c>
      <c r="E49" s="12" t="s">
        <v>93</v>
      </c>
      <c r="F49" s="12" t="s">
        <v>182</v>
      </c>
      <c r="G49" s="15" t="s">
        <v>195</v>
      </c>
      <c r="H49" s="15" t="s">
        <v>196</v>
      </c>
      <c r="I49" s="12" t="s">
        <v>197</v>
      </c>
      <c r="J49" s="11" t="s">
        <v>194</v>
      </c>
      <c r="K49" s="12">
        <v>0.44</v>
      </c>
      <c r="L49" s="12">
        <v>0.34320000000000001</v>
      </c>
    </row>
    <row r="50" spans="1:12" ht="31.5" x14ac:dyDescent="0.25">
      <c r="A50" s="12">
        <f>$B$3*B50</f>
        <v>16</v>
      </c>
      <c r="B50" s="14">
        <v>4</v>
      </c>
      <c r="C50" s="12" t="s">
        <v>376</v>
      </c>
      <c r="D50" s="14" t="s">
        <v>285</v>
      </c>
      <c r="E50" s="14" t="s">
        <v>93</v>
      </c>
      <c r="F50" s="14" t="s">
        <v>286</v>
      </c>
      <c r="G50" s="14" t="s">
        <v>372</v>
      </c>
      <c r="H50" s="14"/>
      <c r="I50" s="14"/>
      <c r="J50" s="14"/>
      <c r="K50" s="12"/>
      <c r="L50" s="12"/>
    </row>
    <row r="51" spans="1:12" ht="15.75" x14ac:dyDescent="0.25">
      <c r="A51" s="12">
        <f>$B$3*B51</f>
        <v>4</v>
      </c>
      <c r="B51" s="14">
        <v>1</v>
      </c>
      <c r="C51" s="12" t="s">
        <v>287</v>
      </c>
      <c r="D51" s="14" t="s">
        <v>287</v>
      </c>
      <c r="E51" s="14" t="s">
        <v>288</v>
      </c>
      <c r="F51" s="14" t="s">
        <v>289</v>
      </c>
      <c r="G51" s="15" t="s">
        <v>351</v>
      </c>
      <c r="H51" s="15" t="s">
        <v>350</v>
      </c>
      <c r="I51" s="16" t="s">
        <v>352</v>
      </c>
      <c r="J51" s="11" t="s">
        <v>353</v>
      </c>
      <c r="K51" s="12">
        <v>0.56999999999999995</v>
      </c>
      <c r="L51" s="12">
        <v>0.33</v>
      </c>
    </row>
    <row r="52" spans="1:12" ht="47.25" x14ac:dyDescent="0.25">
      <c r="A52" s="12">
        <f>$B$3*B52</f>
        <v>4</v>
      </c>
      <c r="B52" s="14">
        <v>1</v>
      </c>
      <c r="C52" s="12" t="s">
        <v>292</v>
      </c>
      <c r="D52" s="14" t="s">
        <v>30</v>
      </c>
      <c r="E52" s="14" t="s">
        <v>31</v>
      </c>
      <c r="F52" s="14" t="s">
        <v>293</v>
      </c>
      <c r="G52" s="15" t="s">
        <v>347</v>
      </c>
      <c r="H52" s="15" t="s">
        <v>348</v>
      </c>
      <c r="I52" s="16" t="s">
        <v>120</v>
      </c>
      <c r="J52" s="11" t="s">
        <v>349</v>
      </c>
      <c r="K52" s="12">
        <v>0.36</v>
      </c>
      <c r="L52" s="12">
        <v>0.23400000000000001</v>
      </c>
    </row>
    <row r="53" spans="1:12" ht="15.75" x14ac:dyDescent="0.25">
      <c r="A53" s="12">
        <v>1</v>
      </c>
      <c r="B53" s="12" t="s">
        <v>104</v>
      </c>
      <c r="C53" s="12" t="s">
        <v>105</v>
      </c>
      <c r="D53" s="12" t="s">
        <v>105</v>
      </c>
      <c r="E53" s="12" t="s">
        <v>105</v>
      </c>
      <c r="F53" s="12" t="s">
        <v>368</v>
      </c>
      <c r="G53" s="12" t="s">
        <v>105</v>
      </c>
      <c r="H53" s="12"/>
      <c r="I53" s="12"/>
      <c r="J53" s="12">
        <v>1</v>
      </c>
      <c r="K53" s="12">
        <f>27/4</f>
        <v>6.75</v>
      </c>
      <c r="L53" s="12">
        <v>0.63</v>
      </c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x14ac:dyDescent="0.25">
      <c r="A55" s="12"/>
      <c r="B55" s="19" t="s">
        <v>374</v>
      </c>
      <c r="C55" s="18" t="s">
        <v>375</v>
      </c>
      <c r="D55" s="12"/>
      <c r="E55" s="12"/>
      <c r="F55" s="12"/>
    </row>
    <row r="56" spans="1:12" ht="16.5" thickBot="1" x14ac:dyDescent="0.3">
      <c r="A56" s="20" t="s">
        <v>379</v>
      </c>
      <c r="B56" s="12">
        <f>SUM(K22:K31,K51:K53,K7,K9:K20,K33:K42)</f>
        <v>22.889999999999997</v>
      </c>
      <c r="C56" s="12">
        <f>SUM(L22:L31,L51:L53,L7,L9:L20,L33:L42)</f>
        <v>9.3965999999999976</v>
      </c>
      <c r="D56" s="12"/>
      <c r="E56" s="12"/>
      <c r="F56" s="15"/>
      <c r="G56" s="1"/>
      <c r="H56" s="1"/>
      <c r="I56" s="3"/>
      <c r="J56" s="2"/>
      <c r="K56" s="2"/>
      <c r="L56" s="2"/>
    </row>
    <row r="57" spans="1:12" ht="16.5" thickTop="1" x14ac:dyDescent="0.25">
      <c r="A57" s="12"/>
      <c r="B57" s="12"/>
      <c r="C57" s="12"/>
      <c r="D57" s="12"/>
      <c r="E57" s="12"/>
      <c r="F57" s="15"/>
      <c r="G57" s="1"/>
      <c r="H57" s="1"/>
      <c r="I57" s="3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1"/>
      <c r="G58" s="1"/>
      <c r="H58" s="1"/>
      <c r="I58" s="3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1"/>
      <c r="G59" s="1"/>
      <c r="H59" s="1"/>
      <c r="I59" s="3"/>
      <c r="J59" s="2"/>
      <c r="K59" s="2"/>
      <c r="L59" s="2"/>
    </row>
  </sheetData>
  <mergeCells count="1">
    <mergeCell ref="A1:M1"/>
  </mergeCells>
  <hyperlinks>
    <hyperlink ref="I21" r:id="rId1" display="http://digikey.com/Suppliers/us/atceramics.page?lang=en"/>
    <hyperlink ref="I22" r:id="rId2" display="http://digikey.com/Suppliers/us/samsung-electro-mechanics.page?lang=en"/>
    <hyperlink ref="I8" r:id="rId3" display="http://digikey.com/Suppliers/us/atceramics.page?lang=en"/>
    <hyperlink ref="I9" r:id="rId4" display="http://digikey.com/Suppliers/us/Murata-Electronics.page?lang=en"/>
    <hyperlink ref="I10" r:id="rId5" display="http://digikey.com/Suppliers/us/Kemet.page?lang=en"/>
    <hyperlink ref="I14" r:id="rId6" display="http://digikey.com/Suppliers/us/Murata-Electronics.page?lang=en"/>
    <hyperlink ref="I19" r:id="rId7" display="http://digikey.com/Suppliers/us/samsung-electro-mechanics.page?lang=en"/>
    <hyperlink ref="I25" r:id="rId8" display="http://digikey.com/Suppliers/us/Murata-Electronics.page?lang=en"/>
    <hyperlink ref="I32" r:id="rId9" display="http://digikey.com/Suppliers/us/atceramics.page?lang=en"/>
    <hyperlink ref="I33" r:id="rId10" display="http://digikey.com/Suppliers/us/Taiyo-Yuden.page?lang=en"/>
    <hyperlink ref="I24" r:id="rId11" display="http://digikey.com/Suppliers/us/TXC-Corporation.page?lang=en"/>
    <hyperlink ref="I39" r:id="rId12" display="http://digikey.com/Suppliers/us/Kingbright.page?lang=en"/>
    <hyperlink ref="I35" r:id="rId13" display="http://digikey.com/Suppliers/us/Memory-Protection-Devices.page?lang=en"/>
    <hyperlink ref="I15" r:id="rId14" display="http://digikey.com/Suppliers/us/Wurth-Electronics.page?lang=en"/>
    <hyperlink ref="I18" r:id="rId15" display="http://digikey.com/Suppliers/us/Wurth-Electronics.page?lang=en"/>
    <hyperlink ref="I16" r:id="rId16" display="http://digikey.com/Suppliers/us/Wurth-Electronics.page?lang=en"/>
    <hyperlink ref="I23" r:id="rId17" display="http://digikey.com/Suppliers/us/Wurth-Electronics.page?lang=en"/>
    <hyperlink ref="I30" r:id="rId18" display="http://digikey.com/Suppliers/us/Wurth-Electronics.page?lang=en"/>
    <hyperlink ref="I52" r:id="rId19" display="http://digikey.com/Suppliers/us/Murata-Electronics.page?lang=en"/>
    <hyperlink ref="I51" r:id="rId20" display="http://digikey.com/Suppliers/us/Semtech.page?lang=en"/>
    <hyperlink ref="I41" r:id="rId21" display="http://digikey.com/Suppliers/us/Osram.page?lang=en"/>
    <hyperlink ref="I40" r:id="rId22" display="http://digikey.com/Suppliers/us/Lite-On.page?lang=en"/>
    <hyperlink ref="I38" r:id="rId23" display="http://digikey.com/Suppliers/us/Lite-On.page?lang=en"/>
    <hyperlink ref="I44" r:id="rId24" display="http://digikey.com/Suppliers/us/Linx-Technologies.page?lang=en"/>
  </hyperlinks>
  <pageMargins left="0.7" right="0.7" top="0.75" bottom="0.75" header="0.3" footer="0.3"/>
  <pageSetup orientation="portrait" r:id="rId25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3"/>
  <sheetViews>
    <sheetView showGridLines="0" workbookViewId="0">
      <selection activeCell="M4" sqref="M4"/>
    </sheetView>
  </sheetViews>
  <sheetFormatPr defaultRowHeight="15" x14ac:dyDescent="0.25"/>
  <cols>
    <col min="1" max="1" width="15.140625" customWidth="1"/>
    <col min="2" max="2" width="17.140625" customWidth="1"/>
    <col min="3" max="3" width="28" customWidth="1"/>
    <col min="4" max="4" width="15.42578125" customWidth="1"/>
    <col min="5" max="5" width="36.140625" customWidth="1"/>
    <col min="6" max="6" width="36.5703125" customWidth="1"/>
    <col min="7" max="7" width="12" bestFit="1" customWidth="1"/>
    <col min="8" max="9" width="12" customWidth="1"/>
    <col min="10" max="10" width="19.85546875" customWidth="1"/>
    <col min="11" max="11" width="21.42578125" customWidth="1"/>
    <col min="12" max="12" width="16.140625" customWidth="1"/>
    <col min="13" max="13" width="24.28515625" customWidth="1"/>
    <col min="14" max="14" width="15.7109375" customWidth="1"/>
  </cols>
  <sheetData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100</v>
      </c>
      <c r="H3" t="s">
        <v>222</v>
      </c>
      <c r="I3" t="s">
        <v>102</v>
      </c>
      <c r="J3" t="s">
        <v>103</v>
      </c>
      <c r="K3" t="s">
        <v>101</v>
      </c>
      <c r="L3" t="s">
        <v>107</v>
      </c>
      <c r="M3" t="s">
        <v>216</v>
      </c>
      <c r="N3" t="s">
        <v>215</v>
      </c>
    </row>
    <row r="4" spans="1:14" x14ac:dyDescent="0.25">
      <c r="A4" s="2">
        <v>1</v>
      </c>
      <c r="B4" s="2" t="s">
        <v>68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206</v>
      </c>
      <c r="H4" s="2"/>
      <c r="I4" s="2" t="s">
        <v>205</v>
      </c>
      <c r="J4" s="2" t="s">
        <v>207</v>
      </c>
      <c r="K4" s="2">
        <v>4.18</v>
      </c>
      <c r="L4" s="2">
        <v>2.96</v>
      </c>
      <c r="M4" s="2">
        <f>Table1[[#This Row],[Qty]]*Table1[[#This Row],[Extended Price @100x]]</f>
        <v>2.96</v>
      </c>
      <c r="N4" s="2">
        <v>6.75</v>
      </c>
    </row>
    <row r="5" spans="1:14" x14ac:dyDescent="0.25">
      <c r="A5" s="2">
        <v>1</v>
      </c>
      <c r="B5" s="2" t="s">
        <v>52</v>
      </c>
      <c r="C5" s="2" t="s">
        <v>23</v>
      </c>
      <c r="D5" s="2" t="s">
        <v>24</v>
      </c>
      <c r="E5" s="2" t="s">
        <v>53</v>
      </c>
      <c r="F5" s="1" t="s">
        <v>168</v>
      </c>
      <c r="G5" s="1" t="s">
        <v>169</v>
      </c>
      <c r="H5" s="1"/>
      <c r="I5" s="2" t="s">
        <v>133</v>
      </c>
      <c r="J5" s="3" t="s">
        <v>170</v>
      </c>
      <c r="K5" s="2">
        <v>0.3</v>
      </c>
      <c r="L5" s="2">
        <v>9.8400000000000001E-2</v>
      </c>
      <c r="M5" s="2">
        <f>Table1[[#This Row],[Extended Price @100x]]*Table1[[#This Row],[Qty]]</f>
        <v>9.8400000000000001E-2</v>
      </c>
      <c r="N5" s="2">
        <f>Table1[[#This Row],[Unit Price]]*Table1[[#This Row],[Qty]]</f>
        <v>0.3</v>
      </c>
    </row>
    <row r="6" spans="1:14" x14ac:dyDescent="0.25">
      <c r="A6" s="2">
        <v>1</v>
      </c>
      <c r="B6" s="2" t="s">
        <v>72</v>
      </c>
      <c r="C6" s="2" t="s">
        <v>72</v>
      </c>
      <c r="D6" s="2" t="s">
        <v>72</v>
      </c>
      <c r="E6" s="2" t="s">
        <v>73</v>
      </c>
      <c r="F6" s="1" t="s">
        <v>74</v>
      </c>
      <c r="G6" s="1" t="s">
        <v>129</v>
      </c>
      <c r="H6" s="1"/>
      <c r="I6" s="2" t="s">
        <v>130</v>
      </c>
      <c r="J6" s="3" t="s">
        <v>131</v>
      </c>
      <c r="K6" s="2">
        <v>0.9</v>
      </c>
      <c r="L6" s="2">
        <v>0.78749999999999998</v>
      </c>
      <c r="M6" s="2">
        <f>Table1[[#This Row],[Extended Price @100x]]*Table1[[#This Row],[Qty]]</f>
        <v>0.78749999999999998</v>
      </c>
      <c r="N6" s="2">
        <f>Table1[[#This Row],[Unit Price]]*Table1[[#This Row],[Qty]]</f>
        <v>0.9</v>
      </c>
    </row>
    <row r="7" spans="1:14" x14ac:dyDescent="0.25">
      <c r="A7" s="2">
        <f>3.5*1.75</f>
        <v>6.125</v>
      </c>
      <c r="B7" s="2" t="s">
        <v>104</v>
      </c>
      <c r="C7" s="2" t="s">
        <v>105</v>
      </c>
      <c r="D7" s="2" t="s">
        <v>105</v>
      </c>
      <c r="E7" s="2" t="s">
        <v>105</v>
      </c>
      <c r="F7" s="2" t="s">
        <v>106</v>
      </c>
      <c r="G7" s="2" t="s">
        <v>105</v>
      </c>
      <c r="H7" s="2"/>
      <c r="I7" s="2"/>
      <c r="J7" s="2"/>
      <c r="K7" s="2">
        <v>1</v>
      </c>
      <c r="L7" s="2"/>
      <c r="M7" s="2">
        <v>0.63</v>
      </c>
      <c r="N7" s="2">
        <f>Table1[[#This Row],[Unit Price]]*Table1[[#This Row],[Qty]]</f>
        <v>6.125</v>
      </c>
    </row>
    <row r="8" spans="1:14" x14ac:dyDescent="0.25">
      <c r="A8" s="2">
        <v>2</v>
      </c>
      <c r="B8" s="2" t="s">
        <v>51</v>
      </c>
      <c r="C8" s="2" t="s">
        <v>14</v>
      </c>
      <c r="D8" s="2" t="s">
        <v>14</v>
      </c>
      <c r="E8" s="2" t="s">
        <v>122</v>
      </c>
      <c r="F8" s="1" t="s">
        <v>123</v>
      </c>
      <c r="G8" s="1" t="s">
        <v>124</v>
      </c>
      <c r="H8" s="1"/>
      <c r="I8" s="2" t="s">
        <v>108</v>
      </c>
      <c r="J8" s="3" t="s">
        <v>125</v>
      </c>
      <c r="K8" s="2">
        <v>0.6</v>
      </c>
      <c r="L8" s="2">
        <v>0.27629999999999999</v>
      </c>
      <c r="M8" s="2">
        <f>Table1[[#This Row],[Extended Price @100x]]*Table1[[#This Row],[Qty]]</f>
        <v>0.55259999999999998</v>
      </c>
      <c r="N8" s="2">
        <f>Table1[[#This Row],[Unit Price]]*Table1[[#This Row],[Qty]]</f>
        <v>1.2</v>
      </c>
    </row>
    <row r="9" spans="1:14" x14ac:dyDescent="0.25">
      <c r="A9" s="2">
        <v>1</v>
      </c>
      <c r="B9" s="2" t="s">
        <v>64</v>
      </c>
      <c r="C9" s="2" t="s">
        <v>65</v>
      </c>
      <c r="D9" s="2" t="s">
        <v>66</v>
      </c>
      <c r="E9" s="2" t="s">
        <v>67</v>
      </c>
      <c r="F9" s="1" t="s">
        <v>208</v>
      </c>
      <c r="G9" s="1" t="s">
        <v>209</v>
      </c>
      <c r="H9" s="1"/>
      <c r="I9" s="2" t="s">
        <v>210</v>
      </c>
      <c r="J9" s="3" t="s">
        <v>211</v>
      </c>
      <c r="K9" s="2">
        <v>0.79</v>
      </c>
      <c r="L9" s="2">
        <v>0.52500000000000002</v>
      </c>
      <c r="M9" s="2">
        <f>Table1[[#This Row],[Extended Price @100x]]*Table1[[#This Row],[Qty]]</f>
        <v>0.52500000000000002</v>
      </c>
      <c r="N9" s="2">
        <f>Table1[[#This Row],[Unit Price]]*Table1[[#This Row],[Qty]]</f>
        <v>0.79</v>
      </c>
    </row>
    <row r="10" spans="1:14" x14ac:dyDescent="0.25">
      <c r="A10" s="2">
        <v>4</v>
      </c>
      <c r="B10" s="2" t="s">
        <v>27</v>
      </c>
      <c r="C10" s="2" t="s">
        <v>17</v>
      </c>
      <c r="D10" s="2" t="s">
        <v>14</v>
      </c>
      <c r="E10" s="2" t="s">
        <v>28</v>
      </c>
      <c r="F10" s="1" t="s">
        <v>213</v>
      </c>
      <c r="G10" s="1" t="s">
        <v>212</v>
      </c>
      <c r="H10" s="1"/>
      <c r="I10" s="2" t="s">
        <v>116</v>
      </c>
      <c r="J10" s="3" t="s">
        <v>214</v>
      </c>
      <c r="K10" s="2">
        <v>0.33</v>
      </c>
      <c r="L10" s="2">
        <v>0.1162</v>
      </c>
      <c r="M10" s="2">
        <f>Table1[[#This Row],[Extended Price @100x]]*Table1[[#This Row],[Qty]]</f>
        <v>0.46479999999999999</v>
      </c>
      <c r="N10" s="2">
        <f>Table1[[#This Row],[Unit Price]]*Table1[[#This Row],[Qty]]</f>
        <v>1.32</v>
      </c>
    </row>
    <row r="11" spans="1:14" ht="30" x14ac:dyDescent="0.25">
      <c r="A11" s="2">
        <v>1</v>
      </c>
      <c r="B11" s="2" t="s">
        <v>45</v>
      </c>
      <c r="C11" s="2" t="s">
        <v>41</v>
      </c>
      <c r="D11" s="2" t="s">
        <v>41</v>
      </c>
      <c r="E11" s="2" t="s">
        <v>46</v>
      </c>
      <c r="F11" s="8" t="s">
        <v>246</v>
      </c>
      <c r="G11" s="8" t="s">
        <v>247</v>
      </c>
      <c r="H11" s="1"/>
      <c r="I11" s="2" t="s">
        <v>117</v>
      </c>
      <c r="J11" s="9" t="s">
        <v>248</v>
      </c>
      <c r="K11" s="2">
        <v>0.1</v>
      </c>
      <c r="L11" s="2">
        <v>7.9000000000000008E-3</v>
      </c>
      <c r="M11" s="2">
        <f>Table1[[#This Row],[Extended Price @100x]]*Table1[[#This Row],[Qty]]</f>
        <v>7.9000000000000008E-3</v>
      </c>
      <c r="N11" s="2">
        <f>Table1[[#This Row],[Unit Price]]*Table1[[#This Row],[Qty]]</f>
        <v>0.1</v>
      </c>
    </row>
    <row r="12" spans="1:14" x14ac:dyDescent="0.25">
      <c r="A12" s="2">
        <v>1</v>
      </c>
      <c r="B12" s="2" t="s">
        <v>84</v>
      </c>
      <c r="C12" s="2" t="s">
        <v>84</v>
      </c>
      <c r="D12" s="2" t="s">
        <v>85</v>
      </c>
      <c r="E12" s="2" t="s">
        <v>86</v>
      </c>
      <c r="F12" s="1" t="s">
        <v>176</v>
      </c>
      <c r="G12" s="1" t="s">
        <v>175</v>
      </c>
      <c r="H12" s="1"/>
      <c r="I12" s="2" t="s">
        <v>177</v>
      </c>
      <c r="J12" s="3" t="s">
        <v>84</v>
      </c>
      <c r="K12" s="2">
        <v>0.62</v>
      </c>
      <c r="L12" s="2">
        <v>0.38929999999999998</v>
      </c>
      <c r="M12" s="2">
        <f>Table1[[#This Row],[Extended Price @100x]]*Table1[[#This Row],[Qty]]</f>
        <v>0.38929999999999998</v>
      </c>
      <c r="N12" s="2">
        <f>Table1[[#This Row],[Unit Price]]*Table1[[#This Row],[Qty]]</f>
        <v>0.62</v>
      </c>
    </row>
    <row r="13" spans="1:14" x14ac:dyDescent="0.25">
      <c r="A13" s="2">
        <v>2</v>
      </c>
      <c r="B13" s="2" t="s">
        <v>75</v>
      </c>
      <c r="C13" s="2" t="s">
        <v>75</v>
      </c>
      <c r="D13" s="2" t="s">
        <v>76</v>
      </c>
      <c r="E13" s="2" t="s">
        <v>77</v>
      </c>
      <c r="F13" s="1" t="s">
        <v>171</v>
      </c>
      <c r="G13" s="1" t="s">
        <v>172</v>
      </c>
      <c r="H13" s="1"/>
      <c r="I13" s="2" t="s">
        <v>173</v>
      </c>
      <c r="J13" s="3" t="s">
        <v>174</v>
      </c>
      <c r="K13" s="2">
        <v>0.32</v>
      </c>
      <c r="L13" s="2">
        <v>0.1615</v>
      </c>
      <c r="M13" s="2">
        <f>Table1[[#This Row],[Extended Price @100x]]*Table1[[#This Row],[Qty]]</f>
        <v>0.32300000000000001</v>
      </c>
      <c r="N13" s="2">
        <f>Table1[[#This Row],[Unit Price]]*Table1[[#This Row],[Qty]]</f>
        <v>0.64</v>
      </c>
    </row>
    <row r="14" spans="1:14" x14ac:dyDescent="0.25">
      <c r="A14" s="2">
        <v>2</v>
      </c>
      <c r="B14" s="2" t="s">
        <v>39</v>
      </c>
      <c r="C14" s="2" t="s">
        <v>40</v>
      </c>
      <c r="D14" s="2" t="s">
        <v>41</v>
      </c>
      <c r="E14" s="2" t="s">
        <v>42</v>
      </c>
      <c r="F14" s="1" t="s">
        <v>198</v>
      </c>
      <c r="G14" s="1" t="s">
        <v>199</v>
      </c>
      <c r="H14" s="1"/>
      <c r="I14" s="3" t="s">
        <v>112</v>
      </c>
      <c r="J14" s="3" t="s">
        <v>200</v>
      </c>
      <c r="K14" s="2">
        <v>0.35</v>
      </c>
      <c r="L14" s="2">
        <v>0.14399999999999999</v>
      </c>
      <c r="M14" s="2">
        <f>Table1[[#This Row],[Extended Price @100x]]*Table1[[#This Row],[Qty]]</f>
        <v>0.28799999999999998</v>
      </c>
      <c r="N14" s="2">
        <f>Table1[[#This Row],[Unit Price]]*Table1[[#This Row],[Qty]]</f>
        <v>0.7</v>
      </c>
    </row>
    <row r="15" spans="1:14" ht="30" x14ac:dyDescent="0.25">
      <c r="A15" s="2">
        <v>1</v>
      </c>
      <c r="B15" s="2" t="s">
        <v>62</v>
      </c>
      <c r="C15" s="2" t="s">
        <v>41</v>
      </c>
      <c r="D15" s="2" t="s">
        <v>41</v>
      </c>
      <c r="E15" s="2" t="s">
        <v>63</v>
      </c>
      <c r="F15" s="8" t="s">
        <v>243</v>
      </c>
      <c r="G15" s="8" t="s">
        <v>244</v>
      </c>
      <c r="H15" s="1"/>
      <c r="I15" s="2" t="s">
        <v>116</v>
      </c>
      <c r="J15" s="9" t="s">
        <v>245</v>
      </c>
      <c r="K15" s="2">
        <v>0.1</v>
      </c>
      <c r="L15" s="2">
        <v>9.9000000000000008E-3</v>
      </c>
      <c r="M15" s="2">
        <f>Table1[[#This Row],[Extended Price @100x]]*Table1[[#This Row],[Qty]]</f>
        <v>9.9000000000000008E-3</v>
      </c>
      <c r="N15" s="2">
        <f>Table1[[#This Row],[Unit Price]]*Table1[[#This Row],[Qty]]</f>
        <v>0.1</v>
      </c>
    </row>
    <row r="16" spans="1:14" x14ac:dyDescent="0.25">
      <c r="A16" s="6">
        <v>1</v>
      </c>
      <c r="B16" s="6"/>
      <c r="C16" s="2" t="s">
        <v>6</v>
      </c>
      <c r="D16" s="6"/>
      <c r="E16" s="2" t="s">
        <v>225</v>
      </c>
      <c r="F16" s="8" t="s">
        <v>227</v>
      </c>
      <c r="G16" s="6"/>
      <c r="H16" s="2" t="s">
        <v>228</v>
      </c>
      <c r="I16" s="2" t="s">
        <v>220</v>
      </c>
      <c r="J16" s="2" t="s">
        <v>235</v>
      </c>
      <c r="K16" s="6">
        <v>0.5</v>
      </c>
      <c r="L16" s="6">
        <v>0.25600000000000001</v>
      </c>
      <c r="M16" s="7">
        <f>Table1[[#This Row],[Extended Price @100x]]*Table1[[#This Row],[Qty]]</f>
        <v>0.25600000000000001</v>
      </c>
      <c r="N16" s="7">
        <f>Table1[[#This Row],[Unit Price]]*Table1[[#This Row],[Qty]]</f>
        <v>0.5</v>
      </c>
    </row>
    <row r="17" spans="1:14" x14ac:dyDescent="0.25">
      <c r="A17" s="2">
        <v>2</v>
      </c>
      <c r="B17" s="2" t="s">
        <v>29</v>
      </c>
      <c r="C17" s="2" t="s">
        <v>30</v>
      </c>
      <c r="D17" s="2" t="s">
        <v>31</v>
      </c>
      <c r="E17" s="2" t="s">
        <v>32</v>
      </c>
      <c r="F17" s="1" t="s">
        <v>149</v>
      </c>
      <c r="G17" s="1" t="s">
        <v>151</v>
      </c>
      <c r="H17" s="1"/>
      <c r="I17" s="2" t="s">
        <v>150</v>
      </c>
      <c r="J17" s="3" t="s">
        <v>152</v>
      </c>
      <c r="K17" s="2">
        <v>0.14000000000000001</v>
      </c>
      <c r="L17" s="2">
        <v>0.11409999999999999</v>
      </c>
      <c r="M17" s="2">
        <f>Table1[[#This Row],[Extended Price @100x]]*Table1[[#This Row],[Qty]]</f>
        <v>0.22819999999999999</v>
      </c>
      <c r="N17" s="2">
        <f>Table1[[#This Row],[Unit Price]]*Table1[[#This Row],[Qty]]</f>
        <v>0.28000000000000003</v>
      </c>
    </row>
    <row r="18" spans="1:14" x14ac:dyDescent="0.25">
      <c r="A18" s="2">
        <v>2</v>
      </c>
      <c r="B18" s="2" t="s">
        <v>33</v>
      </c>
      <c r="C18" s="2" t="s">
        <v>30</v>
      </c>
      <c r="D18" s="2" t="s">
        <v>31</v>
      </c>
      <c r="E18" s="2" t="s">
        <v>34</v>
      </c>
      <c r="F18" s="1" t="s">
        <v>153</v>
      </c>
      <c r="G18" s="1" t="s">
        <v>154</v>
      </c>
      <c r="H18" s="1"/>
      <c r="I18" s="2" t="s">
        <v>150</v>
      </c>
      <c r="J18" s="3" t="s">
        <v>155</v>
      </c>
      <c r="K18" s="2">
        <v>0.14000000000000001</v>
      </c>
      <c r="L18" s="2">
        <v>0.11409999999999999</v>
      </c>
      <c r="M18" s="2">
        <f>Table1[[#This Row],[Extended Price @100x]]*Table1[[#This Row],[Qty]]</f>
        <v>0.22819999999999999</v>
      </c>
      <c r="N18" s="2">
        <f>Table1[[#This Row],[Unit Price]]*Table1[[#This Row],[Qty]]</f>
        <v>0.28000000000000003</v>
      </c>
    </row>
    <row r="19" spans="1:14" x14ac:dyDescent="0.25">
      <c r="A19" s="2">
        <v>2</v>
      </c>
      <c r="B19" s="2" t="s">
        <v>37</v>
      </c>
      <c r="C19" s="2" t="s">
        <v>30</v>
      </c>
      <c r="D19" s="2" t="s">
        <v>31</v>
      </c>
      <c r="E19" s="2" t="s">
        <v>38</v>
      </c>
      <c r="F19" s="1" t="s">
        <v>156</v>
      </c>
      <c r="G19" s="1" t="s">
        <v>157</v>
      </c>
      <c r="H19" s="1"/>
      <c r="I19" s="2" t="s">
        <v>150</v>
      </c>
      <c r="J19" s="3" t="s">
        <v>158</v>
      </c>
      <c r="K19" s="2">
        <v>0.14000000000000001</v>
      </c>
      <c r="L19" s="2">
        <v>0.11409999999999999</v>
      </c>
      <c r="M19" s="2">
        <f>Table1[[#This Row],[Extended Price @100x]]*Table1[[#This Row],[Qty]]</f>
        <v>0.22819999999999999</v>
      </c>
      <c r="N19" s="2">
        <f>Table1[[#This Row],[Unit Price]]*Table1[[#This Row],[Qty]]</f>
        <v>0.28000000000000003</v>
      </c>
    </row>
    <row r="20" spans="1:14" ht="30" x14ac:dyDescent="0.25">
      <c r="A20" s="2">
        <v>4</v>
      </c>
      <c r="B20" s="2" t="s">
        <v>13</v>
      </c>
      <c r="C20" s="2" t="s">
        <v>41</v>
      </c>
      <c r="D20" s="2" t="s">
        <v>41</v>
      </c>
      <c r="E20" s="2" t="s">
        <v>15</v>
      </c>
      <c r="F20" s="1" t="s">
        <v>237</v>
      </c>
      <c r="G20" s="8" t="s">
        <v>238</v>
      </c>
      <c r="H20" s="1"/>
      <c r="I20" s="2" t="s">
        <v>120</v>
      </c>
      <c r="J20" s="9" t="s">
        <v>239</v>
      </c>
      <c r="K20" s="2">
        <v>0.1</v>
      </c>
      <c r="L20" s="2">
        <v>1.0999999999999999E-2</v>
      </c>
      <c r="M20" s="2">
        <f>Table1[[#This Row],[Extended Price @100x]]*Table1[[#This Row],[Qty]]</f>
        <v>4.3999999999999997E-2</v>
      </c>
      <c r="N20" s="2">
        <f>Table1[[#This Row],[Unit Price]]*Table1[[#This Row],[Qty]]</f>
        <v>0.4</v>
      </c>
    </row>
    <row r="21" spans="1:14" x14ac:dyDescent="0.25">
      <c r="A21" s="2">
        <v>9</v>
      </c>
      <c r="B21" s="2" t="s">
        <v>16</v>
      </c>
      <c r="C21" s="2" t="s">
        <v>17</v>
      </c>
      <c r="D21" s="2" t="s">
        <v>14</v>
      </c>
      <c r="E21" s="2" t="s">
        <v>18</v>
      </c>
      <c r="F21" s="1" t="s">
        <v>111</v>
      </c>
      <c r="G21" s="1" t="s">
        <v>109</v>
      </c>
      <c r="H21" s="1"/>
      <c r="I21" s="2" t="s">
        <v>112</v>
      </c>
      <c r="J21" s="3" t="s">
        <v>110</v>
      </c>
      <c r="K21" s="2">
        <v>0.1</v>
      </c>
      <c r="L21" s="2">
        <v>1.8700000000000001E-2</v>
      </c>
      <c r="M21" s="2">
        <f>Table1[[#This Row],[Extended Price @100x]]*Table1[[#This Row],[Qty]]</f>
        <v>0.16830000000000001</v>
      </c>
      <c r="N21" s="2">
        <f>Table1[[#This Row],[Unit Price]]*Table1[[#This Row],[Qty]]</f>
        <v>0.9</v>
      </c>
    </row>
    <row r="22" spans="1:14" x14ac:dyDescent="0.25">
      <c r="A22" s="2">
        <v>1</v>
      </c>
      <c r="B22" s="2" t="s">
        <v>19</v>
      </c>
      <c r="C22" s="2" t="s">
        <v>14</v>
      </c>
      <c r="D22" s="2" t="s">
        <v>14</v>
      </c>
      <c r="E22" s="2" t="s">
        <v>20</v>
      </c>
      <c r="F22" s="1" t="s">
        <v>115</v>
      </c>
      <c r="G22" s="1" t="s">
        <v>113</v>
      </c>
      <c r="H22" s="1"/>
      <c r="I22" s="2" t="s">
        <v>112</v>
      </c>
      <c r="J22" s="3" t="s">
        <v>114</v>
      </c>
      <c r="K22" s="2">
        <v>0.39</v>
      </c>
      <c r="L22" s="2">
        <v>0.16200000000000001</v>
      </c>
      <c r="M22" s="2">
        <f>Table1[[#This Row],[Extended Price @100x]]*Table1[[#This Row],[Qty]]</f>
        <v>0.16200000000000001</v>
      </c>
      <c r="N22" s="2">
        <f>Table1[[#This Row],[Unit Price]]*Table1[[#This Row],[Qty]]</f>
        <v>0.39</v>
      </c>
    </row>
    <row r="23" spans="1:14" x14ac:dyDescent="0.25">
      <c r="A23" s="6">
        <v>1</v>
      </c>
      <c r="B23" s="6"/>
      <c r="C23" s="2" t="s">
        <v>6</v>
      </c>
      <c r="D23" s="6"/>
      <c r="E23" s="2" t="s">
        <v>223</v>
      </c>
      <c r="F23" s="8" t="s">
        <v>226</v>
      </c>
      <c r="G23" s="8" t="s">
        <v>219</v>
      </c>
      <c r="H23" s="8" t="s">
        <v>224</v>
      </c>
      <c r="I23" s="2" t="s">
        <v>220</v>
      </c>
      <c r="J23" s="9" t="s">
        <v>221</v>
      </c>
      <c r="K23" s="6">
        <v>0.33</v>
      </c>
      <c r="L23" s="6">
        <v>0.14899999999999999</v>
      </c>
      <c r="M23" s="7">
        <f>Table1[[#This Row],[Extended Price @100x]]*Table1[[#This Row],[Qty]]</f>
        <v>0.14899999999999999</v>
      </c>
      <c r="N23" s="7">
        <f>Table1[[#This Row],[Unit Price]]*Table1[[#This Row],[Qty]]</f>
        <v>0.33</v>
      </c>
    </row>
    <row r="24" spans="1:14" x14ac:dyDescent="0.25">
      <c r="A24" s="2">
        <v>1</v>
      </c>
      <c r="B24" s="2"/>
      <c r="C24" s="2" t="s">
        <v>7</v>
      </c>
      <c r="D24" s="2" t="s">
        <v>8</v>
      </c>
      <c r="E24" s="2" t="s">
        <v>9</v>
      </c>
      <c r="F24" s="1" t="s">
        <v>201</v>
      </c>
      <c r="G24" s="1" t="s">
        <v>202</v>
      </c>
      <c r="H24" s="1"/>
      <c r="I24" s="2" t="s">
        <v>203</v>
      </c>
      <c r="J24" s="3" t="s">
        <v>204</v>
      </c>
      <c r="K24" s="2">
        <v>0.23</v>
      </c>
      <c r="L24" s="2">
        <v>0.1482</v>
      </c>
      <c r="M24" s="2">
        <f>Table1[[#This Row],[Extended Price @100x]]*Table1[[#This Row],[Qty]]</f>
        <v>0.1482</v>
      </c>
      <c r="N24" s="2">
        <f>Table1[[#This Row],[Unit Price]]*Table1[[#This Row],[Qty]]</f>
        <v>0.23</v>
      </c>
    </row>
    <row r="25" spans="1:14" x14ac:dyDescent="0.25">
      <c r="A25" s="2">
        <v>1</v>
      </c>
      <c r="B25" s="2" t="s">
        <v>58</v>
      </c>
      <c r="C25" s="2" t="s">
        <v>30</v>
      </c>
      <c r="D25" s="2" t="s">
        <v>31</v>
      </c>
      <c r="E25" s="2" t="s">
        <v>59</v>
      </c>
      <c r="F25" s="1" t="s">
        <v>163</v>
      </c>
      <c r="G25" s="1" t="s">
        <v>162</v>
      </c>
      <c r="H25" s="1"/>
      <c r="I25" s="2" t="s">
        <v>150</v>
      </c>
      <c r="J25" s="3" t="s">
        <v>164</v>
      </c>
      <c r="K25" s="2">
        <v>0.14000000000000001</v>
      </c>
      <c r="L25" s="2">
        <v>0.11409999999999999</v>
      </c>
      <c r="M25" s="2">
        <f>Table1[[#This Row],[Extended Price @100x]]*Table1[[#This Row],[Qty]]</f>
        <v>0.11409999999999999</v>
      </c>
      <c r="N25" s="2">
        <f>Table1[[#This Row],[Unit Price]]*Table1[[#This Row],[Qty]]</f>
        <v>0.14000000000000001</v>
      </c>
    </row>
    <row r="26" spans="1:14" x14ac:dyDescent="0.25">
      <c r="A26" s="2">
        <v>1</v>
      </c>
      <c r="B26" s="2" t="s">
        <v>90</v>
      </c>
      <c r="C26" s="2" t="s">
        <v>90</v>
      </c>
      <c r="D26" s="2">
        <v>603</v>
      </c>
      <c r="E26" s="2" t="s">
        <v>91</v>
      </c>
      <c r="F26" s="1" t="s">
        <v>178</v>
      </c>
      <c r="G26" s="1" t="s">
        <v>179</v>
      </c>
      <c r="H26" s="1"/>
      <c r="I26" s="2" t="s">
        <v>180</v>
      </c>
      <c r="J26" s="3" t="s">
        <v>181</v>
      </c>
      <c r="K26" s="2">
        <v>0.14000000000000001</v>
      </c>
      <c r="L26" s="2">
        <v>0.107</v>
      </c>
      <c r="M26" s="2">
        <f>Table1[[#This Row],[Extended Price @100x]]*Table1[[#This Row],[Qty]]</f>
        <v>0.107</v>
      </c>
      <c r="N26" s="2">
        <f>Table1[[#This Row],[Unit Price]]*Table1[[#This Row],[Qty]]</f>
        <v>0.14000000000000001</v>
      </c>
    </row>
    <row r="27" spans="1:14" x14ac:dyDescent="0.25">
      <c r="A27" s="2">
        <v>1</v>
      </c>
      <c r="B27" s="2" t="s">
        <v>21</v>
      </c>
      <c r="C27" s="2" t="s">
        <v>23</v>
      </c>
      <c r="D27" s="2" t="s">
        <v>24</v>
      </c>
      <c r="E27" s="2" t="s">
        <v>25</v>
      </c>
      <c r="F27" s="1" t="s">
        <v>146</v>
      </c>
      <c r="G27" s="1" t="s">
        <v>147</v>
      </c>
      <c r="H27" s="1"/>
      <c r="I27" s="2" t="s">
        <v>133</v>
      </c>
      <c r="J27" s="3" t="s">
        <v>148</v>
      </c>
      <c r="K27" s="2">
        <v>0.3</v>
      </c>
      <c r="L27" s="2">
        <v>9.8400000000000001E-2</v>
      </c>
      <c r="M27" s="2">
        <f>Table1[[#This Row],[Extended Price @100x]]*Table1[[#This Row],[Qty]]</f>
        <v>9.8400000000000001E-2</v>
      </c>
      <c r="N27" s="2">
        <f>Table1[[#This Row],[Unit Price]]*Table1[[#This Row],[Qty]]</f>
        <v>0.3</v>
      </c>
    </row>
    <row r="28" spans="1:14" x14ac:dyDescent="0.25">
      <c r="A28" s="2">
        <v>1</v>
      </c>
      <c r="B28" s="2" t="s">
        <v>43</v>
      </c>
      <c r="C28" s="2" t="s">
        <v>23</v>
      </c>
      <c r="D28" s="2" t="s">
        <v>24</v>
      </c>
      <c r="E28" s="2" t="s">
        <v>44</v>
      </c>
      <c r="F28" s="1" t="s">
        <v>166</v>
      </c>
      <c r="G28" s="1" t="s">
        <v>165</v>
      </c>
      <c r="H28" s="1"/>
      <c r="I28" s="2" t="s">
        <v>133</v>
      </c>
      <c r="J28" s="3" t="s">
        <v>167</v>
      </c>
      <c r="K28" s="2">
        <v>0.3</v>
      </c>
      <c r="L28" s="2">
        <v>9.4E-2</v>
      </c>
      <c r="M28" s="2">
        <f>Table1[[#This Row],[Extended Price @100x]]*Table1[[#This Row],[Qty]]</f>
        <v>9.4E-2</v>
      </c>
      <c r="N28" s="2">
        <f>Table1[[#This Row],[Unit Price]]*Table1[[#This Row],[Qty]]</f>
        <v>0.3</v>
      </c>
    </row>
    <row r="29" spans="1:14" x14ac:dyDescent="0.25">
      <c r="A29" s="2">
        <v>1</v>
      </c>
      <c r="B29" s="2" t="s">
        <v>47</v>
      </c>
      <c r="C29" s="2" t="s">
        <v>30</v>
      </c>
      <c r="D29" s="2" t="s">
        <v>31</v>
      </c>
      <c r="E29" s="2" t="s">
        <v>48</v>
      </c>
      <c r="F29" s="1" t="s">
        <v>159</v>
      </c>
      <c r="G29" s="2" t="s">
        <v>160</v>
      </c>
      <c r="H29" s="2"/>
      <c r="I29" s="2" t="s">
        <v>150</v>
      </c>
      <c r="J29" s="3" t="s">
        <v>161</v>
      </c>
      <c r="K29" s="2">
        <v>0.11</v>
      </c>
      <c r="L29" s="2">
        <v>8.72E-2</v>
      </c>
      <c r="M29" s="2">
        <f>Table1[[#This Row],[Extended Price @100x]]*Table1[[#This Row],[Qty]]</f>
        <v>8.72E-2</v>
      </c>
      <c r="N29" s="2">
        <f>Table1[[#This Row],[Unit Price]]*Table1[[#This Row],[Qty]]</f>
        <v>0.11</v>
      </c>
    </row>
    <row r="30" spans="1:14" x14ac:dyDescent="0.25">
      <c r="A30" s="2">
        <v>1</v>
      </c>
      <c r="B30" s="2"/>
      <c r="C30" s="2"/>
      <c r="D30" s="2"/>
      <c r="E30" s="2" t="s">
        <v>229</v>
      </c>
      <c r="F30" s="8" t="s">
        <v>230</v>
      </c>
      <c r="G30" s="2"/>
      <c r="H30" s="2" t="s">
        <v>236</v>
      </c>
      <c r="I30" s="2" t="s">
        <v>220</v>
      </c>
      <c r="J30" s="2"/>
      <c r="K30" s="2">
        <v>0.14000000000000001</v>
      </c>
      <c r="L30" s="2">
        <v>7.0999999999999994E-2</v>
      </c>
      <c r="M30" s="4">
        <f>Table1[[#This Row],[Extended Price @100x]]*Table1[[#This Row],[Qty]]</f>
        <v>7.0999999999999994E-2</v>
      </c>
      <c r="N30" s="4">
        <f>Table1[[#This Row],[Unit Price]]*Table1[[#This Row],[Qty]]</f>
        <v>0.14000000000000001</v>
      </c>
    </row>
    <row r="31" spans="1:14" x14ac:dyDescent="0.25">
      <c r="A31" s="2">
        <v>1</v>
      </c>
      <c r="B31" s="2"/>
      <c r="C31" s="2"/>
      <c r="D31" s="2"/>
      <c r="E31" s="2" t="s">
        <v>231</v>
      </c>
      <c r="F31" s="8" t="s">
        <v>232</v>
      </c>
      <c r="G31" s="2"/>
      <c r="H31" s="2" t="s">
        <v>233</v>
      </c>
      <c r="I31" s="2" t="s">
        <v>220</v>
      </c>
      <c r="J31" s="2" t="s">
        <v>234</v>
      </c>
      <c r="K31" s="2">
        <v>0.15</v>
      </c>
      <c r="L31" s="2">
        <v>7.0999999999999994E-2</v>
      </c>
      <c r="M31" s="4">
        <f>Table1[[#This Row],[Extended Price @100x]]*Table1[[#This Row],[Qty]]</f>
        <v>7.0999999999999994E-2</v>
      </c>
      <c r="N31" s="4">
        <f>Table1[[#This Row],[Unit Price]]*Table1[[#This Row],[Qty]]</f>
        <v>0.15</v>
      </c>
    </row>
    <row r="32" spans="1:14" x14ac:dyDescent="0.25">
      <c r="A32" s="2">
        <v>1</v>
      </c>
      <c r="B32" s="2" t="s">
        <v>49</v>
      </c>
      <c r="C32" s="2" t="s">
        <v>14</v>
      </c>
      <c r="D32" s="2" t="s">
        <v>14</v>
      </c>
      <c r="E32" s="2" t="s">
        <v>50</v>
      </c>
      <c r="F32" s="1" t="s">
        <v>118</v>
      </c>
      <c r="G32" s="1" t="s">
        <v>119</v>
      </c>
      <c r="H32" s="1"/>
      <c r="I32" s="2" t="s">
        <v>120</v>
      </c>
      <c r="J32" s="3" t="s">
        <v>121</v>
      </c>
      <c r="K32" s="2">
        <v>0.13</v>
      </c>
      <c r="L32" s="2">
        <v>4.2799999999999998E-2</v>
      </c>
      <c r="M32" s="2">
        <f>Table1[[#This Row],[Extended Price @100x]]*Table1[[#This Row],[Qty]]</f>
        <v>4.2799999999999998E-2</v>
      </c>
      <c r="N32" s="2">
        <f>Table1[[#This Row],[Unit Price]]*Table1[[#This Row],[Qty]]</f>
        <v>0.13</v>
      </c>
    </row>
    <row r="33" spans="1:14" x14ac:dyDescent="0.25">
      <c r="A33" s="2">
        <v>1</v>
      </c>
      <c r="B33" s="2" t="s">
        <v>54</v>
      </c>
      <c r="C33" s="2" t="s">
        <v>17</v>
      </c>
      <c r="D33" s="2" t="s">
        <v>14</v>
      </c>
      <c r="E33" s="2" t="s">
        <v>55</v>
      </c>
      <c r="F33" s="1" t="s">
        <v>128</v>
      </c>
      <c r="G33" s="1" t="s">
        <v>126</v>
      </c>
      <c r="H33" s="1"/>
      <c r="I33" s="2" t="s">
        <v>116</v>
      </c>
      <c r="J33" s="3" t="s">
        <v>127</v>
      </c>
      <c r="K33" s="2">
        <v>0.11</v>
      </c>
      <c r="L33" s="2">
        <v>3.8100000000000002E-2</v>
      </c>
      <c r="M33" s="2">
        <f>Table1[[#This Row],[Extended Price @100x]]*Table1[[#This Row],[Qty]]</f>
        <v>3.8100000000000002E-2</v>
      </c>
      <c r="N33" s="2">
        <f>Table1[[#This Row],[Unit Price]]*Table1[[#This Row],[Qty]]</f>
        <v>0.11</v>
      </c>
    </row>
    <row r="34" spans="1:14" x14ac:dyDescent="0.25">
      <c r="A34" s="2">
        <v>1</v>
      </c>
      <c r="B34" s="2" t="s">
        <v>35</v>
      </c>
      <c r="C34" s="2" t="s">
        <v>41</v>
      </c>
      <c r="D34" s="2" t="s">
        <v>41</v>
      </c>
      <c r="E34" s="2" t="s">
        <v>36</v>
      </c>
      <c r="F34" s="1" t="s">
        <v>241</v>
      </c>
      <c r="G34" s="8" t="s">
        <v>240</v>
      </c>
      <c r="H34" s="1"/>
      <c r="I34" s="2" t="s">
        <v>112</v>
      </c>
      <c r="J34" s="3" t="s">
        <v>242</v>
      </c>
      <c r="K34" s="2">
        <v>0.34</v>
      </c>
      <c r="L34" s="2">
        <v>0.14119999999999999</v>
      </c>
      <c r="M34" s="2">
        <f>Table1[[#This Row],[Extended Price @100x]]*Table1[[#This Row],[Qty]]</f>
        <v>0.14119999999999999</v>
      </c>
      <c r="N34" s="2">
        <f>Table1[[#This Row],[Unit Price]]*Table1[[#This Row],[Qty]]</f>
        <v>0.34</v>
      </c>
    </row>
    <row r="35" spans="1:14" x14ac:dyDescent="0.25">
      <c r="A35" s="2">
        <v>1</v>
      </c>
      <c r="B35" s="2" t="s">
        <v>21</v>
      </c>
      <c r="C35" s="2" t="s">
        <v>10</v>
      </c>
      <c r="D35" s="2" t="s">
        <v>11</v>
      </c>
      <c r="E35" s="2" t="s">
        <v>22</v>
      </c>
      <c r="F35" s="1" t="s">
        <v>137</v>
      </c>
      <c r="G35" s="1" t="s">
        <v>136</v>
      </c>
      <c r="H35" s="1"/>
      <c r="I35" s="2" t="s">
        <v>139</v>
      </c>
      <c r="J35" s="3" t="s">
        <v>138</v>
      </c>
      <c r="K35" s="2">
        <v>0.1</v>
      </c>
      <c r="L35" s="2">
        <v>1.0500000000000001E-2</v>
      </c>
      <c r="M35" s="2">
        <f>Table1[[#This Row],[Extended Price @100x]]*Table1[[#This Row],[Qty]]</f>
        <v>1.0500000000000001E-2</v>
      </c>
      <c r="N35" s="2">
        <f>Table1[[#This Row],[Unit Price]]*Table1[[#This Row],[Qty]]</f>
        <v>0.1</v>
      </c>
    </row>
    <row r="36" spans="1:14" x14ac:dyDescent="0.25">
      <c r="A36" s="2">
        <v>1</v>
      </c>
      <c r="B36" s="2" t="s">
        <v>56</v>
      </c>
      <c r="C36" s="2" t="s">
        <v>10</v>
      </c>
      <c r="D36" s="2" t="s">
        <v>11</v>
      </c>
      <c r="E36" s="2" t="s">
        <v>57</v>
      </c>
      <c r="F36" s="1" t="s">
        <v>140</v>
      </c>
      <c r="G36" s="1" t="s">
        <v>141</v>
      </c>
      <c r="H36" s="1"/>
      <c r="I36" s="2" t="s">
        <v>139</v>
      </c>
      <c r="J36" s="3" t="s">
        <v>142</v>
      </c>
      <c r="K36" s="2">
        <v>0.1</v>
      </c>
      <c r="L36" s="2">
        <v>1.0500000000000001E-2</v>
      </c>
      <c r="M36" s="2">
        <f>Table1[[#This Row],[Extended Price @100x]]*Table1[[#This Row],[Qty]]</f>
        <v>1.0500000000000001E-2</v>
      </c>
      <c r="N36" s="2">
        <f>Table1[[#This Row],[Unit Price]]*Table1[[#This Row],[Qty]]</f>
        <v>0.1</v>
      </c>
    </row>
    <row r="37" spans="1:14" x14ac:dyDescent="0.25">
      <c r="A37" s="2">
        <v>1</v>
      </c>
      <c r="B37" s="2" t="s">
        <v>60</v>
      </c>
      <c r="C37" s="2" t="s">
        <v>10</v>
      </c>
      <c r="D37" s="2" t="s">
        <v>11</v>
      </c>
      <c r="E37" s="2" t="s">
        <v>61</v>
      </c>
      <c r="F37" s="1" t="s">
        <v>144</v>
      </c>
      <c r="G37" s="1" t="s">
        <v>143</v>
      </c>
      <c r="H37" s="1"/>
      <c r="I37" s="2"/>
      <c r="J37" s="3" t="s">
        <v>145</v>
      </c>
      <c r="K37" s="2">
        <v>0.1</v>
      </c>
      <c r="L37" s="2">
        <v>1.0500000000000001E-2</v>
      </c>
      <c r="M37" s="2">
        <f>Table1[[#This Row],[Extended Price @100x]]*Table1[[#This Row],[Qty]]</f>
        <v>1.0500000000000001E-2</v>
      </c>
      <c r="N37" s="2">
        <f>Table1[[#This Row],[Unit Price]]*Table1[[#This Row],[Qty]]</f>
        <v>0.1</v>
      </c>
    </row>
    <row r="38" spans="1:14" x14ac:dyDescent="0.25">
      <c r="A38" s="2">
        <v>1</v>
      </c>
      <c r="B38" s="2">
        <v>0</v>
      </c>
      <c r="C38" s="2" t="s">
        <v>10</v>
      </c>
      <c r="D38" s="2" t="s">
        <v>11</v>
      </c>
      <c r="E38" s="2" t="s">
        <v>12</v>
      </c>
      <c r="F38" s="1" t="s">
        <v>135</v>
      </c>
      <c r="G38" s="1" t="s">
        <v>132</v>
      </c>
      <c r="H38" s="1"/>
      <c r="I38" s="2" t="s">
        <v>133</v>
      </c>
      <c r="J38" s="3" t="s">
        <v>134</v>
      </c>
      <c r="K38" s="2">
        <v>0.1</v>
      </c>
      <c r="L38" s="2">
        <v>4.1999999999999997E-3</v>
      </c>
      <c r="M38" s="2">
        <f>Table1[[#This Row],[Extended Price @100x]]*Table1[[#This Row],[Qty]]</f>
        <v>4.1999999999999997E-3</v>
      </c>
      <c r="N38" s="2">
        <f>Table1[[#This Row],[Unit Price]]*Table1[[#This Row],[Qty]]</f>
        <v>0.1</v>
      </c>
    </row>
    <row r="39" spans="1:14" x14ac:dyDescent="0.25">
      <c r="A39" s="2">
        <v>5</v>
      </c>
      <c r="B39" s="2" t="s">
        <v>78</v>
      </c>
      <c r="C39" s="2" t="s">
        <v>17</v>
      </c>
      <c r="D39" s="2" t="s">
        <v>14</v>
      </c>
      <c r="E39" s="2" t="s">
        <v>79</v>
      </c>
      <c r="F39" s="2"/>
      <c r="G39" s="2"/>
      <c r="H39" s="2"/>
      <c r="I39" s="2"/>
      <c r="J39" s="2"/>
      <c r="K39" s="2"/>
      <c r="L39" s="2"/>
      <c r="M39" s="2">
        <f>Table1[[#This Row],[Extended Price @100x]]*Table1[[#This Row],[Qty]]</f>
        <v>0</v>
      </c>
      <c r="N39" s="2">
        <f>Table1[[#This Row],[Unit Price]]*Table1[[#This Row],[Qty]]</f>
        <v>0</v>
      </c>
    </row>
    <row r="40" spans="1:14" x14ac:dyDescent="0.25">
      <c r="A40" s="2">
        <v>2</v>
      </c>
      <c r="B40" s="2" t="s">
        <v>78</v>
      </c>
      <c r="C40" s="2" t="s">
        <v>10</v>
      </c>
      <c r="D40" s="2" t="s">
        <v>11</v>
      </c>
      <c r="E40" s="2" t="s">
        <v>80</v>
      </c>
      <c r="F40" s="2"/>
      <c r="G40" s="2"/>
      <c r="H40" s="2"/>
      <c r="I40" s="2"/>
      <c r="J40" s="2"/>
      <c r="K40" s="2"/>
      <c r="L40" s="2"/>
      <c r="M40" s="2">
        <f>Table1[[#This Row],[Extended Price @100x]]*Table1[[#This Row],[Qty]]</f>
        <v>0</v>
      </c>
      <c r="N40" s="2">
        <f>Table1[[#This Row],[Unit Price]]*Table1[[#This Row],[Qty]]</f>
        <v>0</v>
      </c>
    </row>
    <row r="41" spans="1:14" x14ac:dyDescent="0.25">
      <c r="A41" s="2">
        <v>1</v>
      </c>
      <c r="B41" s="2" t="s">
        <v>78</v>
      </c>
      <c r="C41" s="2" t="s">
        <v>23</v>
      </c>
      <c r="D41" s="2" t="s">
        <v>24</v>
      </c>
      <c r="E41" s="2" t="s">
        <v>81</v>
      </c>
      <c r="F41" s="2" t="s">
        <v>26</v>
      </c>
      <c r="G41" s="2"/>
      <c r="H41" s="2"/>
      <c r="I41" s="2"/>
      <c r="J41" s="2"/>
      <c r="K41" s="2"/>
      <c r="L41" s="2"/>
      <c r="M41" s="2">
        <f>Table1[[#This Row],[Extended Price @100x]]*Table1[[#This Row],[Qty]]</f>
        <v>0</v>
      </c>
      <c r="N41" s="2">
        <f>Table1[[#This Row],[Unit Price]]*Table1[[#This Row],[Qty]]</f>
        <v>0</v>
      </c>
    </row>
    <row r="42" spans="1:14" x14ac:dyDescent="0.25">
      <c r="A42" s="2">
        <v>1</v>
      </c>
      <c r="B42" s="2" t="s">
        <v>82</v>
      </c>
      <c r="C42" s="2" t="s">
        <v>30</v>
      </c>
      <c r="D42" s="2" t="s">
        <v>31</v>
      </c>
      <c r="E42" s="2" t="s">
        <v>83</v>
      </c>
      <c r="F42" s="2"/>
      <c r="G42" s="2"/>
      <c r="H42" s="2"/>
      <c r="I42" s="2"/>
      <c r="J42" s="2"/>
      <c r="K42" s="2"/>
      <c r="L42" s="2"/>
      <c r="M42" s="2">
        <f>Table1[[#This Row],[Extended Price @100x]]*Table1[[#This Row],[Qty]]</f>
        <v>0</v>
      </c>
      <c r="N42" s="2">
        <f>Table1[[#This Row],[Unit Price]]*Table1[[#This Row],[Qty]]</f>
        <v>0</v>
      </c>
    </row>
    <row r="43" spans="1:14" x14ac:dyDescent="0.25">
      <c r="A43" s="2">
        <v>1</v>
      </c>
      <c r="B43" s="2" t="s">
        <v>87</v>
      </c>
      <c r="C43" s="2" t="s">
        <v>87</v>
      </c>
      <c r="D43" s="2" t="s">
        <v>88</v>
      </c>
      <c r="E43" s="2" t="s">
        <v>89</v>
      </c>
      <c r="F43" s="2"/>
      <c r="G43" s="2"/>
      <c r="H43" s="2"/>
      <c r="I43" s="2"/>
      <c r="J43" s="2"/>
      <c r="K43" s="2"/>
      <c r="L43" s="2"/>
      <c r="M43" s="2">
        <f>Table1[[#This Row],[Extended Price @100x]]*Table1[[#This Row],[Qty]]</f>
        <v>0</v>
      </c>
      <c r="N43" s="2">
        <f>Table1[[#This Row],[Unit Price]]*Table1[[#This Row],[Qty]]</f>
        <v>0</v>
      </c>
    </row>
    <row r="44" spans="1:14" x14ac:dyDescent="0.25">
      <c r="A44" s="2">
        <v>0</v>
      </c>
      <c r="B44" s="2" t="s">
        <v>92</v>
      </c>
      <c r="C44" s="2" t="s">
        <v>92</v>
      </c>
      <c r="D44" s="2" t="s">
        <v>93</v>
      </c>
      <c r="E44" s="2" t="s">
        <v>185</v>
      </c>
      <c r="F44" s="1" t="s">
        <v>186</v>
      </c>
      <c r="G44" s="1" t="s">
        <v>187</v>
      </c>
      <c r="H44" s="1"/>
      <c r="I44" s="2" t="s">
        <v>188</v>
      </c>
      <c r="J44" s="3" t="s">
        <v>189</v>
      </c>
      <c r="K44" s="2">
        <v>0.54</v>
      </c>
      <c r="L44" s="2">
        <v>0.42530000000000001</v>
      </c>
      <c r="M44" s="2">
        <f>Table1[[#This Row],[Extended Price @100x]]*Table1[[#This Row],[Qty]]</f>
        <v>0</v>
      </c>
      <c r="N44" s="4">
        <f>Table1[[#This Row],[Unit Price]]*Table1[[#This Row],[Qty]]</f>
        <v>0</v>
      </c>
    </row>
    <row r="45" spans="1:14" x14ac:dyDescent="0.25">
      <c r="A45" s="2">
        <v>0</v>
      </c>
      <c r="B45" s="2" t="s">
        <v>92</v>
      </c>
      <c r="C45" s="2" t="s">
        <v>92</v>
      </c>
      <c r="D45" s="2" t="s">
        <v>93</v>
      </c>
      <c r="E45" s="2" t="s">
        <v>184</v>
      </c>
      <c r="F45" s="1" t="s">
        <v>186</v>
      </c>
      <c r="G45" s="1" t="s">
        <v>190</v>
      </c>
      <c r="H45" s="1"/>
      <c r="I45" s="2" t="s">
        <v>188</v>
      </c>
      <c r="J45" s="3" t="s">
        <v>192</v>
      </c>
      <c r="K45" s="2">
        <v>0.54</v>
      </c>
      <c r="L45" s="2">
        <v>0.42530000000000001</v>
      </c>
      <c r="M45" s="2">
        <f>Table1[[#This Row],[Extended Price @100x]]*Table1[[#This Row],[Qty]]</f>
        <v>0</v>
      </c>
      <c r="N45" s="4">
        <f>Table1[[#This Row],[Unit Price]]*Table1[[#This Row],[Qty]]</f>
        <v>0</v>
      </c>
    </row>
    <row r="46" spans="1:14" x14ac:dyDescent="0.25">
      <c r="A46" s="2">
        <v>0</v>
      </c>
      <c r="B46" s="2" t="s">
        <v>92</v>
      </c>
      <c r="C46" s="2" t="s">
        <v>92</v>
      </c>
      <c r="D46" s="2" t="s">
        <v>93</v>
      </c>
      <c r="E46" s="2" t="s">
        <v>183</v>
      </c>
      <c r="F46" s="1" t="s">
        <v>186</v>
      </c>
      <c r="G46" s="1" t="s">
        <v>191</v>
      </c>
      <c r="H46" s="1"/>
      <c r="I46" s="2" t="s">
        <v>188</v>
      </c>
      <c r="J46" s="3" t="s">
        <v>193</v>
      </c>
      <c r="K46" s="2">
        <v>0.65</v>
      </c>
      <c r="L46" s="2">
        <v>0.51080000000000003</v>
      </c>
      <c r="M46" s="2">
        <f>Table1[[#This Row],[Extended Price @100x]]*Table1[[#This Row],[Qty]]</f>
        <v>0</v>
      </c>
      <c r="N46" s="4">
        <f>Table1[[#This Row],[Unit Price]]*Table1[[#This Row],[Qty]]</f>
        <v>0</v>
      </c>
    </row>
    <row r="47" spans="1:14" x14ac:dyDescent="0.25">
      <c r="A47" s="2">
        <v>0</v>
      </c>
      <c r="B47" s="2" t="s">
        <v>92</v>
      </c>
      <c r="C47" s="2" t="s">
        <v>92</v>
      </c>
      <c r="D47" s="2" t="s">
        <v>93</v>
      </c>
      <c r="E47" s="2" t="s">
        <v>182</v>
      </c>
      <c r="F47" s="1" t="s">
        <v>195</v>
      </c>
      <c r="G47" s="1" t="s">
        <v>196</v>
      </c>
      <c r="H47" s="1"/>
      <c r="I47" s="2" t="s">
        <v>197</v>
      </c>
      <c r="J47" s="3" t="s">
        <v>194</v>
      </c>
      <c r="K47" s="2">
        <v>0.44</v>
      </c>
      <c r="L47" s="2">
        <v>0.34320000000000001</v>
      </c>
      <c r="M47" s="2">
        <f>Table1[[#This Row],[Extended Price @100x]]*Table1[[#This Row],[Qty]]</f>
        <v>0</v>
      </c>
      <c r="N47" s="2">
        <f>Table1[[#This Row],[Unit Price]]*Table1[[#This Row],[Qty]]</f>
        <v>0</v>
      </c>
    </row>
    <row r="48" spans="1:14" x14ac:dyDescent="0.25">
      <c r="A48" s="2">
        <v>3</v>
      </c>
      <c r="B48" s="2" t="s">
        <v>94</v>
      </c>
      <c r="C48" s="2" t="s">
        <v>94</v>
      </c>
      <c r="D48" s="2" t="s">
        <v>95</v>
      </c>
      <c r="E48" s="2" t="s">
        <v>96</v>
      </c>
      <c r="F48" s="2" t="s">
        <v>97</v>
      </c>
      <c r="G48" s="2"/>
      <c r="H48" s="2"/>
      <c r="I48" s="2"/>
      <c r="J48" s="2"/>
      <c r="K48" s="2"/>
      <c r="L48" s="2"/>
      <c r="M48" s="2">
        <f>Table1[[#This Row],[Extended Price @100x]]*Table1[[#This Row],[Qty]]</f>
        <v>0</v>
      </c>
      <c r="N48" s="2">
        <f>Table1[[#This Row],[Unit Price]]*Table1[[#This Row],[Qty]]</f>
        <v>0</v>
      </c>
    </row>
    <row r="49" spans="1:14" x14ac:dyDescent="0.25">
      <c r="A49" s="2">
        <v>4</v>
      </c>
      <c r="B49" s="2" t="s">
        <v>98</v>
      </c>
      <c r="C49" s="2" t="s">
        <v>98</v>
      </c>
      <c r="D49" s="2" t="s">
        <v>98</v>
      </c>
      <c r="E49" s="2" t="s">
        <v>99</v>
      </c>
      <c r="F49" s="2"/>
      <c r="G49" s="2"/>
      <c r="H49" s="2"/>
      <c r="I49" s="2"/>
      <c r="J49" s="2"/>
      <c r="K49" s="2"/>
      <c r="L49" s="2"/>
      <c r="M49" s="2">
        <f>Table1[[#This Row],[Extended Price @100x]]*Table1[[#This Row],[Qty]]</f>
        <v>0</v>
      </c>
      <c r="N49" s="2">
        <f>Table1[[#This Row],[Unit Price]]*Table1[[#This Row],[Qty]]</f>
        <v>0</v>
      </c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4">
        <f>60.24/100</f>
        <v>0.60240000000000005</v>
      </c>
      <c r="N50" s="4">
        <f>Table1[[#This Row],[Unit Price]]*Table1[[#This Row],[Qty]]</f>
        <v>0</v>
      </c>
    </row>
    <row r="51" spans="1:14" ht="14.25" customHeight="1" x14ac:dyDescent="0.25"/>
    <row r="52" spans="1:14" x14ac:dyDescent="0.25">
      <c r="A52" t="s">
        <v>217</v>
      </c>
      <c r="B52">
        <f>SUM(Table1[Total Cost 1x])</f>
        <v>25.395000000000007</v>
      </c>
      <c r="D52" s="5">
        <v>0.01</v>
      </c>
      <c r="E52" s="5">
        <v>0.05</v>
      </c>
      <c r="F52" s="5">
        <v>0.1</v>
      </c>
    </row>
    <row r="53" spans="1:14" x14ac:dyDescent="0.25">
      <c r="A53" t="s">
        <v>218</v>
      </c>
      <c r="B53">
        <f>SUM(Table1[Total Cost 100x])</f>
        <v>10.151400000000001</v>
      </c>
      <c r="D53">
        <f>1%*B52</f>
        <v>0.25395000000000006</v>
      </c>
      <c r="E53">
        <f>5%*B52</f>
        <v>1.2697500000000004</v>
      </c>
      <c r="F53">
        <f>10%*B52</f>
        <v>2.5395000000000008</v>
      </c>
    </row>
  </sheetData>
  <conditionalFormatting sqref="N8:N50">
    <cfRule type="cellIs" dxfId="2" priority="10" operator="between">
      <formula>$D$53</formula>
      <formula>$E$53</formula>
    </cfRule>
    <cfRule type="cellIs" dxfId="1" priority="11" operator="between">
      <formula>$E$53</formula>
      <formula>$F$53</formula>
    </cfRule>
    <cfRule type="cellIs" dxfId="0" priority="12" operator="greaterThan">
      <formula>$F$53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T08-TxClicker_Rev1a</vt:lpstr>
      <vt:lpstr>T08-TxClicker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2014-10-25T05:57:46Z</dcterms:created>
  <dcterms:modified xsi:type="dcterms:W3CDTF">2014-12-11T23:41:36Z</dcterms:modified>
</cp:coreProperties>
</file>