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sachampagne/bootcamp/Challenge/"/>
    </mc:Choice>
  </mc:AlternateContent>
  <xr:revisionPtr revIDLastSave="0" documentId="8_{5DD971A1-6867-5748-99B2-5C88F7EB8212}" xr6:coauthVersionLast="47" xr6:coauthVersionMax="47" xr10:uidLastSave="{00000000-0000-0000-0000-000000000000}"/>
  <bookViews>
    <workbookView xWindow="-37800" yWindow="-2760" windowWidth="36560" windowHeight="20000" activeTab="6" xr2:uid="{00000000-000D-0000-FFFF-FFFF00000000}"/>
  </bookViews>
  <sheets>
    <sheet name="PerSubcategory" sheetId="4" r:id="rId1"/>
    <sheet name="OutcomebyCategory" sheetId="5" r:id="rId2"/>
    <sheet name="Goal Analysis" sheetId="12" r:id="rId3"/>
    <sheet name="ParentCategoty&amp;Years" sheetId="13" r:id="rId4"/>
    <sheet name="CrowdFunding2" sheetId="2" r:id="rId5"/>
    <sheet name="Crowdfunding" sheetId="1" r:id="rId6"/>
    <sheet name="FilterSuccessful" sheetId="14" r:id="rId7"/>
  </sheets>
  <definedNames>
    <definedName name="_xlnm._FilterDatabase" localSheetId="6" hidden="1">FilterSuccessful!$A$1:$T$1001</definedName>
  </definedNames>
  <calcPr calcId="191029"/>
  <pivotCaches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4" i="14" l="1"/>
  <c r="W450" i="14"/>
  <c r="W448" i="14"/>
  <c r="W446" i="14"/>
  <c r="W444" i="14"/>
  <c r="T1001" i="14"/>
  <c r="S1001" i="14"/>
  <c r="M1001" i="14"/>
  <c r="K1001" i="14"/>
  <c r="N1001" i="14" s="1"/>
  <c r="T1000" i="14"/>
  <c r="S1000" i="14"/>
  <c r="M1000" i="14"/>
  <c r="K1000" i="14"/>
  <c r="N1000" i="14" s="1"/>
  <c r="T999" i="14"/>
  <c r="S999" i="14"/>
  <c r="M999" i="14"/>
  <c r="K999" i="14"/>
  <c r="N999" i="14" s="1"/>
  <c r="T998" i="14"/>
  <c r="S998" i="14"/>
  <c r="M998" i="14"/>
  <c r="K998" i="14"/>
  <c r="N998" i="14" s="1"/>
  <c r="T997" i="14"/>
  <c r="S997" i="14"/>
  <c r="N997" i="14"/>
  <c r="M997" i="14"/>
  <c r="K997" i="14"/>
  <c r="T996" i="14"/>
  <c r="S996" i="14"/>
  <c r="N996" i="14"/>
  <c r="M996" i="14"/>
  <c r="K996" i="14"/>
  <c r="T995" i="14"/>
  <c r="S995" i="14"/>
  <c r="M995" i="14"/>
  <c r="N995" i="14" s="1"/>
  <c r="K995" i="14"/>
  <c r="T994" i="14"/>
  <c r="S994" i="14"/>
  <c r="M994" i="14"/>
  <c r="N994" i="14" s="1"/>
  <c r="K994" i="14"/>
  <c r="T993" i="14"/>
  <c r="S993" i="14"/>
  <c r="M993" i="14"/>
  <c r="K993" i="14"/>
  <c r="N993" i="14" s="1"/>
  <c r="T992" i="14"/>
  <c r="S992" i="14"/>
  <c r="N992" i="14"/>
  <c r="M992" i="14"/>
  <c r="K992" i="14"/>
  <c r="T991" i="14"/>
  <c r="S991" i="14"/>
  <c r="M991" i="14"/>
  <c r="K991" i="14"/>
  <c r="N991" i="14" s="1"/>
  <c r="T990" i="14"/>
  <c r="S990" i="14"/>
  <c r="M990" i="14"/>
  <c r="K990" i="14"/>
  <c r="N990" i="14" s="1"/>
  <c r="T989" i="14"/>
  <c r="S989" i="14"/>
  <c r="N989" i="14"/>
  <c r="M989" i="14"/>
  <c r="K989" i="14"/>
  <c r="T988" i="14"/>
  <c r="S988" i="14"/>
  <c r="N988" i="14"/>
  <c r="M988" i="14"/>
  <c r="K988" i="14"/>
  <c r="T987" i="14"/>
  <c r="S987" i="14"/>
  <c r="N987" i="14"/>
  <c r="M987" i="14"/>
  <c r="K987" i="14"/>
  <c r="T986" i="14"/>
  <c r="S986" i="14"/>
  <c r="M986" i="14"/>
  <c r="N986" i="14" s="1"/>
  <c r="K986" i="14"/>
  <c r="T985" i="14"/>
  <c r="S985" i="14"/>
  <c r="M985" i="14"/>
  <c r="K985" i="14"/>
  <c r="N985" i="14" s="1"/>
  <c r="T984" i="14"/>
  <c r="S984" i="14"/>
  <c r="N984" i="14"/>
  <c r="M984" i="14"/>
  <c r="K984" i="14"/>
  <c r="T983" i="14"/>
  <c r="S983" i="14"/>
  <c r="M983" i="14"/>
  <c r="K983" i="14"/>
  <c r="N983" i="14" s="1"/>
  <c r="T982" i="14"/>
  <c r="S982" i="14"/>
  <c r="M982" i="14"/>
  <c r="K982" i="14"/>
  <c r="N982" i="14" s="1"/>
  <c r="T981" i="14"/>
  <c r="S981" i="14"/>
  <c r="N981" i="14"/>
  <c r="M981" i="14"/>
  <c r="K981" i="14"/>
  <c r="T980" i="14"/>
  <c r="S980" i="14"/>
  <c r="N980" i="14"/>
  <c r="M980" i="14"/>
  <c r="K980" i="14"/>
  <c r="T979" i="14"/>
  <c r="S979" i="14"/>
  <c r="N979" i="14"/>
  <c r="M979" i="14"/>
  <c r="K979" i="14"/>
  <c r="T978" i="14"/>
  <c r="S978" i="14"/>
  <c r="M978" i="14"/>
  <c r="N978" i="14" s="1"/>
  <c r="K978" i="14"/>
  <c r="T977" i="14"/>
  <c r="S977" i="14"/>
  <c r="M977" i="14"/>
  <c r="K977" i="14"/>
  <c r="N977" i="14" s="1"/>
  <c r="T976" i="14"/>
  <c r="S976" i="14"/>
  <c r="N976" i="14"/>
  <c r="M976" i="14"/>
  <c r="K976" i="14"/>
  <c r="T975" i="14"/>
  <c r="S975" i="14"/>
  <c r="M975" i="14"/>
  <c r="K975" i="14"/>
  <c r="N975" i="14" s="1"/>
  <c r="T974" i="14"/>
  <c r="S974" i="14"/>
  <c r="M974" i="14"/>
  <c r="K974" i="14"/>
  <c r="N974" i="14" s="1"/>
  <c r="T973" i="14"/>
  <c r="S973" i="14"/>
  <c r="N973" i="14"/>
  <c r="M973" i="14"/>
  <c r="K973" i="14"/>
  <c r="T972" i="14"/>
  <c r="S972" i="14"/>
  <c r="N972" i="14"/>
  <c r="M972" i="14"/>
  <c r="K972" i="14"/>
  <c r="T971" i="14"/>
  <c r="S971" i="14"/>
  <c r="N971" i="14"/>
  <c r="M971" i="14"/>
  <c r="K971" i="14"/>
  <c r="T970" i="14"/>
  <c r="S970" i="14"/>
  <c r="M970" i="14"/>
  <c r="N970" i="14" s="1"/>
  <c r="K970" i="14"/>
  <c r="T969" i="14"/>
  <c r="S969" i="14"/>
  <c r="M969" i="14"/>
  <c r="K969" i="14"/>
  <c r="N969" i="14" s="1"/>
  <c r="T968" i="14"/>
  <c r="S968" i="14"/>
  <c r="N968" i="14"/>
  <c r="M968" i="14"/>
  <c r="K968" i="14"/>
  <c r="T967" i="14"/>
  <c r="S967" i="14"/>
  <c r="M967" i="14"/>
  <c r="K967" i="14"/>
  <c r="N967" i="14" s="1"/>
  <c r="T966" i="14"/>
  <c r="S966" i="14"/>
  <c r="M966" i="14"/>
  <c r="K966" i="14"/>
  <c r="N966" i="14" s="1"/>
  <c r="T965" i="14"/>
  <c r="S965" i="14"/>
  <c r="N965" i="14"/>
  <c r="M965" i="14"/>
  <c r="K965" i="14"/>
  <c r="T964" i="14"/>
  <c r="S964" i="14"/>
  <c r="N964" i="14"/>
  <c r="M964" i="14"/>
  <c r="K964" i="14"/>
  <c r="T963" i="14"/>
  <c r="S963" i="14"/>
  <c r="N963" i="14"/>
  <c r="M963" i="14"/>
  <c r="K963" i="14"/>
  <c r="T962" i="14"/>
  <c r="S962" i="14"/>
  <c r="M962" i="14"/>
  <c r="N962" i="14" s="1"/>
  <c r="K962" i="14"/>
  <c r="T961" i="14"/>
  <c r="S961" i="14"/>
  <c r="M961" i="14"/>
  <c r="K961" i="14"/>
  <c r="N961" i="14" s="1"/>
  <c r="T960" i="14"/>
  <c r="S960" i="14"/>
  <c r="N960" i="14"/>
  <c r="M960" i="14"/>
  <c r="K960" i="14"/>
  <c r="T959" i="14"/>
  <c r="S959" i="14"/>
  <c r="M959" i="14"/>
  <c r="K959" i="14"/>
  <c r="N959" i="14" s="1"/>
  <c r="T958" i="14"/>
  <c r="S958" i="14"/>
  <c r="M958" i="14"/>
  <c r="K958" i="14"/>
  <c r="N958" i="14" s="1"/>
  <c r="T957" i="14"/>
  <c r="S957" i="14"/>
  <c r="N957" i="14"/>
  <c r="M957" i="14"/>
  <c r="K957" i="14"/>
  <c r="T956" i="14"/>
  <c r="S956" i="14"/>
  <c r="N956" i="14"/>
  <c r="M956" i="14"/>
  <c r="K956" i="14"/>
  <c r="T955" i="14"/>
  <c r="S955" i="14"/>
  <c r="N955" i="14"/>
  <c r="M955" i="14"/>
  <c r="K955" i="14"/>
  <c r="T954" i="14"/>
  <c r="S954" i="14"/>
  <c r="M954" i="14"/>
  <c r="N954" i="14" s="1"/>
  <c r="K954" i="14"/>
  <c r="T953" i="14"/>
  <c r="S953" i="14"/>
  <c r="M953" i="14"/>
  <c r="K953" i="14"/>
  <c r="N953" i="14" s="1"/>
  <c r="T952" i="14"/>
  <c r="S952" i="14"/>
  <c r="N952" i="14"/>
  <c r="M952" i="14"/>
  <c r="K952" i="14"/>
  <c r="T951" i="14"/>
  <c r="S951" i="14"/>
  <c r="M951" i="14"/>
  <c r="K951" i="14"/>
  <c r="N951" i="14" s="1"/>
  <c r="T950" i="14"/>
  <c r="S950" i="14"/>
  <c r="M950" i="14"/>
  <c r="K950" i="14"/>
  <c r="N950" i="14" s="1"/>
  <c r="T949" i="14"/>
  <c r="S949" i="14"/>
  <c r="N949" i="14"/>
  <c r="M949" i="14"/>
  <c r="K949" i="14"/>
  <c r="T948" i="14"/>
  <c r="S948" i="14"/>
  <c r="N948" i="14"/>
  <c r="M948" i="14"/>
  <c r="K948" i="14"/>
  <c r="T947" i="14"/>
  <c r="S947" i="14"/>
  <c r="N947" i="14"/>
  <c r="M947" i="14"/>
  <c r="K947" i="14"/>
  <c r="T946" i="14"/>
  <c r="S946" i="14"/>
  <c r="M946" i="14"/>
  <c r="N946" i="14" s="1"/>
  <c r="K946" i="14"/>
  <c r="T945" i="14"/>
  <c r="S945" i="14"/>
  <c r="M945" i="14"/>
  <c r="K945" i="14"/>
  <c r="N945" i="14" s="1"/>
  <c r="T944" i="14"/>
  <c r="S944" i="14"/>
  <c r="N944" i="14"/>
  <c r="M944" i="14"/>
  <c r="K944" i="14"/>
  <c r="T943" i="14"/>
  <c r="S943" i="14"/>
  <c r="M943" i="14"/>
  <c r="K943" i="14"/>
  <c r="N943" i="14" s="1"/>
  <c r="T942" i="14"/>
  <c r="S942" i="14"/>
  <c r="M942" i="14"/>
  <c r="K942" i="14"/>
  <c r="N942" i="14" s="1"/>
  <c r="T941" i="14"/>
  <c r="S941" i="14"/>
  <c r="N941" i="14"/>
  <c r="M941" i="14"/>
  <c r="K941" i="14"/>
  <c r="T940" i="14"/>
  <c r="S940" i="14"/>
  <c r="N940" i="14"/>
  <c r="M940" i="14"/>
  <c r="K940" i="14"/>
  <c r="T939" i="14"/>
  <c r="S939" i="14"/>
  <c r="N939" i="14"/>
  <c r="M939" i="14"/>
  <c r="K939" i="14"/>
  <c r="T938" i="14"/>
  <c r="S938" i="14"/>
  <c r="M938" i="14"/>
  <c r="N938" i="14" s="1"/>
  <c r="K938" i="14"/>
  <c r="T937" i="14"/>
  <c r="S937" i="14"/>
  <c r="M937" i="14"/>
  <c r="K937" i="14"/>
  <c r="N937" i="14" s="1"/>
  <c r="T936" i="14"/>
  <c r="S936" i="14"/>
  <c r="N936" i="14"/>
  <c r="M936" i="14"/>
  <c r="K936" i="14"/>
  <c r="T935" i="14"/>
  <c r="S935" i="14"/>
  <c r="M935" i="14"/>
  <c r="K935" i="14"/>
  <c r="N935" i="14" s="1"/>
  <c r="T934" i="14"/>
  <c r="S934" i="14"/>
  <c r="M934" i="14"/>
  <c r="K934" i="14"/>
  <c r="N934" i="14" s="1"/>
  <c r="T933" i="14"/>
  <c r="S933" i="14"/>
  <c r="N933" i="14"/>
  <c r="M933" i="14"/>
  <c r="K933" i="14"/>
  <c r="T932" i="14"/>
  <c r="S932" i="14"/>
  <c r="N932" i="14"/>
  <c r="M932" i="14"/>
  <c r="K932" i="14"/>
  <c r="T931" i="14"/>
  <c r="S931" i="14"/>
  <c r="N931" i="14"/>
  <c r="M931" i="14"/>
  <c r="K931" i="14"/>
  <c r="T930" i="14"/>
  <c r="S930" i="14"/>
  <c r="M930" i="14"/>
  <c r="N930" i="14" s="1"/>
  <c r="K930" i="14"/>
  <c r="T929" i="14"/>
  <c r="S929" i="14"/>
  <c r="M929" i="14"/>
  <c r="K929" i="14"/>
  <c r="N929" i="14" s="1"/>
  <c r="T928" i="14"/>
  <c r="S928" i="14"/>
  <c r="N928" i="14"/>
  <c r="M928" i="14"/>
  <c r="K928" i="14"/>
  <c r="T927" i="14"/>
  <c r="S927" i="14"/>
  <c r="M927" i="14"/>
  <c r="K927" i="14"/>
  <c r="N927" i="14" s="1"/>
  <c r="T926" i="14"/>
  <c r="S926" i="14"/>
  <c r="M926" i="14"/>
  <c r="K926" i="14"/>
  <c r="N926" i="14" s="1"/>
  <c r="T925" i="14"/>
  <c r="S925" i="14"/>
  <c r="N925" i="14"/>
  <c r="M925" i="14"/>
  <c r="K925" i="14"/>
  <c r="T924" i="14"/>
  <c r="S924" i="14"/>
  <c r="N924" i="14"/>
  <c r="M924" i="14"/>
  <c r="K924" i="14"/>
  <c r="T923" i="14"/>
  <c r="S923" i="14"/>
  <c r="N923" i="14"/>
  <c r="M923" i="14"/>
  <c r="K923" i="14"/>
  <c r="T922" i="14"/>
  <c r="S922" i="14"/>
  <c r="M922" i="14"/>
  <c r="N922" i="14" s="1"/>
  <c r="K922" i="14"/>
  <c r="T921" i="14"/>
  <c r="S921" i="14"/>
  <c r="M921" i="14"/>
  <c r="K921" i="14"/>
  <c r="N921" i="14" s="1"/>
  <c r="T920" i="14"/>
  <c r="S920" i="14"/>
  <c r="N920" i="14"/>
  <c r="M920" i="14"/>
  <c r="K920" i="14"/>
  <c r="T919" i="14"/>
  <c r="S919" i="14"/>
  <c r="M919" i="14"/>
  <c r="K919" i="14"/>
  <c r="N919" i="14" s="1"/>
  <c r="T918" i="14"/>
  <c r="S918" i="14"/>
  <c r="M918" i="14"/>
  <c r="K918" i="14"/>
  <c r="N918" i="14" s="1"/>
  <c r="T917" i="14"/>
  <c r="S917" i="14"/>
  <c r="N917" i="14"/>
  <c r="M917" i="14"/>
  <c r="K917" i="14"/>
  <c r="T916" i="14"/>
  <c r="S916" i="14"/>
  <c r="N916" i="14"/>
  <c r="M916" i="14"/>
  <c r="K916" i="14"/>
  <c r="T915" i="14"/>
  <c r="S915" i="14"/>
  <c r="N915" i="14"/>
  <c r="M915" i="14"/>
  <c r="K915" i="14"/>
  <c r="T914" i="14"/>
  <c r="S914" i="14"/>
  <c r="M914" i="14"/>
  <c r="N914" i="14" s="1"/>
  <c r="K914" i="14"/>
  <c r="T913" i="14"/>
  <c r="S913" i="14"/>
  <c r="M913" i="14"/>
  <c r="K913" i="14"/>
  <c r="N913" i="14" s="1"/>
  <c r="T912" i="14"/>
  <c r="S912" i="14"/>
  <c r="M912" i="14"/>
  <c r="N912" i="14" s="1"/>
  <c r="K912" i="14"/>
  <c r="T911" i="14"/>
  <c r="S911" i="14"/>
  <c r="M911" i="14"/>
  <c r="K911" i="14"/>
  <c r="N911" i="14" s="1"/>
  <c r="T910" i="14"/>
  <c r="S910" i="14"/>
  <c r="M910" i="14"/>
  <c r="K910" i="14"/>
  <c r="N910" i="14" s="1"/>
  <c r="T909" i="14"/>
  <c r="S909" i="14"/>
  <c r="N909" i="14"/>
  <c r="M909" i="14"/>
  <c r="K909" i="14"/>
  <c r="T908" i="14"/>
  <c r="S908" i="14"/>
  <c r="N908" i="14"/>
  <c r="M908" i="14"/>
  <c r="K908" i="14"/>
  <c r="T907" i="14"/>
  <c r="S907" i="14"/>
  <c r="N907" i="14"/>
  <c r="M907" i="14"/>
  <c r="K907" i="14"/>
  <c r="T906" i="14"/>
  <c r="S906" i="14"/>
  <c r="M906" i="14"/>
  <c r="N906" i="14" s="1"/>
  <c r="K906" i="14"/>
  <c r="T905" i="14"/>
  <c r="S905" i="14"/>
  <c r="M905" i="14"/>
  <c r="K905" i="14"/>
  <c r="N905" i="14" s="1"/>
  <c r="T904" i="14"/>
  <c r="S904" i="14"/>
  <c r="M904" i="14"/>
  <c r="N904" i="14" s="1"/>
  <c r="K904" i="14"/>
  <c r="T903" i="14"/>
  <c r="S903" i="14"/>
  <c r="M903" i="14"/>
  <c r="K903" i="14"/>
  <c r="N903" i="14" s="1"/>
  <c r="T902" i="14"/>
  <c r="S902" i="14"/>
  <c r="M902" i="14"/>
  <c r="K902" i="14"/>
  <c r="N902" i="14" s="1"/>
  <c r="T901" i="14"/>
  <c r="S901" i="14"/>
  <c r="N901" i="14"/>
  <c r="M901" i="14"/>
  <c r="K901" i="14"/>
  <c r="T900" i="14"/>
  <c r="S900" i="14"/>
  <c r="N900" i="14"/>
  <c r="M900" i="14"/>
  <c r="K900" i="14"/>
  <c r="T899" i="14"/>
  <c r="S899" i="14"/>
  <c r="N899" i="14"/>
  <c r="M899" i="14"/>
  <c r="K899" i="14"/>
  <c r="T898" i="14"/>
  <c r="S898" i="14"/>
  <c r="M898" i="14"/>
  <c r="N898" i="14" s="1"/>
  <c r="K898" i="14"/>
  <c r="T897" i="14"/>
  <c r="S897" i="14"/>
  <c r="M897" i="14"/>
  <c r="K897" i="14"/>
  <c r="N897" i="14" s="1"/>
  <c r="T896" i="14"/>
  <c r="S896" i="14"/>
  <c r="N896" i="14"/>
  <c r="M896" i="14"/>
  <c r="K896" i="14"/>
  <c r="T895" i="14"/>
  <c r="S895" i="14"/>
  <c r="M895" i="14"/>
  <c r="K895" i="14"/>
  <c r="N895" i="14" s="1"/>
  <c r="T894" i="14"/>
  <c r="S894" i="14"/>
  <c r="M894" i="14"/>
  <c r="K894" i="14"/>
  <c r="N894" i="14" s="1"/>
  <c r="T893" i="14"/>
  <c r="S893" i="14"/>
  <c r="N893" i="14"/>
  <c r="M893" i="14"/>
  <c r="K893" i="14"/>
  <c r="T892" i="14"/>
  <c r="S892" i="14"/>
  <c r="N892" i="14"/>
  <c r="M892" i="14"/>
  <c r="K892" i="14"/>
  <c r="T891" i="14"/>
  <c r="S891" i="14"/>
  <c r="N891" i="14"/>
  <c r="M891" i="14"/>
  <c r="K891" i="14"/>
  <c r="T890" i="14"/>
  <c r="S890" i="14"/>
  <c r="M890" i="14"/>
  <c r="N890" i="14" s="1"/>
  <c r="K890" i="14"/>
  <c r="T889" i="14"/>
  <c r="S889" i="14"/>
  <c r="M889" i="14"/>
  <c r="K889" i="14"/>
  <c r="N889" i="14" s="1"/>
  <c r="T888" i="14"/>
  <c r="S888" i="14"/>
  <c r="N888" i="14"/>
  <c r="M888" i="14"/>
  <c r="K888" i="14"/>
  <c r="T887" i="14"/>
  <c r="S887" i="14"/>
  <c r="M887" i="14"/>
  <c r="K887" i="14"/>
  <c r="N887" i="14" s="1"/>
  <c r="T886" i="14"/>
  <c r="S886" i="14"/>
  <c r="M886" i="14"/>
  <c r="K886" i="14"/>
  <c r="N886" i="14" s="1"/>
  <c r="T885" i="14"/>
  <c r="S885" i="14"/>
  <c r="N885" i="14"/>
  <c r="M885" i="14"/>
  <c r="K885" i="14"/>
  <c r="T884" i="14"/>
  <c r="S884" i="14"/>
  <c r="N884" i="14"/>
  <c r="M884" i="14"/>
  <c r="K884" i="14"/>
  <c r="T883" i="14"/>
  <c r="S883" i="14"/>
  <c r="N883" i="14"/>
  <c r="M883" i="14"/>
  <c r="K883" i="14"/>
  <c r="T882" i="14"/>
  <c r="S882" i="14"/>
  <c r="M882" i="14"/>
  <c r="N882" i="14" s="1"/>
  <c r="K882" i="14"/>
  <c r="T881" i="14"/>
  <c r="S881" i="14"/>
  <c r="M881" i="14"/>
  <c r="K881" i="14"/>
  <c r="N881" i="14" s="1"/>
  <c r="T880" i="14"/>
  <c r="S880" i="14"/>
  <c r="M880" i="14"/>
  <c r="N880" i="14" s="1"/>
  <c r="K880" i="14"/>
  <c r="T879" i="14"/>
  <c r="S879" i="14"/>
  <c r="M879" i="14"/>
  <c r="K879" i="14"/>
  <c r="N879" i="14" s="1"/>
  <c r="T878" i="14"/>
  <c r="S878" i="14"/>
  <c r="M878" i="14"/>
  <c r="K878" i="14"/>
  <c r="N878" i="14" s="1"/>
  <c r="T877" i="14"/>
  <c r="S877" i="14"/>
  <c r="N877" i="14"/>
  <c r="M877" i="14"/>
  <c r="K877" i="14"/>
  <c r="T876" i="14"/>
  <c r="S876" i="14"/>
  <c r="N876" i="14"/>
  <c r="M876" i="14"/>
  <c r="K876" i="14"/>
  <c r="T875" i="14"/>
  <c r="S875" i="14"/>
  <c r="N875" i="14"/>
  <c r="M875" i="14"/>
  <c r="K875" i="14"/>
  <c r="T874" i="14"/>
  <c r="S874" i="14"/>
  <c r="M874" i="14"/>
  <c r="N874" i="14" s="1"/>
  <c r="K874" i="14"/>
  <c r="T873" i="14"/>
  <c r="S873" i="14"/>
  <c r="M873" i="14"/>
  <c r="K873" i="14"/>
  <c r="N873" i="14" s="1"/>
  <c r="T872" i="14"/>
  <c r="S872" i="14"/>
  <c r="M872" i="14"/>
  <c r="N872" i="14" s="1"/>
  <c r="K872" i="14"/>
  <c r="T871" i="14"/>
  <c r="S871" i="14"/>
  <c r="M871" i="14"/>
  <c r="K871" i="14"/>
  <c r="N871" i="14" s="1"/>
  <c r="T870" i="14"/>
  <c r="S870" i="14"/>
  <c r="M870" i="14"/>
  <c r="K870" i="14"/>
  <c r="N870" i="14" s="1"/>
  <c r="T869" i="14"/>
  <c r="S869" i="14"/>
  <c r="N869" i="14"/>
  <c r="M869" i="14"/>
  <c r="K869" i="14"/>
  <c r="T868" i="14"/>
  <c r="S868" i="14"/>
  <c r="N868" i="14"/>
  <c r="M868" i="14"/>
  <c r="K868" i="14"/>
  <c r="T867" i="14"/>
  <c r="S867" i="14"/>
  <c r="N867" i="14"/>
  <c r="M867" i="14"/>
  <c r="K867" i="14"/>
  <c r="T866" i="14"/>
  <c r="S866" i="14"/>
  <c r="M866" i="14"/>
  <c r="N866" i="14" s="1"/>
  <c r="K866" i="14"/>
  <c r="T865" i="14"/>
  <c r="S865" i="14"/>
  <c r="M865" i="14"/>
  <c r="K865" i="14"/>
  <c r="N865" i="14" s="1"/>
  <c r="T864" i="14"/>
  <c r="S864" i="14"/>
  <c r="M864" i="14"/>
  <c r="N864" i="14" s="1"/>
  <c r="K864" i="14"/>
  <c r="T863" i="14"/>
  <c r="S863" i="14"/>
  <c r="M863" i="14"/>
  <c r="K863" i="14"/>
  <c r="N863" i="14" s="1"/>
  <c r="T862" i="14"/>
  <c r="S862" i="14"/>
  <c r="M862" i="14"/>
  <c r="K862" i="14"/>
  <c r="N862" i="14" s="1"/>
  <c r="T861" i="14"/>
  <c r="S861" i="14"/>
  <c r="N861" i="14"/>
  <c r="M861" i="14"/>
  <c r="K861" i="14"/>
  <c r="T860" i="14"/>
  <c r="S860" i="14"/>
  <c r="N860" i="14"/>
  <c r="M860" i="14"/>
  <c r="K860" i="14"/>
  <c r="T859" i="14"/>
  <c r="S859" i="14"/>
  <c r="N859" i="14"/>
  <c r="M859" i="14"/>
  <c r="K859" i="14"/>
  <c r="T858" i="14"/>
  <c r="S858" i="14"/>
  <c r="M858" i="14"/>
  <c r="N858" i="14" s="1"/>
  <c r="K858" i="14"/>
  <c r="T857" i="14"/>
  <c r="S857" i="14"/>
  <c r="M857" i="14"/>
  <c r="K857" i="14"/>
  <c r="N857" i="14" s="1"/>
  <c r="T856" i="14"/>
  <c r="S856" i="14"/>
  <c r="M856" i="14"/>
  <c r="N856" i="14" s="1"/>
  <c r="K856" i="14"/>
  <c r="T855" i="14"/>
  <c r="S855" i="14"/>
  <c r="M855" i="14"/>
  <c r="K855" i="14"/>
  <c r="N855" i="14" s="1"/>
  <c r="T854" i="14"/>
  <c r="S854" i="14"/>
  <c r="M854" i="14"/>
  <c r="K854" i="14"/>
  <c r="N854" i="14" s="1"/>
  <c r="T853" i="14"/>
  <c r="S853" i="14"/>
  <c r="N853" i="14"/>
  <c r="M853" i="14"/>
  <c r="K853" i="14"/>
  <c r="T852" i="14"/>
  <c r="S852" i="14"/>
  <c r="N852" i="14"/>
  <c r="M852" i="14"/>
  <c r="K852" i="14"/>
  <c r="T851" i="14"/>
  <c r="S851" i="14"/>
  <c r="N851" i="14"/>
  <c r="M851" i="14"/>
  <c r="K851" i="14"/>
  <c r="T850" i="14"/>
  <c r="S850" i="14"/>
  <c r="M850" i="14"/>
  <c r="N850" i="14" s="1"/>
  <c r="K850" i="14"/>
  <c r="T849" i="14"/>
  <c r="S849" i="14"/>
  <c r="M849" i="14"/>
  <c r="K849" i="14"/>
  <c r="N849" i="14" s="1"/>
  <c r="T848" i="14"/>
  <c r="S848" i="14"/>
  <c r="M848" i="14"/>
  <c r="N848" i="14" s="1"/>
  <c r="K848" i="14"/>
  <c r="T847" i="14"/>
  <c r="S847" i="14"/>
  <c r="M847" i="14"/>
  <c r="K847" i="14"/>
  <c r="N847" i="14" s="1"/>
  <c r="T846" i="14"/>
  <c r="S846" i="14"/>
  <c r="M846" i="14"/>
  <c r="K846" i="14"/>
  <c r="N846" i="14" s="1"/>
  <c r="T845" i="14"/>
  <c r="S845" i="14"/>
  <c r="N845" i="14"/>
  <c r="M845" i="14"/>
  <c r="K845" i="14"/>
  <c r="T844" i="14"/>
  <c r="S844" i="14"/>
  <c r="N844" i="14"/>
  <c r="M844" i="14"/>
  <c r="K844" i="14"/>
  <c r="T843" i="14"/>
  <c r="S843" i="14"/>
  <c r="N843" i="14"/>
  <c r="M843" i="14"/>
  <c r="K843" i="14"/>
  <c r="T842" i="14"/>
  <c r="S842" i="14"/>
  <c r="M842" i="14"/>
  <c r="N842" i="14" s="1"/>
  <c r="K842" i="14"/>
  <c r="T841" i="14"/>
  <c r="S841" i="14"/>
  <c r="M841" i="14"/>
  <c r="K841" i="14"/>
  <c r="N841" i="14" s="1"/>
  <c r="T840" i="14"/>
  <c r="S840" i="14"/>
  <c r="M840" i="14"/>
  <c r="N840" i="14" s="1"/>
  <c r="K840" i="14"/>
  <c r="T839" i="14"/>
  <c r="S839" i="14"/>
  <c r="M839" i="14"/>
  <c r="K839" i="14"/>
  <c r="N839" i="14" s="1"/>
  <c r="T838" i="14"/>
  <c r="S838" i="14"/>
  <c r="M838" i="14"/>
  <c r="K838" i="14"/>
  <c r="N838" i="14" s="1"/>
  <c r="T837" i="14"/>
  <c r="S837" i="14"/>
  <c r="N837" i="14"/>
  <c r="M837" i="14"/>
  <c r="K837" i="14"/>
  <c r="T836" i="14"/>
  <c r="S836" i="14"/>
  <c r="N836" i="14"/>
  <c r="M836" i="14"/>
  <c r="K836" i="14"/>
  <c r="T835" i="14"/>
  <c r="S835" i="14"/>
  <c r="N835" i="14"/>
  <c r="M835" i="14"/>
  <c r="K835" i="14"/>
  <c r="T834" i="14"/>
  <c r="S834" i="14"/>
  <c r="M834" i="14"/>
  <c r="N834" i="14" s="1"/>
  <c r="K834" i="14"/>
  <c r="T833" i="14"/>
  <c r="S833" i="14"/>
  <c r="M833" i="14"/>
  <c r="K833" i="14"/>
  <c r="N833" i="14" s="1"/>
  <c r="T832" i="14"/>
  <c r="S832" i="14"/>
  <c r="M832" i="14"/>
  <c r="N832" i="14" s="1"/>
  <c r="K832" i="14"/>
  <c r="T831" i="14"/>
  <c r="S831" i="14"/>
  <c r="M831" i="14"/>
  <c r="K831" i="14"/>
  <c r="N831" i="14" s="1"/>
  <c r="T830" i="14"/>
  <c r="S830" i="14"/>
  <c r="M830" i="14"/>
  <c r="K830" i="14"/>
  <c r="N830" i="14" s="1"/>
  <c r="T829" i="14"/>
  <c r="S829" i="14"/>
  <c r="N829" i="14"/>
  <c r="M829" i="14"/>
  <c r="K829" i="14"/>
  <c r="T828" i="14"/>
  <c r="S828" i="14"/>
  <c r="N828" i="14"/>
  <c r="M828" i="14"/>
  <c r="K828" i="14"/>
  <c r="T827" i="14"/>
  <c r="S827" i="14"/>
  <c r="N827" i="14"/>
  <c r="M827" i="14"/>
  <c r="K827" i="14"/>
  <c r="T826" i="14"/>
  <c r="S826" i="14"/>
  <c r="M826" i="14"/>
  <c r="N826" i="14" s="1"/>
  <c r="K826" i="14"/>
  <c r="T825" i="14"/>
  <c r="S825" i="14"/>
  <c r="M825" i="14"/>
  <c r="K825" i="14"/>
  <c r="N825" i="14" s="1"/>
  <c r="T824" i="14"/>
  <c r="S824" i="14"/>
  <c r="N824" i="14"/>
  <c r="M824" i="14"/>
  <c r="K824" i="14"/>
  <c r="T823" i="14"/>
  <c r="S823" i="14"/>
  <c r="M823" i="14"/>
  <c r="K823" i="14"/>
  <c r="N823" i="14" s="1"/>
  <c r="T822" i="14"/>
  <c r="S822" i="14"/>
  <c r="M822" i="14"/>
  <c r="K822" i="14"/>
  <c r="N822" i="14" s="1"/>
  <c r="T821" i="14"/>
  <c r="S821" i="14"/>
  <c r="N821" i="14"/>
  <c r="M821" i="14"/>
  <c r="K821" i="14"/>
  <c r="T820" i="14"/>
  <c r="S820" i="14"/>
  <c r="N820" i="14"/>
  <c r="M820" i="14"/>
  <c r="K820" i="14"/>
  <c r="T819" i="14"/>
  <c r="S819" i="14"/>
  <c r="N819" i="14"/>
  <c r="M819" i="14"/>
  <c r="K819" i="14"/>
  <c r="T818" i="14"/>
  <c r="S818" i="14"/>
  <c r="M818" i="14"/>
  <c r="N818" i="14" s="1"/>
  <c r="K818" i="14"/>
  <c r="T817" i="14"/>
  <c r="S817" i="14"/>
  <c r="M817" i="14"/>
  <c r="K817" i="14"/>
  <c r="N817" i="14" s="1"/>
  <c r="T816" i="14"/>
  <c r="S816" i="14"/>
  <c r="M816" i="14"/>
  <c r="N816" i="14" s="1"/>
  <c r="K816" i="14"/>
  <c r="T815" i="14"/>
  <c r="S815" i="14"/>
  <c r="M815" i="14"/>
  <c r="K815" i="14"/>
  <c r="N815" i="14" s="1"/>
  <c r="T814" i="14"/>
  <c r="S814" i="14"/>
  <c r="M814" i="14"/>
  <c r="K814" i="14"/>
  <c r="N814" i="14" s="1"/>
  <c r="T813" i="14"/>
  <c r="S813" i="14"/>
  <c r="N813" i="14"/>
  <c r="M813" i="14"/>
  <c r="K813" i="14"/>
  <c r="T812" i="14"/>
  <c r="S812" i="14"/>
  <c r="N812" i="14"/>
  <c r="M812" i="14"/>
  <c r="K812" i="14"/>
  <c r="T811" i="14"/>
  <c r="S811" i="14"/>
  <c r="N811" i="14"/>
  <c r="M811" i="14"/>
  <c r="K811" i="14"/>
  <c r="T810" i="14"/>
  <c r="S810" i="14"/>
  <c r="M810" i="14"/>
  <c r="N810" i="14" s="1"/>
  <c r="K810" i="14"/>
  <c r="T809" i="14"/>
  <c r="S809" i="14"/>
  <c r="M809" i="14"/>
  <c r="K809" i="14"/>
  <c r="N809" i="14" s="1"/>
  <c r="T808" i="14"/>
  <c r="S808" i="14"/>
  <c r="M808" i="14"/>
  <c r="N808" i="14" s="1"/>
  <c r="K808" i="14"/>
  <c r="T807" i="14"/>
  <c r="S807" i="14"/>
  <c r="M807" i="14"/>
  <c r="K807" i="14"/>
  <c r="N807" i="14" s="1"/>
  <c r="T806" i="14"/>
  <c r="S806" i="14"/>
  <c r="M806" i="14"/>
  <c r="K806" i="14"/>
  <c r="N806" i="14" s="1"/>
  <c r="T805" i="14"/>
  <c r="S805" i="14"/>
  <c r="N805" i="14"/>
  <c r="M805" i="14"/>
  <c r="K805" i="14"/>
  <c r="T804" i="14"/>
  <c r="S804" i="14"/>
  <c r="N804" i="14"/>
  <c r="M804" i="14"/>
  <c r="K804" i="14"/>
  <c r="T803" i="14"/>
  <c r="S803" i="14"/>
  <c r="N803" i="14"/>
  <c r="M803" i="14"/>
  <c r="K803" i="14"/>
  <c r="T802" i="14"/>
  <c r="S802" i="14"/>
  <c r="M802" i="14"/>
  <c r="N802" i="14" s="1"/>
  <c r="K802" i="14"/>
  <c r="T801" i="14"/>
  <c r="S801" i="14"/>
  <c r="M801" i="14"/>
  <c r="K801" i="14"/>
  <c r="N801" i="14" s="1"/>
  <c r="T800" i="14"/>
  <c r="S800" i="14"/>
  <c r="M800" i="14"/>
  <c r="N800" i="14" s="1"/>
  <c r="K800" i="14"/>
  <c r="T799" i="14"/>
  <c r="S799" i="14"/>
  <c r="M799" i="14"/>
  <c r="K799" i="14"/>
  <c r="N799" i="14" s="1"/>
  <c r="T798" i="14"/>
  <c r="S798" i="14"/>
  <c r="M798" i="14"/>
  <c r="K798" i="14"/>
  <c r="N798" i="14" s="1"/>
  <c r="T797" i="14"/>
  <c r="S797" i="14"/>
  <c r="N797" i="14"/>
  <c r="M797" i="14"/>
  <c r="K797" i="14"/>
  <c r="T796" i="14"/>
  <c r="S796" i="14"/>
  <c r="N796" i="14"/>
  <c r="M796" i="14"/>
  <c r="K796" i="14"/>
  <c r="T795" i="14"/>
  <c r="S795" i="14"/>
  <c r="N795" i="14"/>
  <c r="M795" i="14"/>
  <c r="K795" i="14"/>
  <c r="T794" i="14"/>
  <c r="S794" i="14"/>
  <c r="M794" i="14"/>
  <c r="N794" i="14" s="1"/>
  <c r="K794" i="14"/>
  <c r="T793" i="14"/>
  <c r="S793" i="14"/>
  <c r="M793" i="14"/>
  <c r="K793" i="14"/>
  <c r="N793" i="14" s="1"/>
  <c r="T792" i="14"/>
  <c r="S792" i="14"/>
  <c r="M792" i="14"/>
  <c r="N792" i="14" s="1"/>
  <c r="K792" i="14"/>
  <c r="T791" i="14"/>
  <c r="S791" i="14"/>
  <c r="M791" i="14"/>
  <c r="K791" i="14"/>
  <c r="N791" i="14" s="1"/>
  <c r="T790" i="14"/>
  <c r="S790" i="14"/>
  <c r="M790" i="14"/>
  <c r="K790" i="14"/>
  <c r="N790" i="14" s="1"/>
  <c r="T789" i="14"/>
  <c r="S789" i="14"/>
  <c r="N789" i="14"/>
  <c r="M789" i="14"/>
  <c r="K789" i="14"/>
  <c r="T788" i="14"/>
  <c r="S788" i="14"/>
  <c r="N788" i="14"/>
  <c r="M788" i="14"/>
  <c r="K788" i="14"/>
  <c r="T787" i="14"/>
  <c r="S787" i="14"/>
  <c r="N787" i="14"/>
  <c r="M787" i="14"/>
  <c r="K787" i="14"/>
  <c r="T786" i="14"/>
  <c r="S786" i="14"/>
  <c r="M786" i="14"/>
  <c r="N786" i="14" s="1"/>
  <c r="K786" i="14"/>
  <c r="T785" i="14"/>
  <c r="S785" i="14"/>
  <c r="M785" i="14"/>
  <c r="K785" i="14"/>
  <c r="N785" i="14" s="1"/>
  <c r="T784" i="14"/>
  <c r="S784" i="14"/>
  <c r="M784" i="14"/>
  <c r="N784" i="14" s="1"/>
  <c r="K784" i="14"/>
  <c r="T783" i="14"/>
  <c r="S783" i="14"/>
  <c r="M783" i="14"/>
  <c r="K783" i="14"/>
  <c r="N783" i="14" s="1"/>
  <c r="T782" i="14"/>
  <c r="S782" i="14"/>
  <c r="M782" i="14"/>
  <c r="K782" i="14"/>
  <c r="N782" i="14" s="1"/>
  <c r="T781" i="14"/>
  <c r="S781" i="14"/>
  <c r="N781" i="14"/>
  <c r="M781" i="14"/>
  <c r="K781" i="14"/>
  <c r="T780" i="14"/>
  <c r="S780" i="14"/>
  <c r="N780" i="14"/>
  <c r="M780" i="14"/>
  <c r="K780" i="14"/>
  <c r="T779" i="14"/>
  <c r="S779" i="14"/>
  <c r="N779" i="14"/>
  <c r="M779" i="14"/>
  <c r="K779" i="14"/>
  <c r="T778" i="14"/>
  <c r="S778" i="14"/>
  <c r="M778" i="14"/>
  <c r="N778" i="14" s="1"/>
  <c r="K778" i="14"/>
  <c r="T777" i="14"/>
  <c r="S777" i="14"/>
  <c r="M777" i="14"/>
  <c r="K777" i="14"/>
  <c r="N777" i="14" s="1"/>
  <c r="T776" i="14"/>
  <c r="S776" i="14"/>
  <c r="M776" i="14"/>
  <c r="N776" i="14" s="1"/>
  <c r="K776" i="14"/>
  <c r="T775" i="14"/>
  <c r="S775" i="14"/>
  <c r="M775" i="14"/>
  <c r="K775" i="14"/>
  <c r="N775" i="14" s="1"/>
  <c r="T774" i="14"/>
  <c r="S774" i="14"/>
  <c r="M774" i="14"/>
  <c r="K774" i="14"/>
  <c r="N774" i="14" s="1"/>
  <c r="T773" i="14"/>
  <c r="S773" i="14"/>
  <c r="N773" i="14"/>
  <c r="M773" i="14"/>
  <c r="K773" i="14"/>
  <c r="T772" i="14"/>
  <c r="S772" i="14"/>
  <c r="N772" i="14"/>
  <c r="M772" i="14"/>
  <c r="K772" i="14"/>
  <c r="T771" i="14"/>
  <c r="S771" i="14"/>
  <c r="N771" i="14"/>
  <c r="M771" i="14"/>
  <c r="K771" i="14"/>
  <c r="T770" i="14"/>
  <c r="S770" i="14"/>
  <c r="M770" i="14"/>
  <c r="N770" i="14" s="1"/>
  <c r="K770" i="14"/>
  <c r="T769" i="14"/>
  <c r="S769" i="14"/>
  <c r="M769" i="14"/>
  <c r="K769" i="14"/>
  <c r="N769" i="14" s="1"/>
  <c r="T768" i="14"/>
  <c r="S768" i="14"/>
  <c r="M768" i="14"/>
  <c r="N768" i="14" s="1"/>
  <c r="K768" i="14"/>
  <c r="T767" i="14"/>
  <c r="S767" i="14"/>
  <c r="M767" i="14"/>
  <c r="K767" i="14"/>
  <c r="N767" i="14" s="1"/>
  <c r="T766" i="14"/>
  <c r="S766" i="14"/>
  <c r="M766" i="14"/>
  <c r="K766" i="14"/>
  <c r="N766" i="14" s="1"/>
  <c r="T765" i="14"/>
  <c r="S765" i="14"/>
  <c r="N765" i="14"/>
  <c r="M765" i="14"/>
  <c r="K765" i="14"/>
  <c r="T764" i="14"/>
  <c r="S764" i="14"/>
  <c r="N764" i="14"/>
  <c r="M764" i="14"/>
  <c r="K764" i="14"/>
  <c r="T763" i="14"/>
  <c r="S763" i="14"/>
  <c r="N763" i="14"/>
  <c r="M763" i="14"/>
  <c r="K763" i="14"/>
  <c r="T762" i="14"/>
  <c r="S762" i="14"/>
  <c r="M762" i="14"/>
  <c r="N762" i="14" s="1"/>
  <c r="K762" i="14"/>
  <c r="T761" i="14"/>
  <c r="S761" i="14"/>
  <c r="M761" i="14"/>
  <c r="K761" i="14"/>
  <c r="N761" i="14" s="1"/>
  <c r="T760" i="14"/>
  <c r="S760" i="14"/>
  <c r="M760" i="14"/>
  <c r="N760" i="14" s="1"/>
  <c r="K760" i="14"/>
  <c r="T759" i="14"/>
  <c r="S759" i="14"/>
  <c r="M759" i="14"/>
  <c r="K759" i="14"/>
  <c r="N759" i="14" s="1"/>
  <c r="T758" i="14"/>
  <c r="S758" i="14"/>
  <c r="M758" i="14"/>
  <c r="K758" i="14"/>
  <c r="N758" i="14" s="1"/>
  <c r="T757" i="14"/>
  <c r="S757" i="14"/>
  <c r="N757" i="14"/>
  <c r="M757" i="14"/>
  <c r="K757" i="14"/>
  <c r="T756" i="14"/>
  <c r="S756" i="14"/>
  <c r="N756" i="14"/>
  <c r="M756" i="14"/>
  <c r="K756" i="14"/>
  <c r="T755" i="14"/>
  <c r="S755" i="14"/>
  <c r="N755" i="14"/>
  <c r="M755" i="14"/>
  <c r="K755" i="14"/>
  <c r="T754" i="14"/>
  <c r="S754" i="14"/>
  <c r="M754" i="14"/>
  <c r="N754" i="14" s="1"/>
  <c r="K754" i="14"/>
  <c r="T753" i="14"/>
  <c r="S753" i="14"/>
  <c r="M753" i="14"/>
  <c r="K753" i="14"/>
  <c r="N753" i="14" s="1"/>
  <c r="T752" i="14"/>
  <c r="S752" i="14"/>
  <c r="M752" i="14"/>
  <c r="N752" i="14" s="1"/>
  <c r="K752" i="14"/>
  <c r="T751" i="14"/>
  <c r="S751" i="14"/>
  <c r="M751" i="14"/>
  <c r="K751" i="14"/>
  <c r="N751" i="14" s="1"/>
  <c r="T750" i="14"/>
  <c r="S750" i="14"/>
  <c r="M750" i="14"/>
  <c r="K750" i="14"/>
  <c r="N750" i="14" s="1"/>
  <c r="T749" i="14"/>
  <c r="S749" i="14"/>
  <c r="N749" i="14"/>
  <c r="M749" i="14"/>
  <c r="K749" i="14"/>
  <c r="T748" i="14"/>
  <c r="S748" i="14"/>
  <c r="N748" i="14"/>
  <c r="M748" i="14"/>
  <c r="K748" i="14"/>
  <c r="T747" i="14"/>
  <c r="S747" i="14"/>
  <c r="N747" i="14"/>
  <c r="M747" i="14"/>
  <c r="K747" i="14"/>
  <c r="T746" i="14"/>
  <c r="S746" i="14"/>
  <c r="M746" i="14"/>
  <c r="N746" i="14" s="1"/>
  <c r="K746" i="14"/>
  <c r="T745" i="14"/>
  <c r="S745" i="14"/>
  <c r="M745" i="14"/>
  <c r="K745" i="14"/>
  <c r="N745" i="14" s="1"/>
  <c r="T744" i="14"/>
  <c r="S744" i="14"/>
  <c r="M744" i="14"/>
  <c r="N744" i="14" s="1"/>
  <c r="K744" i="14"/>
  <c r="T743" i="14"/>
  <c r="S743" i="14"/>
  <c r="M743" i="14"/>
  <c r="K743" i="14"/>
  <c r="N743" i="14" s="1"/>
  <c r="T742" i="14"/>
  <c r="S742" i="14"/>
  <c r="M742" i="14"/>
  <c r="K742" i="14"/>
  <c r="N742" i="14" s="1"/>
  <c r="T741" i="14"/>
  <c r="S741" i="14"/>
  <c r="N741" i="14"/>
  <c r="M741" i="14"/>
  <c r="K741" i="14"/>
  <c r="T740" i="14"/>
  <c r="S740" i="14"/>
  <c r="N740" i="14"/>
  <c r="M740" i="14"/>
  <c r="K740" i="14"/>
  <c r="T739" i="14"/>
  <c r="S739" i="14"/>
  <c r="N739" i="14"/>
  <c r="M739" i="14"/>
  <c r="K739" i="14"/>
  <c r="T738" i="14"/>
  <c r="S738" i="14"/>
  <c r="M738" i="14"/>
  <c r="N738" i="14" s="1"/>
  <c r="K738" i="14"/>
  <c r="T737" i="14"/>
  <c r="S737" i="14"/>
  <c r="M737" i="14"/>
  <c r="K737" i="14"/>
  <c r="N737" i="14" s="1"/>
  <c r="T736" i="14"/>
  <c r="S736" i="14"/>
  <c r="M736" i="14"/>
  <c r="N736" i="14" s="1"/>
  <c r="K736" i="14"/>
  <c r="T735" i="14"/>
  <c r="S735" i="14"/>
  <c r="M735" i="14"/>
  <c r="K735" i="14"/>
  <c r="N735" i="14" s="1"/>
  <c r="T734" i="14"/>
  <c r="S734" i="14"/>
  <c r="M734" i="14"/>
  <c r="K734" i="14"/>
  <c r="N734" i="14" s="1"/>
  <c r="T733" i="14"/>
  <c r="S733" i="14"/>
  <c r="N733" i="14"/>
  <c r="M733" i="14"/>
  <c r="K733" i="14"/>
  <c r="T732" i="14"/>
  <c r="S732" i="14"/>
  <c r="N732" i="14"/>
  <c r="M732" i="14"/>
  <c r="K732" i="14"/>
  <c r="T731" i="14"/>
  <c r="S731" i="14"/>
  <c r="N731" i="14"/>
  <c r="M731" i="14"/>
  <c r="K731" i="14"/>
  <c r="T730" i="14"/>
  <c r="S730" i="14"/>
  <c r="M730" i="14"/>
  <c r="N730" i="14" s="1"/>
  <c r="K730" i="14"/>
  <c r="T729" i="14"/>
  <c r="S729" i="14"/>
  <c r="M729" i="14"/>
  <c r="K729" i="14"/>
  <c r="T728" i="14"/>
  <c r="S728" i="14"/>
  <c r="M728" i="14"/>
  <c r="N728" i="14" s="1"/>
  <c r="K728" i="14"/>
  <c r="T727" i="14"/>
  <c r="S727" i="14"/>
  <c r="N727" i="14"/>
  <c r="M727" i="14"/>
  <c r="K727" i="14"/>
  <c r="T726" i="14"/>
  <c r="S726" i="14"/>
  <c r="M726" i="14"/>
  <c r="K726" i="14"/>
  <c r="N726" i="14" s="1"/>
  <c r="T725" i="14"/>
  <c r="S725" i="14"/>
  <c r="N725" i="14"/>
  <c r="M725" i="14"/>
  <c r="K725" i="14"/>
  <c r="T724" i="14"/>
  <c r="S724" i="14"/>
  <c r="M724" i="14"/>
  <c r="K724" i="14"/>
  <c r="N724" i="14" s="1"/>
  <c r="T723" i="14"/>
  <c r="S723" i="14"/>
  <c r="N723" i="14"/>
  <c r="M723" i="14"/>
  <c r="K723" i="14"/>
  <c r="T722" i="14"/>
  <c r="S722" i="14"/>
  <c r="N722" i="14"/>
  <c r="M722" i="14"/>
  <c r="K722" i="14"/>
  <c r="T721" i="14"/>
  <c r="S721" i="14"/>
  <c r="M721" i="14"/>
  <c r="K721" i="14"/>
  <c r="N721" i="14" s="1"/>
  <c r="T720" i="14"/>
  <c r="S720" i="14"/>
  <c r="M720" i="14"/>
  <c r="N720" i="14" s="1"/>
  <c r="K720" i="14"/>
  <c r="T719" i="14"/>
  <c r="S719" i="14"/>
  <c r="M719" i="14"/>
  <c r="K719" i="14"/>
  <c r="N719" i="14" s="1"/>
  <c r="T718" i="14"/>
  <c r="S718" i="14"/>
  <c r="M718" i="14"/>
  <c r="K718" i="14"/>
  <c r="N718" i="14" s="1"/>
  <c r="T717" i="14"/>
  <c r="S717" i="14"/>
  <c r="N717" i="14"/>
  <c r="M717" i="14"/>
  <c r="K717" i="14"/>
  <c r="T716" i="14"/>
  <c r="S716" i="14"/>
  <c r="N716" i="14"/>
  <c r="M716" i="14"/>
  <c r="K716" i="14"/>
  <c r="T715" i="14"/>
  <c r="S715" i="14"/>
  <c r="N715" i="14"/>
  <c r="M715" i="14"/>
  <c r="K715" i="14"/>
  <c r="T714" i="14"/>
  <c r="S714" i="14"/>
  <c r="M714" i="14"/>
  <c r="N714" i="14" s="1"/>
  <c r="K714" i="14"/>
  <c r="T713" i="14"/>
  <c r="S713" i="14"/>
  <c r="M713" i="14"/>
  <c r="K713" i="14"/>
  <c r="N713" i="14" s="1"/>
  <c r="T712" i="14"/>
  <c r="S712" i="14"/>
  <c r="M712" i="14"/>
  <c r="N712" i="14" s="1"/>
  <c r="K712" i="14"/>
  <c r="T711" i="14"/>
  <c r="S711" i="14"/>
  <c r="M711" i="14"/>
  <c r="N711" i="14" s="1"/>
  <c r="K711" i="14"/>
  <c r="T710" i="14"/>
  <c r="S710" i="14"/>
  <c r="M710" i="14"/>
  <c r="K710" i="14"/>
  <c r="N710" i="14" s="1"/>
  <c r="T709" i="14"/>
  <c r="S709" i="14"/>
  <c r="N709" i="14"/>
  <c r="M709" i="14"/>
  <c r="K709" i="14"/>
  <c r="T708" i="14"/>
  <c r="S708" i="14"/>
  <c r="N708" i="14"/>
  <c r="M708" i="14"/>
  <c r="K708" i="14"/>
  <c r="T707" i="14"/>
  <c r="S707" i="14"/>
  <c r="N707" i="14"/>
  <c r="M707" i="14"/>
  <c r="K707" i="14"/>
  <c r="T706" i="14"/>
  <c r="S706" i="14"/>
  <c r="M706" i="14"/>
  <c r="N706" i="14" s="1"/>
  <c r="K706" i="14"/>
  <c r="T705" i="14"/>
  <c r="S705" i="14"/>
  <c r="M705" i="14"/>
  <c r="K705" i="14"/>
  <c r="N705" i="14" s="1"/>
  <c r="T704" i="14"/>
  <c r="S704" i="14"/>
  <c r="M704" i="14"/>
  <c r="N704" i="14" s="1"/>
  <c r="K704" i="14"/>
  <c r="T703" i="14"/>
  <c r="S703" i="14"/>
  <c r="M703" i="14"/>
  <c r="K703" i="14"/>
  <c r="N703" i="14" s="1"/>
  <c r="T702" i="14"/>
  <c r="S702" i="14"/>
  <c r="M702" i="14"/>
  <c r="K702" i="14"/>
  <c r="N702" i="14" s="1"/>
  <c r="T701" i="14"/>
  <c r="S701" i="14"/>
  <c r="N701" i="14"/>
  <c r="M701" i="14"/>
  <c r="K701" i="14"/>
  <c r="T700" i="14"/>
  <c r="S700" i="14"/>
  <c r="M700" i="14"/>
  <c r="K700" i="14"/>
  <c r="N700" i="14" s="1"/>
  <c r="T699" i="14"/>
  <c r="S699" i="14"/>
  <c r="N699" i="14"/>
  <c r="M699" i="14"/>
  <c r="K699" i="14"/>
  <c r="T698" i="14"/>
  <c r="S698" i="14"/>
  <c r="M698" i="14"/>
  <c r="N698" i="14" s="1"/>
  <c r="K698" i="14"/>
  <c r="T697" i="14"/>
  <c r="S697" i="14"/>
  <c r="M697" i="14"/>
  <c r="K697" i="14"/>
  <c r="N697" i="14" s="1"/>
  <c r="T696" i="14"/>
  <c r="S696" i="14"/>
  <c r="M696" i="14"/>
  <c r="N696" i="14" s="1"/>
  <c r="K696" i="14"/>
  <c r="T695" i="14"/>
  <c r="S695" i="14"/>
  <c r="M695" i="14"/>
  <c r="K695" i="14"/>
  <c r="N695" i="14" s="1"/>
  <c r="T694" i="14"/>
  <c r="S694" i="14"/>
  <c r="M694" i="14"/>
  <c r="K694" i="14"/>
  <c r="N694" i="14" s="1"/>
  <c r="T693" i="14"/>
  <c r="S693" i="14"/>
  <c r="N693" i="14"/>
  <c r="M693" i="14"/>
  <c r="K693" i="14"/>
  <c r="T692" i="14"/>
  <c r="S692" i="14"/>
  <c r="M692" i="14"/>
  <c r="N692" i="14" s="1"/>
  <c r="K692" i="14"/>
  <c r="T691" i="14"/>
  <c r="S691" i="14"/>
  <c r="N691" i="14"/>
  <c r="M691" i="14"/>
  <c r="K691" i="14"/>
  <c r="T690" i="14"/>
  <c r="S690" i="14"/>
  <c r="M690" i="14"/>
  <c r="N690" i="14" s="1"/>
  <c r="K690" i="14"/>
  <c r="T689" i="14"/>
  <c r="S689" i="14"/>
  <c r="M689" i="14"/>
  <c r="K689" i="14"/>
  <c r="N689" i="14" s="1"/>
  <c r="T688" i="14"/>
  <c r="S688" i="14"/>
  <c r="N688" i="14"/>
  <c r="M688" i="14"/>
  <c r="K688" i="14"/>
  <c r="T687" i="14"/>
  <c r="S687" i="14"/>
  <c r="M687" i="14"/>
  <c r="N687" i="14" s="1"/>
  <c r="K687" i="14"/>
  <c r="T686" i="14"/>
  <c r="S686" i="14"/>
  <c r="M686" i="14"/>
  <c r="K686" i="14"/>
  <c r="N686" i="14" s="1"/>
  <c r="T685" i="14"/>
  <c r="S685" i="14"/>
  <c r="N685" i="14"/>
  <c r="M685" i="14"/>
  <c r="K685" i="14"/>
  <c r="T684" i="14"/>
  <c r="S684" i="14"/>
  <c r="N684" i="14"/>
  <c r="M684" i="14"/>
  <c r="K684" i="14"/>
  <c r="T683" i="14"/>
  <c r="S683" i="14"/>
  <c r="N683" i="14"/>
  <c r="M683" i="14"/>
  <c r="K683" i="14"/>
  <c r="T682" i="14"/>
  <c r="S682" i="14"/>
  <c r="M682" i="14"/>
  <c r="N682" i="14" s="1"/>
  <c r="K682" i="14"/>
  <c r="T681" i="14"/>
  <c r="S681" i="14"/>
  <c r="M681" i="14"/>
  <c r="K681" i="14"/>
  <c r="N681" i="14" s="1"/>
  <c r="T680" i="14"/>
  <c r="S680" i="14"/>
  <c r="M680" i="14"/>
  <c r="N680" i="14" s="1"/>
  <c r="K680" i="14"/>
  <c r="T679" i="14"/>
  <c r="S679" i="14"/>
  <c r="M679" i="14"/>
  <c r="K679" i="14"/>
  <c r="N679" i="14" s="1"/>
  <c r="T678" i="14"/>
  <c r="S678" i="14"/>
  <c r="M678" i="14"/>
  <c r="K678" i="14"/>
  <c r="N678" i="14" s="1"/>
  <c r="T677" i="14"/>
  <c r="S677" i="14"/>
  <c r="N677" i="14"/>
  <c r="M677" i="14"/>
  <c r="K677" i="14"/>
  <c r="T676" i="14"/>
  <c r="S676" i="14"/>
  <c r="M676" i="14"/>
  <c r="K676" i="14"/>
  <c r="N676" i="14" s="1"/>
  <c r="T675" i="14"/>
  <c r="S675" i="14"/>
  <c r="N675" i="14"/>
  <c r="M675" i="14"/>
  <c r="K675" i="14"/>
  <c r="T674" i="14"/>
  <c r="S674" i="14"/>
  <c r="M674" i="14"/>
  <c r="N674" i="14" s="1"/>
  <c r="K674" i="14"/>
  <c r="T673" i="14"/>
  <c r="S673" i="14"/>
  <c r="M673" i="14"/>
  <c r="K673" i="14"/>
  <c r="N673" i="14" s="1"/>
  <c r="T672" i="14"/>
  <c r="S672" i="14"/>
  <c r="M672" i="14"/>
  <c r="N672" i="14" s="1"/>
  <c r="K672" i="14"/>
  <c r="T671" i="14"/>
  <c r="S671" i="14"/>
  <c r="M671" i="14"/>
  <c r="K671" i="14"/>
  <c r="N671" i="14" s="1"/>
  <c r="T670" i="14"/>
  <c r="S670" i="14"/>
  <c r="M670" i="14"/>
  <c r="K670" i="14"/>
  <c r="N670" i="14" s="1"/>
  <c r="T669" i="14"/>
  <c r="S669" i="14"/>
  <c r="N669" i="14"/>
  <c r="M669" i="14"/>
  <c r="K669" i="14"/>
  <c r="T668" i="14"/>
  <c r="S668" i="14"/>
  <c r="M668" i="14"/>
  <c r="N668" i="14" s="1"/>
  <c r="K668" i="14"/>
  <c r="T667" i="14"/>
  <c r="S667" i="14"/>
  <c r="N667" i="14"/>
  <c r="M667" i="14"/>
  <c r="K667" i="14"/>
  <c r="T666" i="14"/>
  <c r="S666" i="14"/>
  <c r="M666" i="14"/>
  <c r="N666" i="14" s="1"/>
  <c r="K666" i="14"/>
  <c r="T665" i="14"/>
  <c r="S665" i="14"/>
  <c r="M665" i="14"/>
  <c r="K665" i="14"/>
  <c r="N665" i="14" s="1"/>
  <c r="T664" i="14"/>
  <c r="S664" i="14"/>
  <c r="M664" i="14"/>
  <c r="N664" i="14" s="1"/>
  <c r="K664" i="14"/>
  <c r="T663" i="14"/>
  <c r="S663" i="14"/>
  <c r="M663" i="14"/>
  <c r="K663" i="14"/>
  <c r="N663" i="14" s="1"/>
  <c r="T662" i="14"/>
  <c r="S662" i="14"/>
  <c r="M662" i="14"/>
  <c r="K662" i="14"/>
  <c r="N662" i="14" s="1"/>
  <c r="T661" i="14"/>
  <c r="S661" i="14"/>
  <c r="N661" i="14"/>
  <c r="M661" i="14"/>
  <c r="K661" i="14"/>
  <c r="T660" i="14"/>
  <c r="S660" i="14"/>
  <c r="M660" i="14"/>
  <c r="K660" i="14"/>
  <c r="N660" i="14" s="1"/>
  <c r="T659" i="14"/>
  <c r="S659" i="14"/>
  <c r="N659" i="14"/>
  <c r="M659" i="14"/>
  <c r="K659" i="14"/>
  <c r="T658" i="14"/>
  <c r="S658" i="14"/>
  <c r="M658" i="14"/>
  <c r="N658" i="14" s="1"/>
  <c r="K658" i="14"/>
  <c r="T657" i="14"/>
  <c r="S657" i="14"/>
  <c r="M657" i="14"/>
  <c r="K657" i="14"/>
  <c r="N657" i="14" s="1"/>
  <c r="T656" i="14"/>
  <c r="S656" i="14"/>
  <c r="N656" i="14"/>
  <c r="M656" i="14"/>
  <c r="K656" i="14"/>
  <c r="T655" i="14"/>
  <c r="S655" i="14"/>
  <c r="M655" i="14"/>
  <c r="K655" i="14"/>
  <c r="N655" i="14" s="1"/>
  <c r="T654" i="14"/>
  <c r="S654" i="14"/>
  <c r="M654" i="14"/>
  <c r="K654" i="14"/>
  <c r="N654" i="14" s="1"/>
  <c r="T653" i="14"/>
  <c r="S653" i="14"/>
  <c r="N653" i="14"/>
  <c r="M653" i="14"/>
  <c r="K653" i="14"/>
  <c r="T652" i="14"/>
  <c r="S652" i="14"/>
  <c r="M652" i="14"/>
  <c r="K652" i="14"/>
  <c r="N652" i="14" s="1"/>
  <c r="T651" i="14"/>
  <c r="S651" i="14"/>
  <c r="N651" i="14"/>
  <c r="M651" i="14"/>
  <c r="K651" i="14"/>
  <c r="T650" i="14"/>
  <c r="S650" i="14"/>
  <c r="M650" i="14"/>
  <c r="N650" i="14" s="1"/>
  <c r="K650" i="14"/>
  <c r="T649" i="14"/>
  <c r="S649" i="14"/>
  <c r="M649" i="14"/>
  <c r="K649" i="14"/>
  <c r="N649" i="14" s="1"/>
  <c r="T648" i="14"/>
  <c r="S648" i="14"/>
  <c r="M648" i="14"/>
  <c r="N648" i="14" s="1"/>
  <c r="K648" i="14"/>
  <c r="T647" i="14"/>
  <c r="S647" i="14"/>
  <c r="M647" i="14"/>
  <c r="K647" i="14"/>
  <c r="N647" i="14" s="1"/>
  <c r="T646" i="14"/>
  <c r="S646" i="14"/>
  <c r="M646" i="14"/>
  <c r="K646" i="14"/>
  <c r="N646" i="14" s="1"/>
  <c r="T645" i="14"/>
  <c r="S645" i="14"/>
  <c r="N645" i="14"/>
  <c r="M645" i="14"/>
  <c r="K645" i="14"/>
  <c r="T644" i="14"/>
  <c r="S644" i="14"/>
  <c r="M644" i="14"/>
  <c r="N644" i="14" s="1"/>
  <c r="K644" i="14"/>
  <c r="T643" i="14"/>
  <c r="S643" i="14"/>
  <c r="N643" i="14"/>
  <c r="M643" i="14"/>
  <c r="K643" i="14"/>
  <c r="T642" i="14"/>
  <c r="S642" i="14"/>
  <c r="M642" i="14"/>
  <c r="N642" i="14" s="1"/>
  <c r="K642" i="14"/>
  <c r="T641" i="14"/>
  <c r="S641" i="14"/>
  <c r="M641" i="14"/>
  <c r="K641" i="14"/>
  <c r="T640" i="14"/>
  <c r="S640" i="14"/>
  <c r="M640" i="14"/>
  <c r="N640" i="14" s="1"/>
  <c r="K640" i="14"/>
  <c r="T639" i="14"/>
  <c r="S639" i="14"/>
  <c r="M639" i="14"/>
  <c r="K639" i="14"/>
  <c r="N639" i="14" s="1"/>
  <c r="T638" i="14"/>
  <c r="S638" i="14"/>
  <c r="M638" i="14"/>
  <c r="K638" i="14"/>
  <c r="N638" i="14" s="1"/>
  <c r="T637" i="14"/>
  <c r="S637" i="14"/>
  <c r="N637" i="14"/>
  <c r="M637" i="14"/>
  <c r="K637" i="14"/>
  <c r="T636" i="14"/>
  <c r="S636" i="14"/>
  <c r="M636" i="14"/>
  <c r="K636" i="14"/>
  <c r="N636" i="14" s="1"/>
  <c r="T635" i="14"/>
  <c r="S635" i="14"/>
  <c r="N635" i="14"/>
  <c r="M635" i="14"/>
  <c r="K635" i="14"/>
  <c r="T634" i="14"/>
  <c r="S634" i="14"/>
  <c r="M634" i="14"/>
  <c r="N634" i="14" s="1"/>
  <c r="K634" i="14"/>
  <c r="T633" i="14"/>
  <c r="S633" i="14"/>
  <c r="M633" i="14"/>
  <c r="K633" i="14"/>
  <c r="N633" i="14" s="1"/>
  <c r="T632" i="14"/>
  <c r="S632" i="14"/>
  <c r="M632" i="14"/>
  <c r="N632" i="14" s="1"/>
  <c r="K632" i="14"/>
  <c r="T631" i="14"/>
  <c r="S631" i="14"/>
  <c r="M631" i="14"/>
  <c r="K631" i="14"/>
  <c r="N631" i="14" s="1"/>
  <c r="T630" i="14"/>
  <c r="S630" i="14"/>
  <c r="M630" i="14"/>
  <c r="K630" i="14"/>
  <c r="N630" i="14" s="1"/>
  <c r="T629" i="14"/>
  <c r="S629" i="14"/>
  <c r="N629" i="14"/>
  <c r="M629" i="14"/>
  <c r="K629" i="14"/>
  <c r="T628" i="14"/>
  <c r="S628" i="14"/>
  <c r="M628" i="14"/>
  <c r="K628" i="14"/>
  <c r="N628" i="14" s="1"/>
  <c r="T627" i="14"/>
  <c r="S627" i="14"/>
  <c r="N627" i="14"/>
  <c r="M627" i="14"/>
  <c r="K627" i="14"/>
  <c r="T626" i="14"/>
  <c r="S626" i="14"/>
  <c r="M626" i="14"/>
  <c r="N626" i="14" s="1"/>
  <c r="K626" i="14"/>
  <c r="T625" i="14"/>
  <c r="S625" i="14"/>
  <c r="M625" i="14"/>
  <c r="K625" i="14"/>
  <c r="T624" i="14"/>
  <c r="S624" i="14"/>
  <c r="M624" i="14"/>
  <c r="N624" i="14" s="1"/>
  <c r="K624" i="14"/>
  <c r="T623" i="14"/>
  <c r="S623" i="14"/>
  <c r="N623" i="14"/>
  <c r="M623" i="14"/>
  <c r="K623" i="14"/>
  <c r="T622" i="14"/>
  <c r="S622" i="14"/>
  <c r="M622" i="14"/>
  <c r="K622" i="14"/>
  <c r="N622" i="14" s="1"/>
  <c r="T621" i="14"/>
  <c r="S621" i="14"/>
  <c r="N621" i="14"/>
  <c r="M621" i="14"/>
  <c r="K621" i="14"/>
  <c r="T620" i="14"/>
  <c r="S620" i="14"/>
  <c r="M620" i="14"/>
  <c r="K620" i="14"/>
  <c r="N620" i="14" s="1"/>
  <c r="T619" i="14"/>
  <c r="S619" i="14"/>
  <c r="N619" i="14"/>
  <c r="M619" i="14"/>
  <c r="K619" i="14"/>
  <c r="T618" i="14"/>
  <c r="S618" i="14"/>
  <c r="N618" i="14"/>
  <c r="M618" i="14"/>
  <c r="K618" i="14"/>
  <c r="T617" i="14"/>
  <c r="S617" i="14"/>
  <c r="M617" i="14"/>
  <c r="K617" i="14"/>
  <c r="T616" i="14"/>
  <c r="S616" i="14"/>
  <c r="M616" i="14"/>
  <c r="N616" i="14" s="1"/>
  <c r="K616" i="14"/>
  <c r="T615" i="14"/>
  <c r="S615" i="14"/>
  <c r="N615" i="14"/>
  <c r="M615" i="14"/>
  <c r="K615" i="14"/>
  <c r="T614" i="14"/>
  <c r="S614" i="14"/>
  <c r="M614" i="14"/>
  <c r="K614" i="14"/>
  <c r="N614" i="14" s="1"/>
  <c r="T613" i="14"/>
  <c r="S613" i="14"/>
  <c r="N613" i="14"/>
  <c r="M613" i="14"/>
  <c r="K613" i="14"/>
  <c r="T612" i="14"/>
  <c r="S612" i="14"/>
  <c r="M612" i="14"/>
  <c r="K612" i="14"/>
  <c r="N612" i="14" s="1"/>
  <c r="T611" i="14"/>
  <c r="S611" i="14"/>
  <c r="N611" i="14"/>
  <c r="M611" i="14"/>
  <c r="K611" i="14"/>
  <c r="T610" i="14"/>
  <c r="S610" i="14"/>
  <c r="N610" i="14"/>
  <c r="M610" i="14"/>
  <c r="K610" i="14"/>
  <c r="T609" i="14"/>
  <c r="S609" i="14"/>
  <c r="M609" i="14"/>
  <c r="K609" i="14"/>
  <c r="T608" i="14"/>
  <c r="S608" i="14"/>
  <c r="M608" i="14"/>
  <c r="N608" i="14" s="1"/>
  <c r="K608" i="14"/>
  <c r="T607" i="14"/>
  <c r="S607" i="14"/>
  <c r="M607" i="14"/>
  <c r="K607" i="14"/>
  <c r="N607" i="14" s="1"/>
  <c r="T606" i="14"/>
  <c r="S606" i="14"/>
  <c r="M606" i="14"/>
  <c r="K606" i="14"/>
  <c r="N606" i="14" s="1"/>
  <c r="T605" i="14"/>
  <c r="S605" i="14"/>
  <c r="N605" i="14"/>
  <c r="M605" i="14"/>
  <c r="K605" i="14"/>
  <c r="T604" i="14"/>
  <c r="S604" i="14"/>
  <c r="N604" i="14"/>
  <c r="M604" i="14"/>
  <c r="K604" i="14"/>
  <c r="T603" i="14"/>
  <c r="S603" i="14"/>
  <c r="N603" i="14"/>
  <c r="M603" i="14"/>
  <c r="K603" i="14"/>
  <c r="T602" i="14"/>
  <c r="S602" i="14"/>
  <c r="N602" i="14"/>
  <c r="M602" i="14"/>
  <c r="K602" i="14"/>
  <c r="T601" i="14"/>
  <c r="S601" i="14"/>
  <c r="M601" i="14"/>
  <c r="K601" i="14"/>
  <c r="N601" i="14" s="1"/>
  <c r="T600" i="14"/>
  <c r="S600" i="14"/>
  <c r="M600" i="14"/>
  <c r="N600" i="14" s="1"/>
  <c r="K600" i="14"/>
  <c r="T599" i="14"/>
  <c r="S599" i="14"/>
  <c r="M599" i="14"/>
  <c r="N599" i="14" s="1"/>
  <c r="K599" i="14"/>
  <c r="T598" i="14"/>
  <c r="S598" i="14"/>
  <c r="M598" i="14"/>
  <c r="K598" i="14"/>
  <c r="N598" i="14" s="1"/>
  <c r="T597" i="14"/>
  <c r="S597" i="14"/>
  <c r="N597" i="14"/>
  <c r="M597" i="14"/>
  <c r="K597" i="14"/>
  <c r="T596" i="14"/>
  <c r="S596" i="14"/>
  <c r="N596" i="14"/>
  <c r="M596" i="14"/>
  <c r="K596" i="14"/>
  <c r="T595" i="14"/>
  <c r="S595" i="14"/>
  <c r="N595" i="14"/>
  <c r="M595" i="14"/>
  <c r="K595" i="14"/>
  <c r="T594" i="14"/>
  <c r="S594" i="14"/>
  <c r="M594" i="14"/>
  <c r="N594" i="14" s="1"/>
  <c r="K594" i="14"/>
  <c r="T593" i="14"/>
  <c r="S593" i="14"/>
  <c r="M593" i="14"/>
  <c r="K593" i="14"/>
  <c r="N593" i="14" s="1"/>
  <c r="T592" i="14"/>
  <c r="S592" i="14"/>
  <c r="M592" i="14"/>
  <c r="N592" i="14" s="1"/>
  <c r="K592" i="14"/>
  <c r="T591" i="14"/>
  <c r="S591" i="14"/>
  <c r="M591" i="14"/>
  <c r="K591" i="14"/>
  <c r="N591" i="14" s="1"/>
  <c r="T590" i="14"/>
  <c r="S590" i="14"/>
  <c r="M590" i="14"/>
  <c r="K590" i="14"/>
  <c r="N590" i="14" s="1"/>
  <c r="T589" i="14"/>
  <c r="S589" i="14"/>
  <c r="N589" i="14"/>
  <c r="M589" i="14"/>
  <c r="K589" i="14"/>
  <c r="T588" i="14"/>
  <c r="S588" i="14"/>
  <c r="M588" i="14"/>
  <c r="K588" i="14"/>
  <c r="N588" i="14" s="1"/>
  <c r="T587" i="14"/>
  <c r="S587" i="14"/>
  <c r="N587" i="14"/>
  <c r="M587" i="14"/>
  <c r="K587" i="14"/>
  <c r="T586" i="14"/>
  <c r="S586" i="14"/>
  <c r="M586" i="14"/>
  <c r="N586" i="14" s="1"/>
  <c r="K586" i="14"/>
  <c r="T585" i="14"/>
  <c r="S585" i="14"/>
  <c r="M585" i="14"/>
  <c r="K585" i="14"/>
  <c r="N585" i="14" s="1"/>
  <c r="T584" i="14"/>
  <c r="S584" i="14"/>
  <c r="M584" i="14"/>
  <c r="N584" i="14" s="1"/>
  <c r="K584" i="14"/>
  <c r="T583" i="14"/>
  <c r="S583" i="14"/>
  <c r="M583" i="14"/>
  <c r="K583" i="14"/>
  <c r="N583" i="14" s="1"/>
  <c r="T582" i="14"/>
  <c r="S582" i="14"/>
  <c r="M582" i="14"/>
  <c r="K582" i="14"/>
  <c r="N582" i="14" s="1"/>
  <c r="T581" i="14"/>
  <c r="S581" i="14"/>
  <c r="N581" i="14"/>
  <c r="M581" i="14"/>
  <c r="K581" i="14"/>
  <c r="T580" i="14"/>
  <c r="S580" i="14"/>
  <c r="M580" i="14"/>
  <c r="N580" i="14" s="1"/>
  <c r="K580" i="14"/>
  <c r="T579" i="14"/>
  <c r="S579" i="14"/>
  <c r="N579" i="14"/>
  <c r="M579" i="14"/>
  <c r="K579" i="14"/>
  <c r="T578" i="14"/>
  <c r="S578" i="14"/>
  <c r="M578" i="14"/>
  <c r="N578" i="14" s="1"/>
  <c r="K578" i="14"/>
  <c r="T577" i="14"/>
  <c r="S577" i="14"/>
  <c r="M577" i="14"/>
  <c r="K577" i="14"/>
  <c r="N577" i="14" s="1"/>
  <c r="T576" i="14"/>
  <c r="S576" i="14"/>
  <c r="M576" i="14"/>
  <c r="N576" i="14" s="1"/>
  <c r="K576" i="14"/>
  <c r="T575" i="14"/>
  <c r="S575" i="14"/>
  <c r="M575" i="14"/>
  <c r="K575" i="14"/>
  <c r="N575" i="14" s="1"/>
  <c r="T574" i="14"/>
  <c r="S574" i="14"/>
  <c r="M574" i="14"/>
  <c r="K574" i="14"/>
  <c r="N574" i="14" s="1"/>
  <c r="T573" i="14"/>
  <c r="S573" i="14"/>
  <c r="N573" i="14"/>
  <c r="M573" i="14"/>
  <c r="K573" i="14"/>
  <c r="T572" i="14"/>
  <c r="S572" i="14"/>
  <c r="M572" i="14"/>
  <c r="K572" i="14"/>
  <c r="N572" i="14" s="1"/>
  <c r="T571" i="14"/>
  <c r="S571" i="14"/>
  <c r="N571" i="14"/>
  <c r="M571" i="14"/>
  <c r="K571" i="14"/>
  <c r="T570" i="14"/>
  <c r="S570" i="14"/>
  <c r="M570" i="14"/>
  <c r="N570" i="14" s="1"/>
  <c r="K570" i="14"/>
  <c r="T569" i="14"/>
  <c r="S569" i="14"/>
  <c r="M569" i="14"/>
  <c r="K569" i="14"/>
  <c r="N569" i="14" s="1"/>
  <c r="T568" i="14"/>
  <c r="S568" i="14"/>
  <c r="M568" i="14"/>
  <c r="N568" i="14" s="1"/>
  <c r="K568" i="14"/>
  <c r="T567" i="14"/>
  <c r="S567" i="14"/>
  <c r="M567" i="14"/>
  <c r="K567" i="14"/>
  <c r="N567" i="14" s="1"/>
  <c r="T566" i="14"/>
  <c r="S566" i="14"/>
  <c r="M566" i="14"/>
  <c r="K566" i="14"/>
  <c r="N566" i="14" s="1"/>
  <c r="T565" i="14"/>
  <c r="S565" i="14"/>
  <c r="N565" i="14"/>
  <c r="M565" i="14"/>
  <c r="K565" i="14"/>
  <c r="T564" i="14"/>
  <c r="S564" i="14"/>
  <c r="M564" i="14"/>
  <c r="K564" i="14"/>
  <c r="N564" i="14" s="1"/>
  <c r="T563" i="14"/>
  <c r="S563" i="14"/>
  <c r="N563" i="14"/>
  <c r="M563" i="14"/>
  <c r="K563" i="14"/>
  <c r="T562" i="14"/>
  <c r="S562" i="14"/>
  <c r="M562" i="14"/>
  <c r="N562" i="14" s="1"/>
  <c r="K562" i="14"/>
  <c r="T561" i="14"/>
  <c r="S561" i="14"/>
  <c r="M561" i="14"/>
  <c r="K561" i="14"/>
  <c r="T560" i="14"/>
  <c r="S560" i="14"/>
  <c r="M560" i="14"/>
  <c r="N560" i="14" s="1"/>
  <c r="K560" i="14"/>
  <c r="T559" i="14"/>
  <c r="S559" i="14"/>
  <c r="N559" i="14"/>
  <c r="M559" i="14"/>
  <c r="K559" i="14"/>
  <c r="T558" i="14"/>
  <c r="S558" i="14"/>
  <c r="M558" i="14"/>
  <c r="K558" i="14"/>
  <c r="N558" i="14" s="1"/>
  <c r="T557" i="14"/>
  <c r="S557" i="14"/>
  <c r="N557" i="14"/>
  <c r="M557" i="14"/>
  <c r="K557" i="14"/>
  <c r="T556" i="14"/>
  <c r="S556" i="14"/>
  <c r="M556" i="14"/>
  <c r="K556" i="14"/>
  <c r="N556" i="14" s="1"/>
  <c r="T555" i="14"/>
  <c r="S555" i="14"/>
  <c r="N555" i="14"/>
  <c r="M555" i="14"/>
  <c r="K555" i="14"/>
  <c r="T554" i="14"/>
  <c r="S554" i="14"/>
  <c r="N554" i="14"/>
  <c r="M554" i="14"/>
  <c r="K554" i="14"/>
  <c r="T553" i="14"/>
  <c r="S553" i="14"/>
  <c r="M553" i="14"/>
  <c r="K553" i="14"/>
  <c r="T552" i="14"/>
  <c r="S552" i="14"/>
  <c r="M552" i="14"/>
  <c r="N552" i="14" s="1"/>
  <c r="K552" i="14"/>
  <c r="T551" i="14"/>
  <c r="S551" i="14"/>
  <c r="N551" i="14"/>
  <c r="M551" i="14"/>
  <c r="K551" i="14"/>
  <c r="T550" i="14"/>
  <c r="S550" i="14"/>
  <c r="M550" i="14"/>
  <c r="K550" i="14"/>
  <c r="N550" i="14" s="1"/>
  <c r="T549" i="14"/>
  <c r="S549" i="14"/>
  <c r="N549" i="14"/>
  <c r="M549" i="14"/>
  <c r="K549" i="14"/>
  <c r="T548" i="14"/>
  <c r="S548" i="14"/>
  <c r="M548" i="14"/>
  <c r="K548" i="14"/>
  <c r="N548" i="14" s="1"/>
  <c r="T547" i="14"/>
  <c r="S547" i="14"/>
  <c r="N547" i="14"/>
  <c r="M547" i="14"/>
  <c r="K547" i="14"/>
  <c r="T546" i="14"/>
  <c r="S546" i="14"/>
  <c r="N546" i="14"/>
  <c r="M546" i="14"/>
  <c r="K546" i="14"/>
  <c r="T545" i="14"/>
  <c r="S545" i="14"/>
  <c r="M545" i="14"/>
  <c r="K545" i="14"/>
  <c r="T544" i="14"/>
  <c r="S544" i="14"/>
  <c r="M544" i="14"/>
  <c r="N544" i="14" s="1"/>
  <c r="K544" i="14"/>
  <c r="T543" i="14"/>
  <c r="S543" i="14"/>
  <c r="M543" i="14"/>
  <c r="K543" i="14"/>
  <c r="N543" i="14" s="1"/>
  <c r="T542" i="14"/>
  <c r="S542" i="14"/>
  <c r="M542" i="14"/>
  <c r="K542" i="14"/>
  <c r="N542" i="14" s="1"/>
  <c r="T541" i="14"/>
  <c r="S541" i="14"/>
  <c r="N541" i="14"/>
  <c r="M541" i="14"/>
  <c r="K541" i="14"/>
  <c r="T540" i="14"/>
  <c r="S540" i="14"/>
  <c r="N540" i="14"/>
  <c r="M540" i="14"/>
  <c r="K540" i="14"/>
  <c r="T539" i="14"/>
  <c r="S539" i="14"/>
  <c r="N539" i="14"/>
  <c r="M539" i="14"/>
  <c r="K539" i="14"/>
  <c r="T538" i="14"/>
  <c r="S538" i="14"/>
  <c r="M538" i="14"/>
  <c r="N538" i="14" s="1"/>
  <c r="K538" i="14"/>
  <c r="T537" i="14"/>
  <c r="S537" i="14"/>
  <c r="M537" i="14"/>
  <c r="K537" i="14"/>
  <c r="N537" i="14" s="1"/>
  <c r="T536" i="14"/>
  <c r="S536" i="14"/>
  <c r="N536" i="14"/>
  <c r="M536" i="14"/>
  <c r="K536" i="14"/>
  <c r="T535" i="14"/>
  <c r="S535" i="14"/>
  <c r="N535" i="14"/>
  <c r="M535" i="14"/>
  <c r="K535" i="14"/>
  <c r="T534" i="14"/>
  <c r="S534" i="14"/>
  <c r="M534" i="14"/>
  <c r="K534" i="14"/>
  <c r="N534" i="14" s="1"/>
  <c r="T533" i="14"/>
  <c r="S533" i="14"/>
  <c r="N533" i="14"/>
  <c r="M533" i="14"/>
  <c r="K533" i="14"/>
  <c r="T532" i="14"/>
  <c r="S532" i="14"/>
  <c r="M532" i="14"/>
  <c r="K532" i="14"/>
  <c r="N532" i="14" s="1"/>
  <c r="T531" i="14"/>
  <c r="S531" i="14"/>
  <c r="N531" i="14"/>
  <c r="M531" i="14"/>
  <c r="K531" i="14"/>
  <c r="T530" i="14"/>
  <c r="S530" i="14"/>
  <c r="N530" i="14"/>
  <c r="M530" i="14"/>
  <c r="K530" i="14"/>
  <c r="T529" i="14"/>
  <c r="S529" i="14"/>
  <c r="M529" i="14"/>
  <c r="K529" i="14"/>
  <c r="T528" i="14"/>
  <c r="S528" i="14"/>
  <c r="M528" i="14"/>
  <c r="N528" i="14" s="1"/>
  <c r="K528" i="14"/>
  <c r="T527" i="14"/>
  <c r="S527" i="14"/>
  <c r="N527" i="14"/>
  <c r="M527" i="14"/>
  <c r="K527" i="14"/>
  <c r="T526" i="14"/>
  <c r="S526" i="14"/>
  <c r="M526" i="14"/>
  <c r="K526" i="14"/>
  <c r="N526" i="14" s="1"/>
  <c r="T525" i="14"/>
  <c r="S525" i="14"/>
  <c r="N525" i="14"/>
  <c r="M525" i="14"/>
  <c r="K525" i="14"/>
  <c r="T524" i="14"/>
  <c r="S524" i="14"/>
  <c r="M524" i="14"/>
  <c r="K524" i="14"/>
  <c r="N524" i="14" s="1"/>
  <c r="T523" i="14"/>
  <c r="S523" i="14"/>
  <c r="N523" i="14"/>
  <c r="M523" i="14"/>
  <c r="K523" i="14"/>
  <c r="T522" i="14"/>
  <c r="S522" i="14"/>
  <c r="N522" i="14"/>
  <c r="M522" i="14"/>
  <c r="K522" i="14"/>
  <c r="T521" i="14"/>
  <c r="S521" i="14"/>
  <c r="M521" i="14"/>
  <c r="K521" i="14"/>
  <c r="N521" i="14" s="1"/>
  <c r="T520" i="14"/>
  <c r="S520" i="14"/>
  <c r="M520" i="14"/>
  <c r="N520" i="14" s="1"/>
  <c r="K520" i="14"/>
  <c r="T519" i="14"/>
  <c r="S519" i="14"/>
  <c r="M519" i="14"/>
  <c r="K519" i="14"/>
  <c r="N519" i="14" s="1"/>
  <c r="T518" i="14"/>
  <c r="S518" i="14"/>
  <c r="M518" i="14"/>
  <c r="K518" i="14"/>
  <c r="N518" i="14" s="1"/>
  <c r="T517" i="14"/>
  <c r="S517" i="14"/>
  <c r="N517" i="14"/>
  <c r="M517" i="14"/>
  <c r="K517" i="14"/>
  <c r="T516" i="14"/>
  <c r="S516" i="14"/>
  <c r="N516" i="14"/>
  <c r="M516" i="14"/>
  <c r="K516" i="14"/>
  <c r="T515" i="14"/>
  <c r="S515" i="14"/>
  <c r="N515" i="14"/>
  <c r="M515" i="14"/>
  <c r="K515" i="14"/>
  <c r="T514" i="14"/>
  <c r="S514" i="14"/>
  <c r="M514" i="14"/>
  <c r="N514" i="14" s="1"/>
  <c r="K514" i="14"/>
  <c r="T513" i="14"/>
  <c r="S513" i="14"/>
  <c r="M513" i="14"/>
  <c r="K513" i="14"/>
  <c r="N513" i="14" s="1"/>
  <c r="T512" i="14"/>
  <c r="S512" i="14"/>
  <c r="M512" i="14"/>
  <c r="N512" i="14" s="1"/>
  <c r="K512" i="14"/>
  <c r="T511" i="14"/>
  <c r="S511" i="14"/>
  <c r="M511" i="14"/>
  <c r="N511" i="14" s="1"/>
  <c r="K511" i="14"/>
  <c r="T510" i="14"/>
  <c r="S510" i="14"/>
  <c r="M510" i="14"/>
  <c r="K510" i="14"/>
  <c r="N510" i="14" s="1"/>
  <c r="T509" i="14"/>
  <c r="S509" i="14"/>
  <c r="N509" i="14"/>
  <c r="M509" i="14"/>
  <c r="K509" i="14"/>
  <c r="T508" i="14"/>
  <c r="S508" i="14"/>
  <c r="N508" i="14"/>
  <c r="M508" i="14"/>
  <c r="K508" i="14"/>
  <c r="T507" i="14"/>
  <c r="S507" i="14"/>
  <c r="N507" i="14"/>
  <c r="M507" i="14"/>
  <c r="K507" i="14"/>
  <c r="T506" i="14"/>
  <c r="S506" i="14"/>
  <c r="M506" i="14"/>
  <c r="N506" i="14" s="1"/>
  <c r="K506" i="14"/>
  <c r="T505" i="14"/>
  <c r="S505" i="14"/>
  <c r="M505" i="14"/>
  <c r="K505" i="14"/>
  <c r="N505" i="14" s="1"/>
  <c r="T504" i="14"/>
  <c r="S504" i="14"/>
  <c r="N504" i="14"/>
  <c r="M504" i="14"/>
  <c r="K504" i="14"/>
  <c r="T503" i="14"/>
  <c r="S503" i="14"/>
  <c r="N503" i="14"/>
  <c r="M503" i="14"/>
  <c r="K503" i="14"/>
  <c r="T502" i="14"/>
  <c r="S502" i="14"/>
  <c r="M502" i="14"/>
  <c r="K502" i="14"/>
  <c r="N502" i="14" s="1"/>
  <c r="T501" i="14"/>
  <c r="S501" i="14"/>
  <c r="N501" i="14"/>
  <c r="M501" i="14"/>
  <c r="K501" i="14"/>
  <c r="T500" i="14"/>
  <c r="S500" i="14"/>
  <c r="M500" i="14"/>
  <c r="K500" i="14"/>
  <c r="N500" i="14" s="1"/>
  <c r="T499" i="14"/>
  <c r="S499" i="14"/>
  <c r="N499" i="14"/>
  <c r="M499" i="14"/>
  <c r="K499" i="14"/>
  <c r="T498" i="14"/>
  <c r="S498" i="14"/>
  <c r="N498" i="14"/>
  <c r="M498" i="14"/>
  <c r="K498" i="14"/>
  <c r="T497" i="14"/>
  <c r="S497" i="14"/>
  <c r="M497" i="14"/>
  <c r="K497" i="14"/>
  <c r="N497" i="14" s="1"/>
  <c r="T496" i="14"/>
  <c r="S496" i="14"/>
  <c r="N496" i="14"/>
  <c r="M496" i="14"/>
  <c r="K496" i="14"/>
  <c r="T495" i="14"/>
  <c r="S495" i="14"/>
  <c r="M495" i="14"/>
  <c r="K495" i="14"/>
  <c r="N495" i="14" s="1"/>
  <c r="T494" i="14"/>
  <c r="S494" i="14"/>
  <c r="M494" i="14"/>
  <c r="K494" i="14"/>
  <c r="N494" i="14" s="1"/>
  <c r="T493" i="14"/>
  <c r="S493" i="14"/>
  <c r="N493" i="14"/>
  <c r="M493" i="14"/>
  <c r="K493" i="14"/>
  <c r="T492" i="14"/>
  <c r="S492" i="14"/>
  <c r="M492" i="14"/>
  <c r="K492" i="14"/>
  <c r="N492" i="14" s="1"/>
  <c r="T491" i="14"/>
  <c r="S491" i="14"/>
  <c r="N491" i="14"/>
  <c r="M491" i="14"/>
  <c r="K491" i="14"/>
  <c r="T490" i="14"/>
  <c r="S490" i="14"/>
  <c r="M490" i="14"/>
  <c r="N490" i="14" s="1"/>
  <c r="K490" i="14"/>
  <c r="T489" i="14"/>
  <c r="S489" i="14"/>
  <c r="M489" i="14"/>
  <c r="K489" i="14"/>
  <c r="T488" i="14"/>
  <c r="S488" i="14"/>
  <c r="M488" i="14"/>
  <c r="N488" i="14" s="1"/>
  <c r="K488" i="14"/>
  <c r="T487" i="14"/>
  <c r="S487" i="14"/>
  <c r="N487" i="14"/>
  <c r="M487" i="14"/>
  <c r="K487" i="14"/>
  <c r="T486" i="14"/>
  <c r="S486" i="14"/>
  <c r="M486" i="14"/>
  <c r="K486" i="14"/>
  <c r="N486" i="14" s="1"/>
  <c r="T485" i="14"/>
  <c r="S485" i="14"/>
  <c r="N485" i="14"/>
  <c r="M485" i="14"/>
  <c r="K485" i="14"/>
  <c r="T484" i="14"/>
  <c r="S484" i="14"/>
  <c r="M484" i="14"/>
  <c r="K484" i="14"/>
  <c r="N484" i="14" s="1"/>
  <c r="T483" i="14"/>
  <c r="S483" i="14"/>
  <c r="N483" i="14"/>
  <c r="M483" i="14"/>
  <c r="K483" i="14"/>
  <c r="T482" i="14"/>
  <c r="S482" i="14"/>
  <c r="N482" i="14"/>
  <c r="M482" i="14"/>
  <c r="K482" i="14"/>
  <c r="T481" i="14"/>
  <c r="S481" i="14"/>
  <c r="M481" i="14"/>
  <c r="K481" i="14"/>
  <c r="T480" i="14"/>
  <c r="S480" i="14"/>
  <c r="M480" i="14"/>
  <c r="N480" i="14" s="1"/>
  <c r="K480" i="14"/>
  <c r="T479" i="14"/>
  <c r="S479" i="14"/>
  <c r="N479" i="14"/>
  <c r="M479" i="14"/>
  <c r="K479" i="14"/>
  <c r="T478" i="14"/>
  <c r="S478" i="14"/>
  <c r="M478" i="14"/>
  <c r="K478" i="14"/>
  <c r="N478" i="14" s="1"/>
  <c r="T477" i="14"/>
  <c r="S477" i="14"/>
  <c r="N477" i="14"/>
  <c r="M477" i="14"/>
  <c r="K477" i="14"/>
  <c r="T476" i="14"/>
  <c r="S476" i="14"/>
  <c r="M476" i="14"/>
  <c r="K476" i="14"/>
  <c r="N476" i="14" s="1"/>
  <c r="T475" i="14"/>
  <c r="S475" i="14"/>
  <c r="N475" i="14"/>
  <c r="M475" i="14"/>
  <c r="K475" i="14"/>
  <c r="T474" i="14"/>
  <c r="S474" i="14"/>
  <c r="N474" i="14"/>
  <c r="M474" i="14"/>
  <c r="K474" i="14"/>
  <c r="T473" i="14"/>
  <c r="S473" i="14"/>
  <c r="M473" i="14"/>
  <c r="K473" i="14"/>
  <c r="N473" i="14" s="1"/>
  <c r="T472" i="14"/>
  <c r="S472" i="14"/>
  <c r="M472" i="14"/>
  <c r="N472" i="14" s="1"/>
  <c r="K472" i="14"/>
  <c r="T471" i="14"/>
  <c r="S471" i="14"/>
  <c r="M471" i="14"/>
  <c r="K471" i="14"/>
  <c r="N471" i="14" s="1"/>
  <c r="T470" i="14"/>
  <c r="S470" i="14"/>
  <c r="M470" i="14"/>
  <c r="K470" i="14"/>
  <c r="N470" i="14" s="1"/>
  <c r="T469" i="14"/>
  <c r="S469" i="14"/>
  <c r="N469" i="14"/>
  <c r="M469" i="14"/>
  <c r="K469" i="14"/>
  <c r="T468" i="14"/>
  <c r="S468" i="14"/>
  <c r="N468" i="14"/>
  <c r="M468" i="14"/>
  <c r="K468" i="14"/>
  <c r="T467" i="14"/>
  <c r="S467" i="14"/>
  <c r="N467" i="14"/>
  <c r="M467" i="14"/>
  <c r="K467" i="14"/>
  <c r="T466" i="14"/>
  <c r="S466" i="14"/>
  <c r="M466" i="14"/>
  <c r="N466" i="14" s="1"/>
  <c r="K466" i="14"/>
  <c r="T465" i="14"/>
  <c r="S465" i="14"/>
  <c r="M465" i="14"/>
  <c r="K465" i="14"/>
  <c r="N465" i="14" s="1"/>
  <c r="T464" i="14"/>
  <c r="S464" i="14"/>
  <c r="M464" i="14"/>
  <c r="N464" i="14" s="1"/>
  <c r="K464" i="14"/>
  <c r="T463" i="14"/>
  <c r="S463" i="14"/>
  <c r="M463" i="14"/>
  <c r="N463" i="14" s="1"/>
  <c r="K463" i="14"/>
  <c r="T462" i="14"/>
  <c r="S462" i="14"/>
  <c r="M462" i="14"/>
  <c r="K462" i="14"/>
  <c r="N462" i="14" s="1"/>
  <c r="T461" i="14"/>
  <c r="S461" i="14"/>
  <c r="N461" i="14"/>
  <c r="M461" i="14"/>
  <c r="K461" i="14"/>
  <c r="T460" i="14"/>
  <c r="S460" i="14"/>
  <c r="N460" i="14"/>
  <c r="M460" i="14"/>
  <c r="K460" i="14"/>
  <c r="T459" i="14"/>
  <c r="S459" i="14"/>
  <c r="N459" i="14"/>
  <c r="M459" i="14"/>
  <c r="K459" i="14"/>
  <c r="T458" i="14"/>
  <c r="S458" i="14"/>
  <c r="M458" i="14"/>
  <c r="N458" i="14" s="1"/>
  <c r="K458" i="14"/>
  <c r="T457" i="14"/>
  <c r="S457" i="14"/>
  <c r="M457" i="14"/>
  <c r="K457" i="14"/>
  <c r="N457" i="14" s="1"/>
  <c r="T456" i="14"/>
  <c r="S456" i="14"/>
  <c r="M456" i="14"/>
  <c r="N456" i="14" s="1"/>
  <c r="K456" i="14"/>
  <c r="T455" i="14"/>
  <c r="S455" i="14"/>
  <c r="M455" i="14"/>
  <c r="K455" i="14"/>
  <c r="N455" i="14" s="1"/>
  <c r="T454" i="14"/>
  <c r="S454" i="14"/>
  <c r="M454" i="14"/>
  <c r="K454" i="14"/>
  <c r="N454" i="14" s="1"/>
  <c r="T453" i="14"/>
  <c r="S453" i="14"/>
  <c r="N453" i="14"/>
  <c r="M453" i="14"/>
  <c r="K453" i="14"/>
  <c r="T452" i="14"/>
  <c r="S452" i="14"/>
  <c r="M452" i="14"/>
  <c r="K452" i="14"/>
  <c r="N452" i="14" s="1"/>
  <c r="T451" i="14"/>
  <c r="S451" i="14"/>
  <c r="N451" i="14"/>
  <c r="M451" i="14"/>
  <c r="K451" i="14"/>
  <c r="T450" i="14"/>
  <c r="S450" i="14"/>
  <c r="M450" i="14"/>
  <c r="N450" i="14" s="1"/>
  <c r="K450" i="14"/>
  <c r="T449" i="14"/>
  <c r="S449" i="14"/>
  <c r="M449" i="14"/>
  <c r="K449" i="14"/>
  <c r="N449" i="14" s="1"/>
  <c r="T448" i="14"/>
  <c r="S448" i="14"/>
  <c r="M448" i="14"/>
  <c r="N448" i="14" s="1"/>
  <c r="K448" i="14"/>
  <c r="T447" i="14"/>
  <c r="S447" i="14"/>
  <c r="M447" i="14"/>
  <c r="K447" i="14"/>
  <c r="N447" i="14" s="1"/>
  <c r="T446" i="14"/>
  <c r="S446" i="14"/>
  <c r="M446" i="14"/>
  <c r="K446" i="14"/>
  <c r="N446" i="14" s="1"/>
  <c r="T445" i="14"/>
  <c r="S445" i="14"/>
  <c r="N445" i="14"/>
  <c r="M445" i="14"/>
  <c r="K445" i="14"/>
  <c r="T444" i="14"/>
  <c r="S444" i="14"/>
  <c r="M444" i="14"/>
  <c r="N444" i="14" s="1"/>
  <c r="K444" i="14"/>
  <c r="T443" i="14"/>
  <c r="S443" i="14"/>
  <c r="N443" i="14"/>
  <c r="M443" i="14"/>
  <c r="K443" i="14"/>
  <c r="T442" i="14"/>
  <c r="S442" i="14"/>
  <c r="M442" i="14"/>
  <c r="N442" i="14" s="1"/>
  <c r="K442" i="14"/>
  <c r="T441" i="14"/>
  <c r="S441" i="14"/>
  <c r="M441" i="14"/>
  <c r="K441" i="14"/>
  <c r="T440" i="14"/>
  <c r="S440" i="14"/>
  <c r="M440" i="14"/>
  <c r="N440" i="14" s="1"/>
  <c r="K440" i="14"/>
  <c r="T439" i="14"/>
  <c r="S439" i="14"/>
  <c r="M439" i="14"/>
  <c r="K439" i="14"/>
  <c r="N439" i="14" s="1"/>
  <c r="T438" i="14"/>
  <c r="S438" i="14"/>
  <c r="M438" i="14"/>
  <c r="K438" i="14"/>
  <c r="N438" i="14" s="1"/>
  <c r="T437" i="14"/>
  <c r="S437" i="14"/>
  <c r="N437" i="14"/>
  <c r="M437" i="14"/>
  <c r="K437" i="14"/>
  <c r="T436" i="14"/>
  <c r="S436" i="14"/>
  <c r="M436" i="14"/>
  <c r="K436" i="14"/>
  <c r="N436" i="14" s="1"/>
  <c r="T435" i="14"/>
  <c r="S435" i="14"/>
  <c r="N435" i="14"/>
  <c r="M435" i="14"/>
  <c r="K435" i="14"/>
  <c r="T434" i="14"/>
  <c r="S434" i="14"/>
  <c r="N434" i="14"/>
  <c r="M434" i="14"/>
  <c r="K434" i="14"/>
  <c r="T433" i="14"/>
  <c r="S433" i="14"/>
  <c r="M433" i="14"/>
  <c r="K433" i="14"/>
  <c r="N433" i="14" s="1"/>
  <c r="T432" i="14"/>
  <c r="S432" i="14"/>
  <c r="M432" i="14"/>
  <c r="N432" i="14" s="1"/>
  <c r="K432" i="14"/>
  <c r="T431" i="14"/>
  <c r="S431" i="14"/>
  <c r="M431" i="14"/>
  <c r="K431" i="14"/>
  <c r="N431" i="14" s="1"/>
  <c r="T430" i="14"/>
  <c r="S430" i="14"/>
  <c r="M430" i="14"/>
  <c r="K430" i="14"/>
  <c r="N430" i="14" s="1"/>
  <c r="T429" i="14"/>
  <c r="S429" i="14"/>
  <c r="N429" i="14"/>
  <c r="M429" i="14"/>
  <c r="K429" i="14"/>
  <c r="T428" i="14"/>
  <c r="S428" i="14"/>
  <c r="M428" i="14"/>
  <c r="K428" i="14"/>
  <c r="N428" i="14" s="1"/>
  <c r="T427" i="14"/>
  <c r="S427" i="14"/>
  <c r="N427" i="14"/>
  <c r="M427" i="14"/>
  <c r="K427" i="14"/>
  <c r="T426" i="14"/>
  <c r="S426" i="14"/>
  <c r="M426" i="14"/>
  <c r="N426" i="14" s="1"/>
  <c r="K426" i="14"/>
  <c r="T425" i="14"/>
  <c r="S425" i="14"/>
  <c r="M425" i="14"/>
  <c r="K425" i="14"/>
  <c r="T424" i="14"/>
  <c r="S424" i="14"/>
  <c r="N424" i="14"/>
  <c r="M424" i="14"/>
  <c r="K424" i="14"/>
  <c r="T423" i="14"/>
  <c r="S423" i="14"/>
  <c r="M423" i="14"/>
  <c r="K423" i="14"/>
  <c r="N423" i="14" s="1"/>
  <c r="T422" i="14"/>
  <c r="S422" i="14"/>
  <c r="M422" i="14"/>
  <c r="K422" i="14"/>
  <c r="N422" i="14" s="1"/>
  <c r="T421" i="14"/>
  <c r="S421" i="14"/>
  <c r="N421" i="14"/>
  <c r="M421" i="14"/>
  <c r="K421" i="14"/>
  <c r="T420" i="14"/>
  <c r="S420" i="14"/>
  <c r="M420" i="14"/>
  <c r="N420" i="14" s="1"/>
  <c r="K420" i="14"/>
  <c r="T419" i="14"/>
  <c r="S419" i="14"/>
  <c r="N419" i="14"/>
  <c r="M419" i="14"/>
  <c r="K419" i="14"/>
  <c r="T418" i="14"/>
  <c r="S418" i="14"/>
  <c r="M418" i="14"/>
  <c r="N418" i="14" s="1"/>
  <c r="K418" i="14"/>
  <c r="T417" i="14"/>
  <c r="S417" i="14"/>
  <c r="M417" i="14"/>
  <c r="K417" i="14"/>
  <c r="N417" i="14" s="1"/>
  <c r="T416" i="14"/>
  <c r="S416" i="14"/>
  <c r="M416" i="14"/>
  <c r="N416" i="14" s="1"/>
  <c r="K416" i="14"/>
  <c r="T415" i="14"/>
  <c r="S415" i="14"/>
  <c r="M415" i="14"/>
  <c r="K415" i="14"/>
  <c r="N415" i="14" s="1"/>
  <c r="T414" i="14"/>
  <c r="S414" i="14"/>
  <c r="M414" i="14"/>
  <c r="K414" i="14"/>
  <c r="N414" i="14" s="1"/>
  <c r="T413" i="14"/>
  <c r="S413" i="14"/>
  <c r="N413" i="14"/>
  <c r="M413" i="14"/>
  <c r="K413" i="14"/>
  <c r="T412" i="14"/>
  <c r="S412" i="14"/>
  <c r="M412" i="14"/>
  <c r="K412" i="14"/>
  <c r="N412" i="14" s="1"/>
  <c r="T411" i="14"/>
  <c r="S411" i="14"/>
  <c r="N411" i="14"/>
  <c r="M411" i="14"/>
  <c r="K411" i="14"/>
  <c r="T410" i="14"/>
  <c r="S410" i="14"/>
  <c r="M410" i="14"/>
  <c r="N410" i="14" s="1"/>
  <c r="K410" i="14"/>
  <c r="T409" i="14"/>
  <c r="S409" i="14"/>
  <c r="M409" i="14"/>
  <c r="K409" i="14"/>
  <c r="N409" i="14" s="1"/>
  <c r="T408" i="14"/>
  <c r="S408" i="14"/>
  <c r="M408" i="14"/>
  <c r="N408" i="14" s="1"/>
  <c r="K408" i="14"/>
  <c r="T407" i="14"/>
  <c r="S407" i="14"/>
  <c r="M407" i="14"/>
  <c r="K407" i="14"/>
  <c r="N407" i="14" s="1"/>
  <c r="T406" i="14"/>
  <c r="S406" i="14"/>
  <c r="M406" i="14"/>
  <c r="K406" i="14"/>
  <c r="N406" i="14" s="1"/>
  <c r="T405" i="14"/>
  <c r="S405" i="14"/>
  <c r="N405" i="14"/>
  <c r="M405" i="14"/>
  <c r="K405" i="14"/>
  <c r="T404" i="14"/>
  <c r="S404" i="14"/>
  <c r="M404" i="14"/>
  <c r="K404" i="14"/>
  <c r="N404" i="14" s="1"/>
  <c r="T403" i="14"/>
  <c r="S403" i="14"/>
  <c r="N403" i="14"/>
  <c r="M403" i="14"/>
  <c r="K403" i="14"/>
  <c r="T402" i="14"/>
  <c r="S402" i="14"/>
  <c r="M402" i="14"/>
  <c r="N402" i="14" s="1"/>
  <c r="K402" i="14"/>
  <c r="T401" i="14"/>
  <c r="S401" i="14"/>
  <c r="M401" i="14"/>
  <c r="K401" i="14"/>
  <c r="T400" i="14"/>
  <c r="S400" i="14"/>
  <c r="N400" i="14"/>
  <c r="M400" i="14"/>
  <c r="K400" i="14"/>
  <c r="T399" i="14"/>
  <c r="S399" i="14"/>
  <c r="M399" i="14"/>
  <c r="K399" i="14"/>
  <c r="N399" i="14" s="1"/>
  <c r="T398" i="14"/>
  <c r="S398" i="14"/>
  <c r="M398" i="14"/>
  <c r="K398" i="14"/>
  <c r="N398" i="14" s="1"/>
  <c r="T397" i="14"/>
  <c r="S397" i="14"/>
  <c r="N397" i="14"/>
  <c r="M397" i="14"/>
  <c r="K397" i="14"/>
  <c r="T396" i="14"/>
  <c r="S396" i="14"/>
  <c r="M396" i="14"/>
  <c r="N396" i="14" s="1"/>
  <c r="K396" i="14"/>
  <c r="T395" i="14"/>
  <c r="S395" i="14"/>
  <c r="N395" i="14"/>
  <c r="M395" i="14"/>
  <c r="K395" i="14"/>
  <c r="T394" i="14"/>
  <c r="S394" i="14"/>
  <c r="M394" i="14"/>
  <c r="N394" i="14" s="1"/>
  <c r="K394" i="14"/>
  <c r="T393" i="14"/>
  <c r="S393" i="14"/>
  <c r="M393" i="14"/>
  <c r="K393" i="14"/>
  <c r="N393" i="14" s="1"/>
  <c r="T392" i="14"/>
  <c r="S392" i="14"/>
  <c r="N392" i="14"/>
  <c r="M392" i="14"/>
  <c r="K392" i="14"/>
  <c r="T391" i="14"/>
  <c r="S391" i="14"/>
  <c r="M391" i="14"/>
  <c r="N391" i="14" s="1"/>
  <c r="K391" i="14"/>
  <c r="T390" i="14"/>
  <c r="S390" i="14"/>
  <c r="M390" i="14"/>
  <c r="K390" i="14"/>
  <c r="N390" i="14" s="1"/>
  <c r="T389" i="14"/>
  <c r="S389" i="14"/>
  <c r="N389" i="14"/>
  <c r="M389" i="14"/>
  <c r="K389" i="14"/>
  <c r="T388" i="14"/>
  <c r="S388" i="14"/>
  <c r="N388" i="14"/>
  <c r="M388" i="14"/>
  <c r="K388" i="14"/>
  <c r="T387" i="14"/>
  <c r="S387" i="14"/>
  <c r="N387" i="14"/>
  <c r="M387" i="14"/>
  <c r="K387" i="14"/>
  <c r="T386" i="14"/>
  <c r="S386" i="14"/>
  <c r="M386" i="14"/>
  <c r="N386" i="14" s="1"/>
  <c r="K386" i="14"/>
  <c r="T385" i="14"/>
  <c r="S385" i="14"/>
  <c r="M385" i="14"/>
  <c r="K385" i="14"/>
  <c r="N385" i="14" s="1"/>
  <c r="T384" i="14"/>
  <c r="S384" i="14"/>
  <c r="M384" i="14"/>
  <c r="N384" i="14" s="1"/>
  <c r="K384" i="14"/>
  <c r="T383" i="14"/>
  <c r="S383" i="14"/>
  <c r="M383" i="14"/>
  <c r="N383" i="14" s="1"/>
  <c r="K383" i="14"/>
  <c r="T382" i="14"/>
  <c r="S382" i="14"/>
  <c r="M382" i="14"/>
  <c r="K382" i="14"/>
  <c r="N382" i="14" s="1"/>
  <c r="T381" i="14"/>
  <c r="S381" i="14"/>
  <c r="N381" i="14"/>
  <c r="M381" i="14"/>
  <c r="K381" i="14"/>
  <c r="T380" i="14"/>
  <c r="S380" i="14"/>
  <c r="M380" i="14"/>
  <c r="K380" i="14"/>
  <c r="N380" i="14" s="1"/>
  <c r="T379" i="14"/>
  <c r="S379" i="14"/>
  <c r="N379" i="14"/>
  <c r="M379" i="14"/>
  <c r="K379" i="14"/>
  <c r="T378" i="14"/>
  <c r="S378" i="14"/>
  <c r="M378" i="14"/>
  <c r="N378" i="14" s="1"/>
  <c r="K378" i="14"/>
  <c r="T377" i="14"/>
  <c r="S377" i="14"/>
  <c r="M377" i="14"/>
  <c r="K377" i="14"/>
  <c r="N377" i="14" s="1"/>
  <c r="T376" i="14"/>
  <c r="S376" i="14"/>
  <c r="M376" i="14"/>
  <c r="N376" i="14" s="1"/>
  <c r="K376" i="14"/>
  <c r="T375" i="14"/>
  <c r="S375" i="14"/>
  <c r="M375" i="14"/>
  <c r="K375" i="14"/>
  <c r="N375" i="14" s="1"/>
  <c r="T374" i="14"/>
  <c r="S374" i="14"/>
  <c r="M374" i="14"/>
  <c r="K374" i="14"/>
  <c r="N374" i="14" s="1"/>
  <c r="T373" i="14"/>
  <c r="S373" i="14"/>
  <c r="N373" i="14"/>
  <c r="M373" i="14"/>
  <c r="K373" i="14"/>
  <c r="T372" i="14"/>
  <c r="S372" i="14"/>
  <c r="M372" i="14"/>
  <c r="N372" i="14" s="1"/>
  <c r="K372" i="14"/>
  <c r="T371" i="14"/>
  <c r="S371" i="14"/>
  <c r="N371" i="14"/>
  <c r="M371" i="14"/>
  <c r="K371" i="14"/>
  <c r="T370" i="14"/>
  <c r="S370" i="14"/>
  <c r="M370" i="14"/>
  <c r="N370" i="14" s="1"/>
  <c r="K370" i="14"/>
  <c r="T369" i="14"/>
  <c r="S369" i="14"/>
  <c r="M369" i="14"/>
  <c r="K369" i="14"/>
  <c r="N369" i="14" s="1"/>
  <c r="T368" i="14"/>
  <c r="S368" i="14"/>
  <c r="N368" i="14"/>
  <c r="M368" i="14"/>
  <c r="K368" i="14"/>
  <c r="T367" i="14"/>
  <c r="S367" i="14"/>
  <c r="M367" i="14"/>
  <c r="N367" i="14" s="1"/>
  <c r="K367" i="14"/>
  <c r="T366" i="14"/>
  <c r="S366" i="14"/>
  <c r="M366" i="14"/>
  <c r="K366" i="14"/>
  <c r="N366" i="14" s="1"/>
  <c r="T365" i="14"/>
  <c r="S365" i="14"/>
  <c r="N365" i="14"/>
  <c r="M365" i="14"/>
  <c r="K365" i="14"/>
  <c r="T364" i="14"/>
  <c r="S364" i="14"/>
  <c r="N364" i="14"/>
  <c r="M364" i="14"/>
  <c r="K364" i="14"/>
  <c r="T363" i="14"/>
  <c r="S363" i="14"/>
  <c r="N363" i="14"/>
  <c r="M363" i="14"/>
  <c r="K363" i="14"/>
  <c r="T362" i="14"/>
  <c r="S362" i="14"/>
  <c r="M362" i="14"/>
  <c r="N362" i="14" s="1"/>
  <c r="K362" i="14"/>
  <c r="T361" i="14"/>
  <c r="S361" i="14"/>
  <c r="M361" i="14"/>
  <c r="K361" i="14"/>
  <c r="N361" i="14" s="1"/>
  <c r="T360" i="14"/>
  <c r="S360" i="14"/>
  <c r="N360" i="14"/>
  <c r="M360" i="14"/>
  <c r="K360" i="14"/>
  <c r="T359" i="14"/>
  <c r="S359" i="14"/>
  <c r="N359" i="14"/>
  <c r="M359" i="14"/>
  <c r="K359" i="14"/>
  <c r="T358" i="14"/>
  <c r="S358" i="14"/>
  <c r="M358" i="14"/>
  <c r="K358" i="14"/>
  <c r="N358" i="14" s="1"/>
  <c r="T357" i="14"/>
  <c r="S357" i="14"/>
  <c r="M357" i="14"/>
  <c r="K357" i="14"/>
  <c r="N357" i="14" s="1"/>
  <c r="T356" i="14"/>
  <c r="S356" i="14"/>
  <c r="M356" i="14"/>
  <c r="K356" i="14"/>
  <c r="N356" i="14" s="1"/>
  <c r="T355" i="14"/>
  <c r="S355" i="14"/>
  <c r="N355" i="14"/>
  <c r="M355" i="14"/>
  <c r="K355" i="14"/>
  <c r="T354" i="14"/>
  <c r="S354" i="14"/>
  <c r="N354" i="14"/>
  <c r="M354" i="14"/>
  <c r="K354" i="14"/>
  <c r="T353" i="14"/>
  <c r="S353" i="14"/>
  <c r="M353" i="14"/>
  <c r="K353" i="14"/>
  <c r="T352" i="14"/>
  <c r="S352" i="14"/>
  <c r="M352" i="14"/>
  <c r="N352" i="14" s="1"/>
  <c r="K352" i="14"/>
  <c r="T351" i="14"/>
  <c r="S351" i="14"/>
  <c r="M351" i="14"/>
  <c r="K351" i="14"/>
  <c r="N351" i="14" s="1"/>
  <c r="T350" i="14"/>
  <c r="S350" i="14"/>
  <c r="M350" i="14"/>
  <c r="K350" i="14"/>
  <c r="N350" i="14" s="1"/>
  <c r="T349" i="14"/>
  <c r="S349" i="14"/>
  <c r="M349" i="14"/>
  <c r="N349" i="14" s="1"/>
  <c r="K349" i="14"/>
  <c r="T348" i="14"/>
  <c r="S348" i="14"/>
  <c r="M348" i="14"/>
  <c r="K348" i="14"/>
  <c r="N348" i="14" s="1"/>
  <c r="T347" i="14"/>
  <c r="S347" i="14"/>
  <c r="N347" i="14"/>
  <c r="M347" i="14"/>
  <c r="K347" i="14"/>
  <c r="T346" i="14"/>
  <c r="S346" i="14"/>
  <c r="M346" i="14"/>
  <c r="K346" i="14"/>
  <c r="N346" i="14" s="1"/>
  <c r="T345" i="14"/>
  <c r="S345" i="14"/>
  <c r="M345" i="14"/>
  <c r="K345" i="14"/>
  <c r="T344" i="14"/>
  <c r="S344" i="14"/>
  <c r="M344" i="14"/>
  <c r="N344" i="14" s="1"/>
  <c r="K344" i="14"/>
  <c r="T343" i="14"/>
  <c r="S343" i="14"/>
  <c r="M343" i="14"/>
  <c r="K343" i="14"/>
  <c r="N343" i="14" s="1"/>
  <c r="T342" i="14"/>
  <c r="S342" i="14"/>
  <c r="M342" i="14"/>
  <c r="K342" i="14"/>
  <c r="N342" i="14" s="1"/>
  <c r="T341" i="14"/>
  <c r="S341" i="14"/>
  <c r="M341" i="14"/>
  <c r="K341" i="14"/>
  <c r="N341" i="14" s="1"/>
  <c r="T340" i="14"/>
  <c r="S340" i="14"/>
  <c r="M340" i="14"/>
  <c r="N340" i="14" s="1"/>
  <c r="K340" i="14"/>
  <c r="T339" i="14"/>
  <c r="S339" i="14"/>
  <c r="N339" i="14"/>
  <c r="M339" i="14"/>
  <c r="K339" i="14"/>
  <c r="T338" i="14"/>
  <c r="S338" i="14"/>
  <c r="M338" i="14"/>
  <c r="K338" i="14"/>
  <c r="N338" i="14" s="1"/>
  <c r="T337" i="14"/>
  <c r="S337" i="14"/>
  <c r="M337" i="14"/>
  <c r="K337" i="14"/>
  <c r="N337" i="14" s="1"/>
  <c r="T336" i="14"/>
  <c r="S336" i="14"/>
  <c r="N336" i="14"/>
  <c r="M336" i="14"/>
  <c r="K336" i="14"/>
  <c r="T335" i="14"/>
  <c r="S335" i="14"/>
  <c r="M335" i="14"/>
  <c r="N335" i="14" s="1"/>
  <c r="K335" i="14"/>
  <c r="T334" i="14"/>
  <c r="S334" i="14"/>
  <c r="M334" i="14"/>
  <c r="K334" i="14"/>
  <c r="N334" i="14" s="1"/>
  <c r="T333" i="14"/>
  <c r="S333" i="14"/>
  <c r="N333" i="14"/>
  <c r="M333" i="14"/>
  <c r="K333" i="14"/>
  <c r="T332" i="14"/>
  <c r="S332" i="14"/>
  <c r="N332" i="14"/>
  <c r="M332" i="14"/>
  <c r="K332" i="14"/>
  <c r="T331" i="14"/>
  <c r="S331" i="14"/>
  <c r="N331" i="14"/>
  <c r="M331" i="14"/>
  <c r="K331" i="14"/>
  <c r="T330" i="14"/>
  <c r="S330" i="14"/>
  <c r="M330" i="14"/>
  <c r="N330" i="14" s="1"/>
  <c r="K330" i="14"/>
  <c r="T329" i="14"/>
  <c r="S329" i="14"/>
  <c r="M329" i="14"/>
  <c r="K329" i="14"/>
  <c r="N329" i="14" s="1"/>
  <c r="T328" i="14"/>
  <c r="S328" i="14"/>
  <c r="N328" i="14"/>
  <c r="M328" i="14"/>
  <c r="K328" i="14"/>
  <c r="T327" i="14"/>
  <c r="S327" i="14"/>
  <c r="N327" i="14"/>
  <c r="M327" i="14"/>
  <c r="K327" i="14"/>
  <c r="T326" i="14"/>
  <c r="S326" i="14"/>
  <c r="M326" i="14"/>
  <c r="K326" i="14"/>
  <c r="N326" i="14" s="1"/>
  <c r="T325" i="14"/>
  <c r="S325" i="14"/>
  <c r="M325" i="14"/>
  <c r="N325" i="14" s="1"/>
  <c r="K325" i="14"/>
  <c r="T324" i="14"/>
  <c r="S324" i="14"/>
  <c r="M324" i="14"/>
  <c r="N324" i="14" s="1"/>
  <c r="K324" i="14"/>
  <c r="T323" i="14"/>
  <c r="S323" i="14"/>
  <c r="M323" i="14"/>
  <c r="K323" i="14"/>
  <c r="N323" i="14" s="1"/>
  <c r="T322" i="14"/>
  <c r="S322" i="14"/>
  <c r="M322" i="14"/>
  <c r="K322" i="14"/>
  <c r="N322" i="14" s="1"/>
  <c r="T321" i="14"/>
  <c r="S321" i="14"/>
  <c r="M321" i="14"/>
  <c r="K321" i="14"/>
  <c r="N321" i="14" s="1"/>
  <c r="T320" i="14"/>
  <c r="S320" i="14"/>
  <c r="N320" i="14"/>
  <c r="M320" i="14"/>
  <c r="K320" i="14"/>
  <c r="T319" i="14"/>
  <c r="S319" i="14"/>
  <c r="N319" i="14"/>
  <c r="M319" i="14"/>
  <c r="K319" i="14"/>
  <c r="T318" i="14"/>
  <c r="S318" i="14"/>
  <c r="M318" i="14"/>
  <c r="K318" i="14"/>
  <c r="N318" i="14" s="1"/>
  <c r="T317" i="14"/>
  <c r="S317" i="14"/>
  <c r="M317" i="14"/>
  <c r="N317" i="14" s="1"/>
  <c r="K317" i="14"/>
  <c r="T316" i="14"/>
  <c r="S316" i="14"/>
  <c r="M316" i="14"/>
  <c r="K316" i="14"/>
  <c r="N316" i="14" s="1"/>
  <c r="T315" i="14"/>
  <c r="S315" i="14"/>
  <c r="M315" i="14"/>
  <c r="K315" i="14"/>
  <c r="N315" i="14" s="1"/>
  <c r="T314" i="14"/>
  <c r="S314" i="14"/>
  <c r="M314" i="14"/>
  <c r="K314" i="14"/>
  <c r="N314" i="14" s="1"/>
  <c r="T313" i="14"/>
  <c r="S313" i="14"/>
  <c r="M313" i="14"/>
  <c r="K313" i="14"/>
  <c r="N313" i="14" s="1"/>
  <c r="T312" i="14"/>
  <c r="S312" i="14"/>
  <c r="N312" i="14"/>
  <c r="M312" i="14"/>
  <c r="K312" i="14"/>
  <c r="T311" i="14"/>
  <c r="S311" i="14"/>
  <c r="N311" i="14"/>
  <c r="M311" i="14"/>
  <c r="K311" i="14"/>
  <c r="T310" i="14"/>
  <c r="S310" i="14"/>
  <c r="M310" i="14"/>
  <c r="K310" i="14"/>
  <c r="N310" i="14" s="1"/>
  <c r="T309" i="14"/>
  <c r="S309" i="14"/>
  <c r="M309" i="14"/>
  <c r="N309" i="14" s="1"/>
  <c r="K309" i="14"/>
  <c r="T308" i="14"/>
  <c r="S308" i="14"/>
  <c r="M308" i="14"/>
  <c r="K308" i="14"/>
  <c r="N308" i="14" s="1"/>
  <c r="T307" i="14"/>
  <c r="S307" i="14"/>
  <c r="M307" i="14"/>
  <c r="K307" i="14"/>
  <c r="N307" i="14" s="1"/>
  <c r="T306" i="14"/>
  <c r="S306" i="14"/>
  <c r="M306" i="14"/>
  <c r="K306" i="14"/>
  <c r="N306" i="14" s="1"/>
  <c r="T305" i="14"/>
  <c r="S305" i="14"/>
  <c r="M305" i="14"/>
  <c r="K305" i="14"/>
  <c r="N305" i="14" s="1"/>
  <c r="T304" i="14"/>
  <c r="S304" i="14"/>
  <c r="N304" i="14"/>
  <c r="M304" i="14"/>
  <c r="K304" i="14"/>
  <c r="T303" i="14"/>
  <c r="S303" i="14"/>
  <c r="N303" i="14"/>
  <c r="M303" i="14"/>
  <c r="K303" i="14"/>
  <c r="T302" i="14"/>
  <c r="S302" i="14"/>
  <c r="M302" i="14"/>
  <c r="K302" i="14"/>
  <c r="N302" i="14" s="1"/>
  <c r="T301" i="14"/>
  <c r="S301" i="14"/>
  <c r="M301" i="14"/>
  <c r="N301" i="14" s="1"/>
  <c r="K301" i="14"/>
  <c r="T300" i="14"/>
  <c r="S300" i="14"/>
  <c r="M300" i="14"/>
  <c r="K300" i="14"/>
  <c r="N300" i="14" s="1"/>
  <c r="T299" i="14"/>
  <c r="S299" i="14"/>
  <c r="M299" i="14"/>
  <c r="K299" i="14"/>
  <c r="N299" i="14" s="1"/>
  <c r="T298" i="14"/>
  <c r="S298" i="14"/>
  <c r="M298" i="14"/>
  <c r="K298" i="14"/>
  <c r="N298" i="14" s="1"/>
  <c r="T297" i="14"/>
  <c r="S297" i="14"/>
  <c r="M297" i="14"/>
  <c r="K297" i="14"/>
  <c r="N297" i="14" s="1"/>
  <c r="T296" i="14"/>
  <c r="S296" i="14"/>
  <c r="N296" i="14"/>
  <c r="M296" i="14"/>
  <c r="K296" i="14"/>
  <c r="T295" i="14"/>
  <c r="S295" i="14"/>
  <c r="N295" i="14"/>
  <c r="M295" i="14"/>
  <c r="K295" i="14"/>
  <c r="T294" i="14"/>
  <c r="S294" i="14"/>
  <c r="M294" i="14"/>
  <c r="K294" i="14"/>
  <c r="N294" i="14" s="1"/>
  <c r="T293" i="14"/>
  <c r="S293" i="14"/>
  <c r="M293" i="14"/>
  <c r="N293" i="14" s="1"/>
  <c r="K293" i="14"/>
  <c r="T292" i="14"/>
  <c r="S292" i="14"/>
  <c r="M292" i="14"/>
  <c r="K292" i="14"/>
  <c r="N292" i="14" s="1"/>
  <c r="T291" i="14"/>
  <c r="S291" i="14"/>
  <c r="M291" i="14"/>
  <c r="K291" i="14"/>
  <c r="N291" i="14" s="1"/>
  <c r="T290" i="14"/>
  <c r="S290" i="14"/>
  <c r="M290" i="14"/>
  <c r="K290" i="14"/>
  <c r="N290" i="14" s="1"/>
  <c r="T289" i="14"/>
  <c r="S289" i="14"/>
  <c r="M289" i="14"/>
  <c r="K289" i="14"/>
  <c r="N289" i="14" s="1"/>
  <c r="T288" i="14"/>
  <c r="S288" i="14"/>
  <c r="N288" i="14"/>
  <c r="M288" i="14"/>
  <c r="K288" i="14"/>
  <c r="T287" i="14"/>
  <c r="S287" i="14"/>
  <c r="N287" i="14"/>
  <c r="M287" i="14"/>
  <c r="K287" i="14"/>
  <c r="T286" i="14"/>
  <c r="S286" i="14"/>
  <c r="M286" i="14"/>
  <c r="K286" i="14"/>
  <c r="N286" i="14" s="1"/>
  <c r="T285" i="14"/>
  <c r="S285" i="14"/>
  <c r="M285" i="14"/>
  <c r="N285" i="14" s="1"/>
  <c r="K285" i="14"/>
  <c r="T284" i="14"/>
  <c r="S284" i="14"/>
  <c r="M284" i="14"/>
  <c r="K284" i="14"/>
  <c r="N284" i="14" s="1"/>
  <c r="T283" i="14"/>
  <c r="S283" i="14"/>
  <c r="M283" i="14"/>
  <c r="K283" i="14"/>
  <c r="N283" i="14" s="1"/>
  <c r="T282" i="14"/>
  <c r="S282" i="14"/>
  <c r="M282" i="14"/>
  <c r="K282" i="14"/>
  <c r="N282" i="14" s="1"/>
  <c r="T281" i="14"/>
  <c r="S281" i="14"/>
  <c r="M281" i="14"/>
  <c r="K281" i="14"/>
  <c r="N281" i="14" s="1"/>
  <c r="T280" i="14"/>
  <c r="S280" i="14"/>
  <c r="N280" i="14"/>
  <c r="M280" i="14"/>
  <c r="K280" i="14"/>
  <c r="T279" i="14"/>
  <c r="S279" i="14"/>
  <c r="N279" i="14"/>
  <c r="M279" i="14"/>
  <c r="K279" i="14"/>
  <c r="T278" i="14"/>
  <c r="S278" i="14"/>
  <c r="M278" i="14"/>
  <c r="K278" i="14"/>
  <c r="N278" i="14" s="1"/>
  <c r="T277" i="14"/>
  <c r="S277" i="14"/>
  <c r="M277" i="14"/>
  <c r="N277" i="14" s="1"/>
  <c r="K277" i="14"/>
  <c r="T276" i="14"/>
  <c r="S276" i="14"/>
  <c r="M276" i="14"/>
  <c r="K276" i="14"/>
  <c r="N276" i="14" s="1"/>
  <c r="T275" i="14"/>
  <c r="S275" i="14"/>
  <c r="M275" i="14"/>
  <c r="K275" i="14"/>
  <c r="N275" i="14" s="1"/>
  <c r="T274" i="14"/>
  <c r="S274" i="14"/>
  <c r="M274" i="14"/>
  <c r="K274" i="14"/>
  <c r="N274" i="14" s="1"/>
  <c r="T273" i="14"/>
  <c r="S273" i="14"/>
  <c r="M273" i="14"/>
  <c r="K273" i="14"/>
  <c r="N273" i="14" s="1"/>
  <c r="T272" i="14"/>
  <c r="S272" i="14"/>
  <c r="N272" i="14"/>
  <c r="M272" i="14"/>
  <c r="K272" i="14"/>
  <c r="T271" i="14"/>
  <c r="S271" i="14"/>
  <c r="N271" i="14"/>
  <c r="M271" i="14"/>
  <c r="K271" i="14"/>
  <c r="T270" i="14"/>
  <c r="S270" i="14"/>
  <c r="M270" i="14"/>
  <c r="K270" i="14"/>
  <c r="N270" i="14" s="1"/>
  <c r="T269" i="14"/>
  <c r="S269" i="14"/>
  <c r="M269" i="14"/>
  <c r="N269" i="14" s="1"/>
  <c r="K269" i="14"/>
  <c r="T268" i="14"/>
  <c r="S268" i="14"/>
  <c r="M268" i="14"/>
  <c r="K268" i="14"/>
  <c r="N268" i="14" s="1"/>
  <c r="T267" i="14"/>
  <c r="S267" i="14"/>
  <c r="M267" i="14"/>
  <c r="K267" i="14"/>
  <c r="N267" i="14" s="1"/>
  <c r="T266" i="14"/>
  <c r="S266" i="14"/>
  <c r="M266" i="14"/>
  <c r="K266" i="14"/>
  <c r="N266" i="14" s="1"/>
  <c r="T265" i="14"/>
  <c r="S265" i="14"/>
  <c r="M265" i="14"/>
  <c r="K265" i="14"/>
  <c r="N265" i="14" s="1"/>
  <c r="T264" i="14"/>
  <c r="S264" i="14"/>
  <c r="N264" i="14"/>
  <c r="M264" i="14"/>
  <c r="K264" i="14"/>
  <c r="T263" i="14"/>
  <c r="S263" i="14"/>
  <c r="N263" i="14"/>
  <c r="M263" i="14"/>
  <c r="K263" i="14"/>
  <c r="T262" i="14"/>
  <c r="S262" i="14"/>
  <c r="M262" i="14"/>
  <c r="K262" i="14"/>
  <c r="N262" i="14" s="1"/>
  <c r="T261" i="14"/>
  <c r="S261" i="14"/>
  <c r="M261" i="14"/>
  <c r="N261" i="14" s="1"/>
  <c r="K261" i="14"/>
  <c r="T260" i="14"/>
  <c r="S260" i="14"/>
  <c r="M260" i="14"/>
  <c r="K260" i="14"/>
  <c r="N260" i="14" s="1"/>
  <c r="T259" i="14"/>
  <c r="S259" i="14"/>
  <c r="M259" i="14"/>
  <c r="K259" i="14"/>
  <c r="N259" i="14" s="1"/>
  <c r="T258" i="14"/>
  <c r="S258" i="14"/>
  <c r="M258" i="14"/>
  <c r="K258" i="14"/>
  <c r="N258" i="14" s="1"/>
  <c r="T257" i="14"/>
  <c r="S257" i="14"/>
  <c r="M257" i="14"/>
  <c r="K257" i="14"/>
  <c r="N257" i="14" s="1"/>
  <c r="T256" i="14"/>
  <c r="S256" i="14"/>
  <c r="N256" i="14"/>
  <c r="M256" i="14"/>
  <c r="K256" i="14"/>
  <c r="T255" i="14"/>
  <c r="S255" i="14"/>
  <c r="N255" i="14"/>
  <c r="M255" i="14"/>
  <c r="K255" i="14"/>
  <c r="T254" i="14"/>
  <c r="S254" i="14"/>
  <c r="M254" i="14"/>
  <c r="K254" i="14"/>
  <c r="N254" i="14" s="1"/>
  <c r="T253" i="14"/>
  <c r="S253" i="14"/>
  <c r="M253" i="14"/>
  <c r="N253" i="14" s="1"/>
  <c r="K253" i="14"/>
  <c r="T252" i="14"/>
  <c r="S252" i="14"/>
  <c r="M252" i="14"/>
  <c r="K252" i="14"/>
  <c r="N252" i="14" s="1"/>
  <c r="T251" i="14"/>
  <c r="S251" i="14"/>
  <c r="M251" i="14"/>
  <c r="K251" i="14"/>
  <c r="N251" i="14" s="1"/>
  <c r="T250" i="14"/>
  <c r="S250" i="14"/>
  <c r="M250" i="14"/>
  <c r="K250" i="14"/>
  <c r="N250" i="14" s="1"/>
  <c r="T249" i="14"/>
  <c r="S249" i="14"/>
  <c r="M249" i="14"/>
  <c r="K249" i="14"/>
  <c r="N249" i="14" s="1"/>
  <c r="T248" i="14"/>
  <c r="S248" i="14"/>
  <c r="N248" i="14"/>
  <c r="M248" i="14"/>
  <c r="K248" i="14"/>
  <c r="T247" i="14"/>
  <c r="S247" i="14"/>
  <c r="N247" i="14"/>
  <c r="M247" i="14"/>
  <c r="K247" i="14"/>
  <c r="T246" i="14"/>
  <c r="S246" i="14"/>
  <c r="M246" i="14"/>
  <c r="K246" i="14"/>
  <c r="N246" i="14" s="1"/>
  <c r="T245" i="14"/>
  <c r="S245" i="14"/>
  <c r="M245" i="14"/>
  <c r="N245" i="14" s="1"/>
  <c r="K245" i="14"/>
  <c r="T244" i="14"/>
  <c r="S244" i="14"/>
  <c r="M244" i="14"/>
  <c r="K244" i="14"/>
  <c r="N244" i="14" s="1"/>
  <c r="T243" i="14"/>
  <c r="S243" i="14"/>
  <c r="M243" i="14"/>
  <c r="K243" i="14"/>
  <c r="N243" i="14" s="1"/>
  <c r="T242" i="14"/>
  <c r="S242" i="14"/>
  <c r="M242" i="14"/>
  <c r="K242" i="14"/>
  <c r="N242" i="14" s="1"/>
  <c r="T241" i="14"/>
  <c r="S241" i="14"/>
  <c r="M241" i="14"/>
  <c r="K241" i="14"/>
  <c r="N241" i="14" s="1"/>
  <c r="T240" i="14"/>
  <c r="S240" i="14"/>
  <c r="N240" i="14"/>
  <c r="M240" i="14"/>
  <c r="K240" i="14"/>
  <c r="T239" i="14"/>
  <c r="S239" i="14"/>
  <c r="N239" i="14"/>
  <c r="M239" i="14"/>
  <c r="K239" i="14"/>
  <c r="T238" i="14"/>
  <c r="S238" i="14"/>
  <c r="M238" i="14"/>
  <c r="K238" i="14"/>
  <c r="N238" i="14" s="1"/>
  <c r="T237" i="14"/>
  <c r="S237" i="14"/>
  <c r="M237" i="14"/>
  <c r="N237" i="14" s="1"/>
  <c r="K237" i="14"/>
  <c r="T236" i="14"/>
  <c r="S236" i="14"/>
  <c r="M236" i="14"/>
  <c r="K236" i="14"/>
  <c r="N236" i="14" s="1"/>
  <c r="T235" i="14"/>
  <c r="S235" i="14"/>
  <c r="M235" i="14"/>
  <c r="K235" i="14"/>
  <c r="N235" i="14" s="1"/>
  <c r="T234" i="14"/>
  <c r="S234" i="14"/>
  <c r="M234" i="14"/>
  <c r="K234" i="14"/>
  <c r="N234" i="14" s="1"/>
  <c r="T233" i="14"/>
  <c r="S233" i="14"/>
  <c r="M233" i="14"/>
  <c r="K233" i="14"/>
  <c r="N233" i="14" s="1"/>
  <c r="T232" i="14"/>
  <c r="S232" i="14"/>
  <c r="N232" i="14"/>
  <c r="M232" i="14"/>
  <c r="K232" i="14"/>
  <c r="T231" i="14"/>
  <c r="S231" i="14"/>
  <c r="N231" i="14"/>
  <c r="M231" i="14"/>
  <c r="K231" i="14"/>
  <c r="T230" i="14"/>
  <c r="S230" i="14"/>
  <c r="M230" i="14"/>
  <c r="K230" i="14"/>
  <c r="N230" i="14" s="1"/>
  <c r="T229" i="14"/>
  <c r="S229" i="14"/>
  <c r="M229" i="14"/>
  <c r="N229" i="14" s="1"/>
  <c r="K229" i="14"/>
  <c r="T228" i="14"/>
  <c r="S228" i="14"/>
  <c r="M228" i="14"/>
  <c r="K228" i="14"/>
  <c r="N228" i="14" s="1"/>
  <c r="T227" i="14"/>
  <c r="S227" i="14"/>
  <c r="M227" i="14"/>
  <c r="K227" i="14"/>
  <c r="N227" i="14" s="1"/>
  <c r="T226" i="14"/>
  <c r="S226" i="14"/>
  <c r="M226" i="14"/>
  <c r="K226" i="14"/>
  <c r="N226" i="14" s="1"/>
  <c r="T225" i="14"/>
  <c r="S225" i="14"/>
  <c r="M225" i="14"/>
  <c r="K225" i="14"/>
  <c r="N225" i="14" s="1"/>
  <c r="T224" i="14"/>
  <c r="S224" i="14"/>
  <c r="N224" i="14"/>
  <c r="M224" i="14"/>
  <c r="K224" i="14"/>
  <c r="T223" i="14"/>
  <c r="S223" i="14"/>
  <c r="N223" i="14"/>
  <c r="M223" i="14"/>
  <c r="K223" i="14"/>
  <c r="T222" i="14"/>
  <c r="S222" i="14"/>
  <c r="M222" i="14"/>
  <c r="K222" i="14"/>
  <c r="N222" i="14" s="1"/>
  <c r="T221" i="14"/>
  <c r="S221" i="14"/>
  <c r="M221" i="14"/>
  <c r="N221" i="14" s="1"/>
  <c r="K221" i="14"/>
  <c r="T220" i="14"/>
  <c r="S220" i="14"/>
  <c r="M220" i="14"/>
  <c r="K220" i="14"/>
  <c r="N220" i="14" s="1"/>
  <c r="T219" i="14"/>
  <c r="S219" i="14"/>
  <c r="M219" i="14"/>
  <c r="K219" i="14"/>
  <c r="N219" i="14" s="1"/>
  <c r="T218" i="14"/>
  <c r="S218" i="14"/>
  <c r="M218" i="14"/>
  <c r="K218" i="14"/>
  <c r="N218" i="14" s="1"/>
  <c r="T217" i="14"/>
  <c r="S217" i="14"/>
  <c r="M217" i="14"/>
  <c r="K217" i="14"/>
  <c r="N217" i="14" s="1"/>
  <c r="T216" i="14"/>
  <c r="S216" i="14"/>
  <c r="N216" i="14"/>
  <c r="M216" i="14"/>
  <c r="K216" i="14"/>
  <c r="T215" i="14"/>
  <c r="S215" i="14"/>
  <c r="N215" i="14"/>
  <c r="M215" i="14"/>
  <c r="K215" i="14"/>
  <c r="T214" i="14"/>
  <c r="S214" i="14"/>
  <c r="M214" i="14"/>
  <c r="K214" i="14"/>
  <c r="N214" i="14" s="1"/>
  <c r="T213" i="14"/>
  <c r="S213" i="14"/>
  <c r="M213" i="14"/>
  <c r="N213" i="14" s="1"/>
  <c r="K213" i="14"/>
  <c r="T212" i="14"/>
  <c r="S212" i="14"/>
  <c r="M212" i="14"/>
  <c r="K212" i="14"/>
  <c r="N212" i="14" s="1"/>
  <c r="T211" i="14"/>
  <c r="S211" i="14"/>
  <c r="M211" i="14"/>
  <c r="K211" i="14"/>
  <c r="N211" i="14" s="1"/>
  <c r="T210" i="14"/>
  <c r="S210" i="14"/>
  <c r="M210" i="14"/>
  <c r="K210" i="14"/>
  <c r="N210" i="14" s="1"/>
  <c r="T209" i="14"/>
  <c r="S209" i="14"/>
  <c r="M209" i="14"/>
  <c r="K209" i="14"/>
  <c r="N209" i="14" s="1"/>
  <c r="T208" i="14"/>
  <c r="S208" i="14"/>
  <c r="N208" i="14"/>
  <c r="M208" i="14"/>
  <c r="K208" i="14"/>
  <c r="T207" i="14"/>
  <c r="S207" i="14"/>
  <c r="N207" i="14"/>
  <c r="M207" i="14"/>
  <c r="K207" i="14"/>
  <c r="T206" i="14"/>
  <c r="S206" i="14"/>
  <c r="M206" i="14"/>
  <c r="K206" i="14"/>
  <c r="N206" i="14" s="1"/>
  <c r="T205" i="14"/>
  <c r="S205" i="14"/>
  <c r="M205" i="14"/>
  <c r="N205" i="14" s="1"/>
  <c r="K205" i="14"/>
  <c r="T204" i="14"/>
  <c r="S204" i="14"/>
  <c r="M204" i="14"/>
  <c r="K204" i="14"/>
  <c r="N204" i="14" s="1"/>
  <c r="T203" i="14"/>
  <c r="S203" i="14"/>
  <c r="M203" i="14"/>
  <c r="K203" i="14"/>
  <c r="N203" i="14" s="1"/>
  <c r="T202" i="14"/>
  <c r="S202" i="14"/>
  <c r="M202" i="14"/>
  <c r="K202" i="14"/>
  <c r="N202" i="14" s="1"/>
  <c r="T201" i="14"/>
  <c r="S201" i="14"/>
  <c r="M201" i="14"/>
  <c r="K201" i="14"/>
  <c r="N201" i="14" s="1"/>
  <c r="T200" i="14"/>
  <c r="S200" i="14"/>
  <c r="N200" i="14"/>
  <c r="M200" i="14"/>
  <c r="K200" i="14"/>
  <c r="T199" i="14"/>
  <c r="S199" i="14"/>
  <c r="N199" i="14"/>
  <c r="M199" i="14"/>
  <c r="K199" i="14"/>
  <c r="T198" i="14"/>
  <c r="S198" i="14"/>
  <c r="M198" i="14"/>
  <c r="K198" i="14"/>
  <c r="N198" i="14" s="1"/>
  <c r="T197" i="14"/>
  <c r="S197" i="14"/>
  <c r="M197" i="14"/>
  <c r="N197" i="14" s="1"/>
  <c r="K197" i="14"/>
  <c r="T196" i="14"/>
  <c r="S196" i="14"/>
  <c r="M196" i="14"/>
  <c r="K196" i="14"/>
  <c r="N196" i="14" s="1"/>
  <c r="T195" i="14"/>
  <c r="S195" i="14"/>
  <c r="M195" i="14"/>
  <c r="K195" i="14"/>
  <c r="N195" i="14" s="1"/>
  <c r="T194" i="14"/>
  <c r="S194" i="14"/>
  <c r="M194" i="14"/>
  <c r="K194" i="14"/>
  <c r="N194" i="14" s="1"/>
  <c r="T193" i="14"/>
  <c r="S193" i="14"/>
  <c r="M193" i="14"/>
  <c r="K193" i="14"/>
  <c r="N193" i="14" s="1"/>
  <c r="T192" i="14"/>
  <c r="S192" i="14"/>
  <c r="N192" i="14"/>
  <c r="M192" i="14"/>
  <c r="K192" i="14"/>
  <c r="T191" i="14"/>
  <c r="S191" i="14"/>
  <c r="N191" i="14"/>
  <c r="M191" i="14"/>
  <c r="K191" i="14"/>
  <c r="T190" i="14"/>
  <c r="S190" i="14"/>
  <c r="M190" i="14"/>
  <c r="K190" i="14"/>
  <c r="N190" i="14" s="1"/>
  <c r="T189" i="14"/>
  <c r="S189" i="14"/>
  <c r="M189" i="14"/>
  <c r="N189" i="14" s="1"/>
  <c r="K189" i="14"/>
  <c r="T188" i="14"/>
  <c r="S188" i="14"/>
  <c r="M188" i="14"/>
  <c r="K188" i="14"/>
  <c r="N188" i="14" s="1"/>
  <c r="T187" i="14"/>
  <c r="S187" i="14"/>
  <c r="M187" i="14"/>
  <c r="K187" i="14"/>
  <c r="N187" i="14" s="1"/>
  <c r="T186" i="14"/>
  <c r="S186" i="14"/>
  <c r="M186" i="14"/>
  <c r="K186" i="14"/>
  <c r="N186" i="14" s="1"/>
  <c r="T185" i="14"/>
  <c r="S185" i="14"/>
  <c r="M185" i="14"/>
  <c r="K185" i="14"/>
  <c r="N185" i="14" s="1"/>
  <c r="T184" i="14"/>
  <c r="S184" i="14"/>
  <c r="N184" i="14"/>
  <c r="M184" i="14"/>
  <c r="K184" i="14"/>
  <c r="T183" i="14"/>
  <c r="S183" i="14"/>
  <c r="N183" i="14"/>
  <c r="M183" i="14"/>
  <c r="K183" i="14"/>
  <c r="T182" i="14"/>
  <c r="S182" i="14"/>
  <c r="M182" i="14"/>
  <c r="K182" i="14"/>
  <c r="N182" i="14" s="1"/>
  <c r="T181" i="14"/>
  <c r="S181" i="14"/>
  <c r="M181" i="14"/>
  <c r="N181" i="14" s="1"/>
  <c r="K181" i="14"/>
  <c r="T180" i="14"/>
  <c r="S180" i="14"/>
  <c r="M180" i="14"/>
  <c r="K180" i="14"/>
  <c r="N180" i="14" s="1"/>
  <c r="T179" i="14"/>
  <c r="S179" i="14"/>
  <c r="M179" i="14"/>
  <c r="K179" i="14"/>
  <c r="N179" i="14" s="1"/>
  <c r="T178" i="14"/>
  <c r="S178" i="14"/>
  <c r="M178" i="14"/>
  <c r="K178" i="14"/>
  <c r="N178" i="14" s="1"/>
  <c r="T177" i="14"/>
  <c r="S177" i="14"/>
  <c r="M177" i="14"/>
  <c r="K177" i="14"/>
  <c r="N177" i="14" s="1"/>
  <c r="T176" i="14"/>
  <c r="S176" i="14"/>
  <c r="N176" i="14"/>
  <c r="M176" i="14"/>
  <c r="K176" i="14"/>
  <c r="T175" i="14"/>
  <c r="S175" i="14"/>
  <c r="N175" i="14"/>
  <c r="M175" i="14"/>
  <c r="K175" i="14"/>
  <c r="T174" i="14"/>
  <c r="S174" i="14"/>
  <c r="M174" i="14"/>
  <c r="K174" i="14"/>
  <c r="N174" i="14" s="1"/>
  <c r="T173" i="14"/>
  <c r="S173" i="14"/>
  <c r="M173" i="14"/>
  <c r="N173" i="14" s="1"/>
  <c r="K173" i="14"/>
  <c r="T172" i="14"/>
  <c r="S172" i="14"/>
  <c r="M172" i="14"/>
  <c r="K172" i="14"/>
  <c r="N172" i="14" s="1"/>
  <c r="T171" i="14"/>
  <c r="S171" i="14"/>
  <c r="M171" i="14"/>
  <c r="K171" i="14"/>
  <c r="N171" i="14" s="1"/>
  <c r="T170" i="14"/>
  <c r="S170" i="14"/>
  <c r="M170" i="14"/>
  <c r="K170" i="14"/>
  <c r="N170" i="14" s="1"/>
  <c r="T169" i="14"/>
  <c r="S169" i="14"/>
  <c r="M169" i="14"/>
  <c r="K169" i="14"/>
  <c r="N169" i="14" s="1"/>
  <c r="T168" i="14"/>
  <c r="S168" i="14"/>
  <c r="N168" i="14"/>
  <c r="M168" i="14"/>
  <c r="K168" i="14"/>
  <c r="T167" i="14"/>
  <c r="S167" i="14"/>
  <c r="N167" i="14"/>
  <c r="M167" i="14"/>
  <c r="K167" i="14"/>
  <c r="T166" i="14"/>
  <c r="S166" i="14"/>
  <c r="M166" i="14"/>
  <c r="K166" i="14"/>
  <c r="N166" i="14" s="1"/>
  <c r="T165" i="14"/>
  <c r="S165" i="14"/>
  <c r="M165" i="14"/>
  <c r="N165" i="14" s="1"/>
  <c r="K165" i="14"/>
  <c r="T164" i="14"/>
  <c r="S164" i="14"/>
  <c r="M164" i="14"/>
  <c r="K164" i="14"/>
  <c r="N164" i="14" s="1"/>
  <c r="T163" i="14"/>
  <c r="S163" i="14"/>
  <c r="M163" i="14"/>
  <c r="K163" i="14"/>
  <c r="N163" i="14" s="1"/>
  <c r="T162" i="14"/>
  <c r="S162" i="14"/>
  <c r="M162" i="14"/>
  <c r="K162" i="14"/>
  <c r="N162" i="14" s="1"/>
  <c r="T161" i="14"/>
  <c r="S161" i="14"/>
  <c r="M161" i="14"/>
  <c r="K161" i="14"/>
  <c r="N161" i="14" s="1"/>
  <c r="T160" i="14"/>
  <c r="S160" i="14"/>
  <c r="N160" i="14"/>
  <c r="M160" i="14"/>
  <c r="K160" i="14"/>
  <c r="T159" i="14"/>
  <c r="S159" i="14"/>
  <c r="N159" i="14"/>
  <c r="M159" i="14"/>
  <c r="K159" i="14"/>
  <c r="T158" i="14"/>
  <c r="S158" i="14"/>
  <c r="M158" i="14"/>
  <c r="K158" i="14"/>
  <c r="N158" i="14" s="1"/>
  <c r="T157" i="14"/>
  <c r="S157" i="14"/>
  <c r="M157" i="14"/>
  <c r="N157" i="14" s="1"/>
  <c r="K157" i="14"/>
  <c r="T156" i="14"/>
  <c r="S156" i="14"/>
  <c r="M156" i="14"/>
  <c r="K156" i="14"/>
  <c r="N156" i="14" s="1"/>
  <c r="T155" i="14"/>
  <c r="S155" i="14"/>
  <c r="M155" i="14"/>
  <c r="K155" i="14"/>
  <c r="N155" i="14" s="1"/>
  <c r="T154" i="14"/>
  <c r="S154" i="14"/>
  <c r="M154" i="14"/>
  <c r="K154" i="14"/>
  <c r="N154" i="14" s="1"/>
  <c r="T153" i="14"/>
  <c r="S153" i="14"/>
  <c r="M153" i="14"/>
  <c r="K153" i="14"/>
  <c r="N153" i="14" s="1"/>
  <c r="T152" i="14"/>
  <c r="S152" i="14"/>
  <c r="N152" i="14"/>
  <c r="M152" i="14"/>
  <c r="K152" i="14"/>
  <c r="T151" i="14"/>
  <c r="S151" i="14"/>
  <c r="N151" i="14"/>
  <c r="M151" i="14"/>
  <c r="K151" i="14"/>
  <c r="T150" i="14"/>
  <c r="S150" i="14"/>
  <c r="M150" i="14"/>
  <c r="K150" i="14"/>
  <c r="N150" i="14" s="1"/>
  <c r="T149" i="14"/>
  <c r="S149" i="14"/>
  <c r="M149" i="14"/>
  <c r="N149" i="14" s="1"/>
  <c r="K149" i="14"/>
  <c r="T148" i="14"/>
  <c r="S148" i="14"/>
  <c r="M148" i="14"/>
  <c r="N148" i="14" s="1"/>
  <c r="K148" i="14"/>
  <c r="T147" i="14"/>
  <c r="S147" i="14"/>
  <c r="M147" i="14"/>
  <c r="K147" i="14"/>
  <c r="N147" i="14" s="1"/>
  <c r="T146" i="14"/>
  <c r="S146" i="14"/>
  <c r="M146" i="14"/>
  <c r="K146" i="14"/>
  <c r="N146" i="14" s="1"/>
  <c r="T145" i="14"/>
  <c r="S145" i="14"/>
  <c r="M145" i="14"/>
  <c r="K145" i="14"/>
  <c r="N145" i="14" s="1"/>
  <c r="T144" i="14"/>
  <c r="S144" i="14"/>
  <c r="N144" i="14"/>
  <c r="M144" i="14"/>
  <c r="K144" i="14"/>
  <c r="T143" i="14"/>
  <c r="S143" i="14"/>
  <c r="N143" i="14"/>
  <c r="M143" i="14"/>
  <c r="K143" i="14"/>
  <c r="T142" i="14"/>
  <c r="S142" i="14"/>
  <c r="M142" i="14"/>
  <c r="K142" i="14"/>
  <c r="N142" i="14" s="1"/>
  <c r="T141" i="14"/>
  <c r="S141" i="14"/>
  <c r="M141" i="14"/>
  <c r="N141" i="14" s="1"/>
  <c r="K141" i="14"/>
  <c r="T140" i="14"/>
  <c r="S140" i="14"/>
  <c r="M140" i="14"/>
  <c r="K140" i="14"/>
  <c r="N140" i="14" s="1"/>
  <c r="T139" i="14"/>
  <c r="S139" i="14"/>
  <c r="M139" i="14"/>
  <c r="K139" i="14"/>
  <c r="N139" i="14" s="1"/>
  <c r="T138" i="14"/>
  <c r="S138" i="14"/>
  <c r="M138" i="14"/>
  <c r="K138" i="14"/>
  <c r="N138" i="14" s="1"/>
  <c r="T137" i="14"/>
  <c r="S137" i="14"/>
  <c r="M137" i="14"/>
  <c r="K137" i="14"/>
  <c r="N137" i="14" s="1"/>
  <c r="T136" i="14"/>
  <c r="S136" i="14"/>
  <c r="N136" i="14"/>
  <c r="M136" i="14"/>
  <c r="K136" i="14"/>
  <c r="T135" i="14"/>
  <c r="S135" i="14"/>
  <c r="N135" i="14"/>
  <c r="M135" i="14"/>
  <c r="K135" i="14"/>
  <c r="T134" i="14"/>
  <c r="S134" i="14"/>
  <c r="M134" i="14"/>
  <c r="K134" i="14"/>
  <c r="N134" i="14" s="1"/>
  <c r="T133" i="14"/>
  <c r="S133" i="14"/>
  <c r="M133" i="14"/>
  <c r="N133" i="14" s="1"/>
  <c r="K133" i="14"/>
  <c r="T132" i="14"/>
  <c r="S132" i="14"/>
  <c r="M132" i="14"/>
  <c r="K132" i="14"/>
  <c r="N132" i="14" s="1"/>
  <c r="T131" i="14"/>
  <c r="S131" i="14"/>
  <c r="M131" i="14"/>
  <c r="K131" i="14"/>
  <c r="N131" i="14" s="1"/>
  <c r="T130" i="14"/>
  <c r="S130" i="14"/>
  <c r="M130" i="14"/>
  <c r="K130" i="14"/>
  <c r="N130" i="14" s="1"/>
  <c r="T129" i="14"/>
  <c r="S129" i="14"/>
  <c r="M129" i="14"/>
  <c r="K129" i="14"/>
  <c r="N129" i="14" s="1"/>
  <c r="T128" i="14"/>
  <c r="S128" i="14"/>
  <c r="N128" i="14"/>
  <c r="M128" i="14"/>
  <c r="K128" i="14"/>
  <c r="T127" i="14"/>
  <c r="S127" i="14"/>
  <c r="N127" i="14"/>
  <c r="M127" i="14"/>
  <c r="K127" i="14"/>
  <c r="T126" i="14"/>
  <c r="S126" i="14"/>
  <c r="M126" i="14"/>
  <c r="K126" i="14"/>
  <c r="N126" i="14" s="1"/>
  <c r="T125" i="14"/>
  <c r="S125" i="14"/>
  <c r="M125" i="14"/>
  <c r="N125" i="14" s="1"/>
  <c r="K125" i="14"/>
  <c r="T124" i="14"/>
  <c r="S124" i="14"/>
  <c r="M124" i="14"/>
  <c r="K124" i="14"/>
  <c r="N124" i="14" s="1"/>
  <c r="T123" i="14"/>
  <c r="S123" i="14"/>
  <c r="M123" i="14"/>
  <c r="K123" i="14"/>
  <c r="N123" i="14" s="1"/>
  <c r="T122" i="14"/>
  <c r="S122" i="14"/>
  <c r="M122" i="14"/>
  <c r="K122" i="14"/>
  <c r="N122" i="14" s="1"/>
  <c r="T121" i="14"/>
  <c r="S121" i="14"/>
  <c r="M121" i="14"/>
  <c r="K121" i="14"/>
  <c r="N121" i="14" s="1"/>
  <c r="T120" i="14"/>
  <c r="S120" i="14"/>
  <c r="N120" i="14"/>
  <c r="M120" i="14"/>
  <c r="K120" i="14"/>
  <c r="T119" i="14"/>
  <c r="S119" i="14"/>
  <c r="N119" i="14"/>
  <c r="M119" i="14"/>
  <c r="K119" i="14"/>
  <c r="T118" i="14"/>
  <c r="S118" i="14"/>
  <c r="M118" i="14"/>
  <c r="K118" i="14"/>
  <c r="N118" i="14" s="1"/>
  <c r="T117" i="14"/>
  <c r="S117" i="14"/>
  <c r="M117" i="14"/>
  <c r="N117" i="14" s="1"/>
  <c r="K117" i="14"/>
  <c r="T116" i="14"/>
  <c r="S116" i="14"/>
  <c r="M116" i="14"/>
  <c r="K116" i="14"/>
  <c r="N116" i="14" s="1"/>
  <c r="T115" i="14"/>
  <c r="S115" i="14"/>
  <c r="M115" i="14"/>
  <c r="K115" i="14"/>
  <c r="N115" i="14" s="1"/>
  <c r="T114" i="14"/>
  <c r="S114" i="14"/>
  <c r="M114" i="14"/>
  <c r="K114" i="14"/>
  <c r="N114" i="14" s="1"/>
  <c r="T113" i="14"/>
  <c r="S113" i="14"/>
  <c r="M113" i="14"/>
  <c r="K113" i="14"/>
  <c r="N113" i="14" s="1"/>
  <c r="T112" i="14"/>
  <c r="S112" i="14"/>
  <c r="N112" i="14"/>
  <c r="M112" i="14"/>
  <c r="K112" i="14"/>
  <c r="T111" i="14"/>
  <c r="S111" i="14"/>
  <c r="N111" i="14"/>
  <c r="M111" i="14"/>
  <c r="K111" i="14"/>
  <c r="T110" i="14"/>
  <c r="S110" i="14"/>
  <c r="M110" i="14"/>
  <c r="K110" i="14"/>
  <c r="N110" i="14" s="1"/>
  <c r="T109" i="14"/>
  <c r="S109" i="14"/>
  <c r="M109" i="14"/>
  <c r="N109" i="14" s="1"/>
  <c r="K109" i="14"/>
  <c r="T108" i="14"/>
  <c r="S108" i="14"/>
  <c r="M108" i="14"/>
  <c r="K108" i="14"/>
  <c r="N108" i="14" s="1"/>
  <c r="T107" i="14"/>
  <c r="S107" i="14"/>
  <c r="M107" i="14"/>
  <c r="K107" i="14"/>
  <c r="N107" i="14" s="1"/>
  <c r="T106" i="14"/>
  <c r="S106" i="14"/>
  <c r="M106" i="14"/>
  <c r="K106" i="14"/>
  <c r="N106" i="14" s="1"/>
  <c r="T105" i="14"/>
  <c r="S105" i="14"/>
  <c r="M105" i="14"/>
  <c r="K105" i="14"/>
  <c r="N105" i="14" s="1"/>
  <c r="T104" i="14"/>
  <c r="S104" i="14"/>
  <c r="N104" i="14"/>
  <c r="M104" i="14"/>
  <c r="K104" i="14"/>
  <c r="T103" i="14"/>
  <c r="S103" i="14"/>
  <c r="N103" i="14"/>
  <c r="M103" i="14"/>
  <c r="K103" i="14"/>
  <c r="T102" i="14"/>
  <c r="S102" i="14"/>
  <c r="M102" i="14"/>
  <c r="K102" i="14"/>
  <c r="N102" i="14" s="1"/>
  <c r="T101" i="14"/>
  <c r="S101" i="14"/>
  <c r="M101" i="14"/>
  <c r="N101" i="14" s="1"/>
  <c r="K101" i="14"/>
  <c r="T100" i="14"/>
  <c r="S100" i="14"/>
  <c r="M100" i="14"/>
  <c r="K100" i="14"/>
  <c r="N100" i="14" s="1"/>
  <c r="T99" i="14"/>
  <c r="S99" i="14"/>
  <c r="M99" i="14"/>
  <c r="K99" i="14"/>
  <c r="N99" i="14" s="1"/>
  <c r="T98" i="14"/>
  <c r="S98" i="14"/>
  <c r="M98" i="14"/>
  <c r="K98" i="14"/>
  <c r="N98" i="14" s="1"/>
  <c r="T97" i="14"/>
  <c r="S97" i="14"/>
  <c r="M97" i="14"/>
  <c r="K97" i="14"/>
  <c r="N97" i="14" s="1"/>
  <c r="T96" i="14"/>
  <c r="S96" i="14"/>
  <c r="N96" i="14"/>
  <c r="M96" i="14"/>
  <c r="K96" i="14"/>
  <c r="T95" i="14"/>
  <c r="S95" i="14"/>
  <c r="N95" i="14"/>
  <c r="M95" i="14"/>
  <c r="K95" i="14"/>
  <c r="T94" i="14"/>
  <c r="S94" i="14"/>
  <c r="M94" i="14"/>
  <c r="K94" i="14"/>
  <c r="N94" i="14" s="1"/>
  <c r="T93" i="14"/>
  <c r="S93" i="14"/>
  <c r="M93" i="14"/>
  <c r="N93" i="14" s="1"/>
  <c r="K93" i="14"/>
  <c r="T92" i="14"/>
  <c r="S92" i="14"/>
  <c r="M92" i="14"/>
  <c r="K92" i="14"/>
  <c r="N92" i="14" s="1"/>
  <c r="T91" i="14"/>
  <c r="S91" i="14"/>
  <c r="M91" i="14"/>
  <c r="K91" i="14"/>
  <c r="N91" i="14" s="1"/>
  <c r="T90" i="14"/>
  <c r="S90" i="14"/>
  <c r="M90" i="14"/>
  <c r="K90" i="14"/>
  <c r="N90" i="14" s="1"/>
  <c r="T89" i="14"/>
  <c r="S89" i="14"/>
  <c r="M89" i="14"/>
  <c r="K89" i="14"/>
  <c r="N89" i="14" s="1"/>
  <c r="T88" i="14"/>
  <c r="S88" i="14"/>
  <c r="N88" i="14"/>
  <c r="M88" i="14"/>
  <c r="K88" i="14"/>
  <c r="T87" i="14"/>
  <c r="S87" i="14"/>
  <c r="N87" i="14"/>
  <c r="M87" i="14"/>
  <c r="K87" i="14"/>
  <c r="T86" i="14"/>
  <c r="S86" i="14"/>
  <c r="M86" i="14"/>
  <c r="K86" i="14"/>
  <c r="N86" i="14" s="1"/>
  <c r="T85" i="14"/>
  <c r="S85" i="14"/>
  <c r="N85" i="14"/>
  <c r="M85" i="14"/>
  <c r="K85" i="14"/>
  <c r="T84" i="14"/>
  <c r="S84" i="14"/>
  <c r="M84" i="14"/>
  <c r="K84" i="14"/>
  <c r="N84" i="14" s="1"/>
  <c r="T83" i="14"/>
  <c r="S83" i="14"/>
  <c r="M83" i="14"/>
  <c r="K83" i="14"/>
  <c r="N83" i="14" s="1"/>
  <c r="T82" i="14"/>
  <c r="S82" i="14"/>
  <c r="M82" i="14"/>
  <c r="K82" i="14"/>
  <c r="N82" i="14" s="1"/>
  <c r="T81" i="14"/>
  <c r="S81" i="14"/>
  <c r="M81" i="14"/>
  <c r="K81" i="14"/>
  <c r="N81" i="14" s="1"/>
  <c r="T80" i="14"/>
  <c r="S80" i="14"/>
  <c r="N80" i="14"/>
  <c r="M80" i="14"/>
  <c r="K80" i="14"/>
  <c r="T79" i="14"/>
  <c r="S79" i="14"/>
  <c r="N79" i="14"/>
  <c r="M79" i="14"/>
  <c r="K79" i="14"/>
  <c r="T78" i="14"/>
  <c r="S78" i="14"/>
  <c r="M78" i="14"/>
  <c r="K78" i="14"/>
  <c r="N78" i="14" s="1"/>
  <c r="T77" i="14"/>
  <c r="S77" i="14"/>
  <c r="N77" i="14"/>
  <c r="M77" i="14"/>
  <c r="K77" i="14"/>
  <c r="T76" i="14"/>
  <c r="S76" i="14"/>
  <c r="M76" i="14"/>
  <c r="K76" i="14"/>
  <c r="N76" i="14" s="1"/>
  <c r="T75" i="14"/>
  <c r="S75" i="14"/>
  <c r="M75" i="14"/>
  <c r="K75" i="14"/>
  <c r="N75" i="14" s="1"/>
  <c r="T74" i="14"/>
  <c r="S74" i="14"/>
  <c r="M74" i="14"/>
  <c r="K74" i="14"/>
  <c r="N74" i="14" s="1"/>
  <c r="T73" i="14"/>
  <c r="S73" i="14"/>
  <c r="M73" i="14"/>
  <c r="K73" i="14"/>
  <c r="N73" i="14" s="1"/>
  <c r="T72" i="14"/>
  <c r="S72" i="14"/>
  <c r="N72" i="14"/>
  <c r="M72" i="14"/>
  <c r="K72" i="14"/>
  <c r="T71" i="14"/>
  <c r="S71" i="14"/>
  <c r="N71" i="14"/>
  <c r="M71" i="14"/>
  <c r="K71" i="14"/>
  <c r="T70" i="14"/>
  <c r="S70" i="14"/>
  <c r="M70" i="14"/>
  <c r="K70" i="14"/>
  <c r="N70" i="14" s="1"/>
  <c r="T69" i="14"/>
  <c r="S69" i="14"/>
  <c r="N69" i="14"/>
  <c r="M69" i="14"/>
  <c r="K69" i="14"/>
  <c r="T68" i="14"/>
  <c r="S68" i="14"/>
  <c r="M68" i="14"/>
  <c r="K68" i="14"/>
  <c r="N68" i="14" s="1"/>
  <c r="T67" i="14"/>
  <c r="S67" i="14"/>
  <c r="M67" i="14"/>
  <c r="K67" i="14"/>
  <c r="N67" i="14" s="1"/>
  <c r="T66" i="14"/>
  <c r="S66" i="14"/>
  <c r="M66" i="14"/>
  <c r="K66" i="14"/>
  <c r="N66" i="14" s="1"/>
  <c r="T65" i="14"/>
  <c r="S65" i="14"/>
  <c r="M65" i="14"/>
  <c r="K65" i="14"/>
  <c r="N65" i="14" s="1"/>
  <c r="T64" i="14"/>
  <c r="S64" i="14"/>
  <c r="N64" i="14"/>
  <c r="M64" i="14"/>
  <c r="K64" i="14"/>
  <c r="T63" i="14"/>
  <c r="S63" i="14"/>
  <c r="N63" i="14"/>
  <c r="M63" i="14"/>
  <c r="K63" i="14"/>
  <c r="T62" i="14"/>
  <c r="S62" i="14"/>
  <c r="M62" i="14"/>
  <c r="K62" i="14"/>
  <c r="N62" i="14" s="1"/>
  <c r="T61" i="14"/>
  <c r="S61" i="14"/>
  <c r="N61" i="14"/>
  <c r="M61" i="14"/>
  <c r="K61" i="14"/>
  <c r="T60" i="14"/>
  <c r="S60" i="14"/>
  <c r="M60" i="14"/>
  <c r="K60" i="14"/>
  <c r="N60" i="14" s="1"/>
  <c r="T59" i="14"/>
  <c r="S59" i="14"/>
  <c r="M59" i="14"/>
  <c r="K59" i="14"/>
  <c r="N59" i="14" s="1"/>
  <c r="T58" i="14"/>
  <c r="S58" i="14"/>
  <c r="M58" i="14"/>
  <c r="K58" i="14"/>
  <c r="N58" i="14" s="1"/>
  <c r="T57" i="14"/>
  <c r="S57" i="14"/>
  <c r="M57" i="14"/>
  <c r="K57" i="14"/>
  <c r="N57" i="14" s="1"/>
  <c r="T56" i="14"/>
  <c r="S56" i="14"/>
  <c r="N56" i="14"/>
  <c r="M56" i="14"/>
  <c r="K56" i="14"/>
  <c r="T55" i="14"/>
  <c r="S55" i="14"/>
  <c r="N55" i="14"/>
  <c r="M55" i="14"/>
  <c r="K55" i="14"/>
  <c r="T54" i="14"/>
  <c r="S54" i="14"/>
  <c r="M54" i="14"/>
  <c r="K54" i="14"/>
  <c r="N54" i="14" s="1"/>
  <c r="T53" i="14"/>
  <c r="S53" i="14"/>
  <c r="N53" i="14"/>
  <c r="M53" i="14"/>
  <c r="K53" i="14"/>
  <c r="T52" i="14"/>
  <c r="S52" i="14"/>
  <c r="M52" i="14"/>
  <c r="K52" i="14"/>
  <c r="N52" i="14" s="1"/>
  <c r="T51" i="14"/>
  <c r="S51" i="14"/>
  <c r="M51" i="14"/>
  <c r="K51" i="14"/>
  <c r="N51" i="14" s="1"/>
  <c r="T50" i="14"/>
  <c r="S50" i="14"/>
  <c r="M50" i="14"/>
  <c r="K50" i="14"/>
  <c r="N50" i="14" s="1"/>
  <c r="T49" i="14"/>
  <c r="S49" i="14"/>
  <c r="M49" i="14"/>
  <c r="K49" i="14"/>
  <c r="N49" i="14" s="1"/>
  <c r="T48" i="14"/>
  <c r="S48" i="14"/>
  <c r="N48" i="14"/>
  <c r="M48" i="14"/>
  <c r="K48" i="14"/>
  <c r="T47" i="14"/>
  <c r="S47" i="14"/>
  <c r="N47" i="14"/>
  <c r="M47" i="14"/>
  <c r="K47" i="14"/>
  <c r="T46" i="14"/>
  <c r="S46" i="14"/>
  <c r="M46" i="14"/>
  <c r="K46" i="14"/>
  <c r="N46" i="14" s="1"/>
  <c r="T45" i="14"/>
  <c r="S45" i="14"/>
  <c r="N45" i="14"/>
  <c r="M45" i="14"/>
  <c r="K45" i="14"/>
  <c r="T44" i="14"/>
  <c r="S44" i="14"/>
  <c r="M44" i="14"/>
  <c r="K44" i="14"/>
  <c r="N44" i="14" s="1"/>
  <c r="T43" i="14"/>
  <c r="S43" i="14"/>
  <c r="M43" i="14"/>
  <c r="K43" i="14"/>
  <c r="N43" i="14" s="1"/>
  <c r="T42" i="14"/>
  <c r="S42" i="14"/>
  <c r="M42" i="14"/>
  <c r="K42" i="14"/>
  <c r="N42" i="14" s="1"/>
  <c r="T41" i="14"/>
  <c r="S41" i="14"/>
  <c r="M41" i="14"/>
  <c r="K41" i="14"/>
  <c r="N41" i="14" s="1"/>
  <c r="T40" i="14"/>
  <c r="S40" i="14"/>
  <c r="N40" i="14"/>
  <c r="M40" i="14"/>
  <c r="K40" i="14"/>
  <c r="T39" i="14"/>
  <c r="S39" i="14"/>
  <c r="N39" i="14"/>
  <c r="M39" i="14"/>
  <c r="K39" i="14"/>
  <c r="T38" i="14"/>
  <c r="S38" i="14"/>
  <c r="M38" i="14"/>
  <c r="K38" i="14"/>
  <c r="N38" i="14" s="1"/>
  <c r="T37" i="14"/>
  <c r="S37" i="14"/>
  <c r="N37" i="14"/>
  <c r="M37" i="14"/>
  <c r="K37" i="14"/>
  <c r="T36" i="14"/>
  <c r="S36" i="14"/>
  <c r="M36" i="14"/>
  <c r="K36" i="14"/>
  <c r="N36" i="14" s="1"/>
  <c r="T35" i="14"/>
  <c r="S35" i="14"/>
  <c r="M35" i="14"/>
  <c r="K35" i="14"/>
  <c r="N35" i="14" s="1"/>
  <c r="T34" i="14"/>
  <c r="S34" i="14"/>
  <c r="M34" i="14"/>
  <c r="K34" i="14"/>
  <c r="N34" i="14" s="1"/>
  <c r="T33" i="14"/>
  <c r="S33" i="14"/>
  <c r="M33" i="14"/>
  <c r="K33" i="14"/>
  <c r="N33" i="14" s="1"/>
  <c r="T32" i="14"/>
  <c r="S32" i="14"/>
  <c r="N32" i="14"/>
  <c r="M32" i="14"/>
  <c r="K32" i="14"/>
  <c r="T31" i="14"/>
  <c r="S31" i="14"/>
  <c r="N31" i="14"/>
  <c r="M31" i="14"/>
  <c r="K31" i="14"/>
  <c r="T30" i="14"/>
  <c r="S30" i="14"/>
  <c r="M30" i="14"/>
  <c r="K30" i="14"/>
  <c r="N30" i="14" s="1"/>
  <c r="T29" i="14"/>
  <c r="S29" i="14"/>
  <c r="N29" i="14"/>
  <c r="M29" i="14"/>
  <c r="K29" i="14"/>
  <c r="T28" i="14"/>
  <c r="S28" i="14"/>
  <c r="M28" i="14"/>
  <c r="K28" i="14"/>
  <c r="N28" i="14" s="1"/>
  <c r="T27" i="14"/>
  <c r="S27" i="14"/>
  <c r="M27" i="14"/>
  <c r="K27" i="14"/>
  <c r="N27" i="14" s="1"/>
  <c r="T26" i="14"/>
  <c r="S26" i="14"/>
  <c r="M26" i="14"/>
  <c r="K26" i="14"/>
  <c r="N26" i="14" s="1"/>
  <c r="T25" i="14"/>
  <c r="S25" i="14"/>
  <c r="M25" i="14"/>
  <c r="K25" i="14"/>
  <c r="N25" i="14" s="1"/>
  <c r="T24" i="14"/>
  <c r="S24" i="14"/>
  <c r="N24" i="14"/>
  <c r="M24" i="14"/>
  <c r="K24" i="14"/>
  <c r="T23" i="14"/>
  <c r="S23" i="14"/>
  <c r="N23" i="14"/>
  <c r="M23" i="14"/>
  <c r="K23" i="14"/>
  <c r="T22" i="14"/>
  <c r="S22" i="14"/>
  <c r="M22" i="14"/>
  <c r="K22" i="14"/>
  <c r="N22" i="14" s="1"/>
  <c r="T21" i="14"/>
  <c r="S21" i="14"/>
  <c r="N21" i="14"/>
  <c r="M21" i="14"/>
  <c r="K21" i="14"/>
  <c r="T20" i="14"/>
  <c r="S20" i="14"/>
  <c r="M20" i="14"/>
  <c r="K20" i="14"/>
  <c r="N20" i="14" s="1"/>
  <c r="T19" i="14"/>
  <c r="S19" i="14"/>
  <c r="M19" i="14"/>
  <c r="K19" i="14"/>
  <c r="N19" i="14" s="1"/>
  <c r="T18" i="14"/>
  <c r="S18" i="14"/>
  <c r="M18" i="14"/>
  <c r="K18" i="14"/>
  <c r="N18" i="14" s="1"/>
  <c r="T17" i="14"/>
  <c r="S17" i="14"/>
  <c r="M17" i="14"/>
  <c r="K17" i="14"/>
  <c r="N17" i="14" s="1"/>
  <c r="T16" i="14"/>
  <c r="S16" i="14"/>
  <c r="N16" i="14"/>
  <c r="M16" i="14"/>
  <c r="K16" i="14"/>
  <c r="T15" i="14"/>
  <c r="S15" i="14"/>
  <c r="N15" i="14"/>
  <c r="M15" i="14"/>
  <c r="K15" i="14"/>
  <c r="T14" i="14"/>
  <c r="S14" i="14"/>
  <c r="M14" i="14"/>
  <c r="K14" i="14"/>
  <c r="N14" i="14" s="1"/>
  <c r="T13" i="14"/>
  <c r="S13" i="14"/>
  <c r="N13" i="14"/>
  <c r="M13" i="14"/>
  <c r="K13" i="14"/>
  <c r="T12" i="14"/>
  <c r="S12" i="14"/>
  <c r="M12" i="14"/>
  <c r="K12" i="14"/>
  <c r="N12" i="14" s="1"/>
  <c r="T11" i="14"/>
  <c r="S11" i="14"/>
  <c r="M11" i="14"/>
  <c r="K11" i="14"/>
  <c r="N11" i="14" s="1"/>
  <c r="T10" i="14"/>
  <c r="S10" i="14"/>
  <c r="M10" i="14"/>
  <c r="K10" i="14"/>
  <c r="N10" i="14" s="1"/>
  <c r="T9" i="14"/>
  <c r="S9" i="14"/>
  <c r="M9" i="14"/>
  <c r="K9" i="14"/>
  <c r="N9" i="14" s="1"/>
  <c r="T8" i="14"/>
  <c r="S8" i="14"/>
  <c r="N8" i="14"/>
  <c r="M8" i="14"/>
  <c r="K8" i="14"/>
  <c r="T7" i="14"/>
  <c r="S7" i="14"/>
  <c r="N7" i="14"/>
  <c r="M7" i="14"/>
  <c r="K7" i="14"/>
  <c r="T6" i="14"/>
  <c r="S6" i="14"/>
  <c r="M6" i="14"/>
  <c r="K6" i="14"/>
  <c r="N6" i="14" s="1"/>
  <c r="T5" i="14"/>
  <c r="S5" i="14"/>
  <c r="N5" i="14"/>
  <c r="M5" i="14"/>
  <c r="K5" i="14"/>
  <c r="T4" i="14"/>
  <c r="S4" i="14"/>
  <c r="M4" i="14"/>
  <c r="K4" i="14"/>
  <c r="N4" i="14" s="1"/>
  <c r="T3" i="14"/>
  <c r="S3" i="14"/>
  <c r="M3" i="14"/>
  <c r="K3" i="14"/>
  <c r="N3" i="14" s="1"/>
  <c r="T2" i="14"/>
  <c r="S2" i="14"/>
  <c r="M2" i="14"/>
  <c r="K2" i="14"/>
  <c r="N2" i="14" s="1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K3" i="2"/>
  <c r="N3" i="2" s="1"/>
  <c r="K4" i="2"/>
  <c r="N4" i="2" s="1"/>
  <c r="K5" i="2"/>
  <c r="N5" i="2" s="1"/>
  <c r="K6" i="2"/>
  <c r="N6" i="2" s="1"/>
  <c r="K7" i="2"/>
  <c r="N7" i="2" s="1"/>
  <c r="K8" i="2"/>
  <c r="N8" i="2" s="1"/>
  <c r="K9" i="2"/>
  <c r="K10" i="2"/>
  <c r="N10" i="2" s="1"/>
  <c r="K11" i="2"/>
  <c r="N11" i="2" s="1"/>
  <c r="K12" i="2"/>
  <c r="N12" i="2" s="1"/>
  <c r="K13" i="2"/>
  <c r="N13" i="2" s="1"/>
  <c r="K14" i="2"/>
  <c r="N14" i="2" s="1"/>
  <c r="K15" i="2"/>
  <c r="N15" i="2" s="1"/>
  <c r="K16" i="2"/>
  <c r="N16" i="2" s="1"/>
  <c r="K17" i="2"/>
  <c r="N17" i="2" s="1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38" i="2"/>
  <c r="N38" i="2" s="1"/>
  <c r="K39" i="2"/>
  <c r="N39" i="2" s="1"/>
  <c r="K40" i="2"/>
  <c r="N40" i="2" s="1"/>
  <c r="K41" i="2"/>
  <c r="N41" i="2" s="1"/>
  <c r="K42" i="2"/>
  <c r="K43" i="2"/>
  <c r="N43" i="2" s="1"/>
  <c r="K44" i="2"/>
  <c r="N44" i="2" s="1"/>
  <c r="K45" i="2"/>
  <c r="N45" i="2" s="1"/>
  <c r="K46" i="2"/>
  <c r="N46" i="2" s="1"/>
  <c r="K47" i="2"/>
  <c r="N47" i="2" s="1"/>
  <c r="K48" i="2"/>
  <c r="N48" i="2" s="1"/>
  <c r="K49" i="2"/>
  <c r="N49" i="2" s="1"/>
  <c r="K50" i="2"/>
  <c r="K51" i="2"/>
  <c r="N51" i="2" s="1"/>
  <c r="K52" i="2"/>
  <c r="N52" i="2" s="1"/>
  <c r="K53" i="2"/>
  <c r="N53" i="2" s="1"/>
  <c r="K54" i="2"/>
  <c r="N54" i="2" s="1"/>
  <c r="K55" i="2"/>
  <c r="N55" i="2" s="1"/>
  <c r="K56" i="2"/>
  <c r="N56" i="2" s="1"/>
  <c r="K57" i="2"/>
  <c r="N57" i="2" s="1"/>
  <c r="K58" i="2"/>
  <c r="N58" i="2" s="1"/>
  <c r="K59" i="2"/>
  <c r="N59" i="2" s="1"/>
  <c r="K60" i="2"/>
  <c r="N60" i="2" s="1"/>
  <c r="K61" i="2"/>
  <c r="N61" i="2" s="1"/>
  <c r="K62" i="2"/>
  <c r="N62" i="2" s="1"/>
  <c r="K63" i="2"/>
  <c r="N63" i="2" s="1"/>
  <c r="K64" i="2"/>
  <c r="N64" i="2" s="1"/>
  <c r="K65" i="2"/>
  <c r="N65" i="2" s="1"/>
  <c r="K66" i="2"/>
  <c r="N66" i="2" s="1"/>
  <c r="K67" i="2"/>
  <c r="N67" i="2" s="1"/>
  <c r="K68" i="2"/>
  <c r="N68" i="2" s="1"/>
  <c r="K69" i="2"/>
  <c r="N69" i="2" s="1"/>
  <c r="K70" i="2"/>
  <c r="N70" i="2" s="1"/>
  <c r="K71" i="2"/>
  <c r="N71" i="2" s="1"/>
  <c r="K72" i="2"/>
  <c r="N72" i="2" s="1"/>
  <c r="K73" i="2"/>
  <c r="N73" i="2" s="1"/>
  <c r="K74" i="2"/>
  <c r="N74" i="2" s="1"/>
  <c r="K75" i="2"/>
  <c r="N75" i="2" s="1"/>
  <c r="K76" i="2"/>
  <c r="N76" i="2" s="1"/>
  <c r="K77" i="2"/>
  <c r="N77" i="2" s="1"/>
  <c r="K78" i="2"/>
  <c r="N78" i="2" s="1"/>
  <c r="K79" i="2"/>
  <c r="N79" i="2" s="1"/>
  <c r="K80" i="2"/>
  <c r="N80" i="2" s="1"/>
  <c r="K81" i="2"/>
  <c r="N81" i="2" s="1"/>
  <c r="K82" i="2"/>
  <c r="N82" i="2" s="1"/>
  <c r="K83" i="2"/>
  <c r="N83" i="2" s="1"/>
  <c r="K84" i="2"/>
  <c r="N84" i="2" s="1"/>
  <c r="K85" i="2"/>
  <c r="N85" i="2" s="1"/>
  <c r="K86" i="2"/>
  <c r="N86" i="2" s="1"/>
  <c r="K87" i="2"/>
  <c r="N87" i="2" s="1"/>
  <c r="K88" i="2"/>
  <c r="N88" i="2" s="1"/>
  <c r="K89" i="2"/>
  <c r="N89" i="2" s="1"/>
  <c r="K90" i="2"/>
  <c r="N90" i="2" s="1"/>
  <c r="K91" i="2"/>
  <c r="N91" i="2" s="1"/>
  <c r="K92" i="2"/>
  <c r="N92" i="2" s="1"/>
  <c r="K93" i="2"/>
  <c r="N93" i="2" s="1"/>
  <c r="K94" i="2"/>
  <c r="N94" i="2" s="1"/>
  <c r="K95" i="2"/>
  <c r="N95" i="2" s="1"/>
  <c r="K96" i="2"/>
  <c r="N96" i="2" s="1"/>
  <c r="K97" i="2"/>
  <c r="N97" i="2" s="1"/>
  <c r="K98" i="2"/>
  <c r="N98" i="2" s="1"/>
  <c r="K99" i="2"/>
  <c r="N99" i="2" s="1"/>
  <c r="K100" i="2"/>
  <c r="N100" i="2" s="1"/>
  <c r="K101" i="2"/>
  <c r="N101" i="2" s="1"/>
  <c r="K102" i="2"/>
  <c r="N102" i="2" s="1"/>
  <c r="K103" i="2"/>
  <c r="N103" i="2" s="1"/>
  <c r="K104" i="2"/>
  <c r="N104" i="2" s="1"/>
  <c r="K105" i="2"/>
  <c r="N105" i="2" s="1"/>
  <c r="K106" i="2"/>
  <c r="N106" i="2" s="1"/>
  <c r="K107" i="2"/>
  <c r="N107" i="2" s="1"/>
  <c r="K108" i="2"/>
  <c r="N108" i="2" s="1"/>
  <c r="K109" i="2"/>
  <c r="N109" i="2" s="1"/>
  <c r="K110" i="2"/>
  <c r="N110" i="2" s="1"/>
  <c r="K111" i="2"/>
  <c r="N111" i="2" s="1"/>
  <c r="K112" i="2"/>
  <c r="N112" i="2" s="1"/>
  <c r="K113" i="2"/>
  <c r="N113" i="2" s="1"/>
  <c r="K114" i="2"/>
  <c r="N114" i="2" s="1"/>
  <c r="K115" i="2"/>
  <c r="N115" i="2" s="1"/>
  <c r="K116" i="2"/>
  <c r="N116" i="2" s="1"/>
  <c r="K117" i="2"/>
  <c r="N117" i="2" s="1"/>
  <c r="K118" i="2"/>
  <c r="N118" i="2" s="1"/>
  <c r="K119" i="2"/>
  <c r="N119" i="2" s="1"/>
  <c r="K120" i="2"/>
  <c r="N120" i="2" s="1"/>
  <c r="K121" i="2"/>
  <c r="N121" i="2" s="1"/>
  <c r="K122" i="2"/>
  <c r="N122" i="2" s="1"/>
  <c r="K123" i="2"/>
  <c r="N123" i="2" s="1"/>
  <c r="K124" i="2"/>
  <c r="N124" i="2" s="1"/>
  <c r="K125" i="2"/>
  <c r="N125" i="2" s="1"/>
  <c r="K126" i="2"/>
  <c r="N126" i="2" s="1"/>
  <c r="K127" i="2"/>
  <c r="N127" i="2" s="1"/>
  <c r="K128" i="2"/>
  <c r="N128" i="2" s="1"/>
  <c r="K129" i="2"/>
  <c r="N129" i="2" s="1"/>
  <c r="K130" i="2"/>
  <c r="N130" i="2" s="1"/>
  <c r="K131" i="2"/>
  <c r="N131" i="2" s="1"/>
  <c r="K132" i="2"/>
  <c r="N132" i="2" s="1"/>
  <c r="K133" i="2"/>
  <c r="N133" i="2" s="1"/>
  <c r="K134" i="2"/>
  <c r="N134" i="2" s="1"/>
  <c r="K135" i="2"/>
  <c r="N135" i="2" s="1"/>
  <c r="K136" i="2"/>
  <c r="N136" i="2" s="1"/>
  <c r="K137" i="2"/>
  <c r="N137" i="2" s="1"/>
  <c r="K138" i="2"/>
  <c r="N138" i="2" s="1"/>
  <c r="K139" i="2"/>
  <c r="N139" i="2" s="1"/>
  <c r="K140" i="2"/>
  <c r="N140" i="2" s="1"/>
  <c r="K141" i="2"/>
  <c r="N141" i="2" s="1"/>
  <c r="K142" i="2"/>
  <c r="N142" i="2" s="1"/>
  <c r="K143" i="2"/>
  <c r="N143" i="2" s="1"/>
  <c r="K144" i="2"/>
  <c r="N144" i="2" s="1"/>
  <c r="K145" i="2"/>
  <c r="N145" i="2" s="1"/>
  <c r="K146" i="2"/>
  <c r="N146" i="2" s="1"/>
  <c r="K147" i="2"/>
  <c r="N147" i="2" s="1"/>
  <c r="K148" i="2"/>
  <c r="N148" i="2" s="1"/>
  <c r="K149" i="2"/>
  <c r="N149" i="2" s="1"/>
  <c r="K150" i="2"/>
  <c r="N150" i="2" s="1"/>
  <c r="K151" i="2"/>
  <c r="N151" i="2" s="1"/>
  <c r="K152" i="2"/>
  <c r="N152" i="2" s="1"/>
  <c r="K153" i="2"/>
  <c r="N153" i="2" s="1"/>
  <c r="K154" i="2"/>
  <c r="N154" i="2" s="1"/>
  <c r="K155" i="2"/>
  <c r="N155" i="2" s="1"/>
  <c r="K156" i="2"/>
  <c r="N156" i="2" s="1"/>
  <c r="K157" i="2"/>
  <c r="N157" i="2" s="1"/>
  <c r="K158" i="2"/>
  <c r="N158" i="2" s="1"/>
  <c r="K159" i="2"/>
  <c r="N159" i="2" s="1"/>
  <c r="K160" i="2"/>
  <c r="N160" i="2" s="1"/>
  <c r="K161" i="2"/>
  <c r="N161" i="2" s="1"/>
  <c r="K162" i="2"/>
  <c r="N162" i="2" s="1"/>
  <c r="K163" i="2"/>
  <c r="N163" i="2" s="1"/>
  <c r="K164" i="2"/>
  <c r="N164" i="2" s="1"/>
  <c r="K165" i="2"/>
  <c r="N165" i="2" s="1"/>
  <c r="K166" i="2"/>
  <c r="N166" i="2" s="1"/>
  <c r="K167" i="2"/>
  <c r="N167" i="2" s="1"/>
  <c r="K168" i="2"/>
  <c r="N168" i="2" s="1"/>
  <c r="K169" i="2"/>
  <c r="N169" i="2" s="1"/>
  <c r="K170" i="2"/>
  <c r="N170" i="2" s="1"/>
  <c r="K171" i="2"/>
  <c r="N171" i="2" s="1"/>
  <c r="K172" i="2"/>
  <c r="N172" i="2" s="1"/>
  <c r="K173" i="2"/>
  <c r="N173" i="2" s="1"/>
  <c r="K174" i="2"/>
  <c r="N174" i="2" s="1"/>
  <c r="K175" i="2"/>
  <c r="N175" i="2" s="1"/>
  <c r="K176" i="2"/>
  <c r="N176" i="2" s="1"/>
  <c r="K177" i="2"/>
  <c r="N177" i="2" s="1"/>
  <c r="K178" i="2"/>
  <c r="N178" i="2" s="1"/>
  <c r="K179" i="2"/>
  <c r="N179" i="2" s="1"/>
  <c r="K180" i="2"/>
  <c r="N180" i="2" s="1"/>
  <c r="K181" i="2"/>
  <c r="N181" i="2" s="1"/>
  <c r="K182" i="2"/>
  <c r="N182" i="2" s="1"/>
  <c r="K183" i="2"/>
  <c r="N183" i="2" s="1"/>
  <c r="K184" i="2"/>
  <c r="N184" i="2" s="1"/>
  <c r="K185" i="2"/>
  <c r="N185" i="2" s="1"/>
  <c r="K186" i="2"/>
  <c r="N186" i="2" s="1"/>
  <c r="K187" i="2"/>
  <c r="N187" i="2" s="1"/>
  <c r="K188" i="2"/>
  <c r="N188" i="2" s="1"/>
  <c r="K189" i="2"/>
  <c r="N189" i="2" s="1"/>
  <c r="K190" i="2"/>
  <c r="N190" i="2" s="1"/>
  <c r="K191" i="2"/>
  <c r="N191" i="2" s="1"/>
  <c r="K192" i="2"/>
  <c r="N192" i="2" s="1"/>
  <c r="K193" i="2"/>
  <c r="N193" i="2" s="1"/>
  <c r="K194" i="2"/>
  <c r="N194" i="2" s="1"/>
  <c r="K195" i="2"/>
  <c r="N195" i="2" s="1"/>
  <c r="K196" i="2"/>
  <c r="N196" i="2" s="1"/>
  <c r="K197" i="2"/>
  <c r="N197" i="2" s="1"/>
  <c r="K198" i="2"/>
  <c r="N198" i="2" s="1"/>
  <c r="K199" i="2"/>
  <c r="N199" i="2" s="1"/>
  <c r="K200" i="2"/>
  <c r="N200" i="2" s="1"/>
  <c r="K201" i="2"/>
  <c r="N201" i="2" s="1"/>
  <c r="K202" i="2"/>
  <c r="N202" i="2" s="1"/>
  <c r="K203" i="2"/>
  <c r="N203" i="2" s="1"/>
  <c r="K204" i="2"/>
  <c r="N204" i="2" s="1"/>
  <c r="K205" i="2"/>
  <c r="N205" i="2" s="1"/>
  <c r="K206" i="2"/>
  <c r="N206" i="2" s="1"/>
  <c r="K207" i="2"/>
  <c r="N207" i="2" s="1"/>
  <c r="K208" i="2"/>
  <c r="N208" i="2" s="1"/>
  <c r="K209" i="2"/>
  <c r="N209" i="2" s="1"/>
  <c r="K210" i="2"/>
  <c r="N210" i="2" s="1"/>
  <c r="K211" i="2"/>
  <c r="N211" i="2" s="1"/>
  <c r="K212" i="2"/>
  <c r="N212" i="2" s="1"/>
  <c r="K213" i="2"/>
  <c r="N213" i="2" s="1"/>
  <c r="K214" i="2"/>
  <c r="N214" i="2" s="1"/>
  <c r="K215" i="2"/>
  <c r="N215" i="2" s="1"/>
  <c r="K216" i="2"/>
  <c r="N216" i="2" s="1"/>
  <c r="K217" i="2"/>
  <c r="N217" i="2" s="1"/>
  <c r="K218" i="2"/>
  <c r="N218" i="2" s="1"/>
  <c r="K219" i="2"/>
  <c r="N219" i="2" s="1"/>
  <c r="K220" i="2"/>
  <c r="N220" i="2" s="1"/>
  <c r="K221" i="2"/>
  <c r="N221" i="2" s="1"/>
  <c r="K222" i="2"/>
  <c r="N222" i="2" s="1"/>
  <c r="K223" i="2"/>
  <c r="N223" i="2" s="1"/>
  <c r="K224" i="2"/>
  <c r="N224" i="2" s="1"/>
  <c r="K225" i="2"/>
  <c r="N225" i="2" s="1"/>
  <c r="K226" i="2"/>
  <c r="N226" i="2" s="1"/>
  <c r="K227" i="2"/>
  <c r="N227" i="2" s="1"/>
  <c r="K228" i="2"/>
  <c r="N228" i="2" s="1"/>
  <c r="K229" i="2"/>
  <c r="N229" i="2" s="1"/>
  <c r="K230" i="2"/>
  <c r="N230" i="2" s="1"/>
  <c r="K231" i="2"/>
  <c r="N231" i="2" s="1"/>
  <c r="K232" i="2"/>
  <c r="N232" i="2" s="1"/>
  <c r="K233" i="2"/>
  <c r="N233" i="2" s="1"/>
  <c r="K234" i="2"/>
  <c r="K235" i="2"/>
  <c r="N235" i="2" s="1"/>
  <c r="K236" i="2"/>
  <c r="N236" i="2" s="1"/>
  <c r="K237" i="2"/>
  <c r="N237" i="2" s="1"/>
  <c r="K238" i="2"/>
  <c r="N238" i="2" s="1"/>
  <c r="K239" i="2"/>
  <c r="N239" i="2" s="1"/>
  <c r="K240" i="2"/>
  <c r="N240" i="2" s="1"/>
  <c r="K241" i="2"/>
  <c r="N241" i="2" s="1"/>
  <c r="K242" i="2"/>
  <c r="N242" i="2" s="1"/>
  <c r="K243" i="2"/>
  <c r="N243" i="2" s="1"/>
  <c r="K244" i="2"/>
  <c r="N244" i="2" s="1"/>
  <c r="K245" i="2"/>
  <c r="N245" i="2" s="1"/>
  <c r="K246" i="2"/>
  <c r="N246" i="2" s="1"/>
  <c r="K247" i="2"/>
  <c r="N247" i="2" s="1"/>
  <c r="K248" i="2"/>
  <c r="N248" i="2" s="1"/>
  <c r="K249" i="2"/>
  <c r="N249" i="2" s="1"/>
  <c r="K250" i="2"/>
  <c r="N250" i="2" s="1"/>
  <c r="K251" i="2"/>
  <c r="N251" i="2" s="1"/>
  <c r="K252" i="2"/>
  <c r="N252" i="2" s="1"/>
  <c r="K253" i="2"/>
  <c r="N253" i="2" s="1"/>
  <c r="K254" i="2"/>
  <c r="N254" i="2" s="1"/>
  <c r="K255" i="2"/>
  <c r="N255" i="2" s="1"/>
  <c r="K256" i="2"/>
  <c r="N256" i="2" s="1"/>
  <c r="K257" i="2"/>
  <c r="N257" i="2" s="1"/>
  <c r="K258" i="2"/>
  <c r="N258" i="2" s="1"/>
  <c r="K259" i="2"/>
  <c r="N259" i="2" s="1"/>
  <c r="K260" i="2"/>
  <c r="N260" i="2" s="1"/>
  <c r="K261" i="2"/>
  <c r="N261" i="2" s="1"/>
  <c r="K262" i="2"/>
  <c r="N262" i="2" s="1"/>
  <c r="K263" i="2"/>
  <c r="N263" i="2" s="1"/>
  <c r="K264" i="2"/>
  <c r="N264" i="2" s="1"/>
  <c r="K265" i="2"/>
  <c r="N265" i="2" s="1"/>
  <c r="K266" i="2"/>
  <c r="N266" i="2" s="1"/>
  <c r="K267" i="2"/>
  <c r="N267" i="2" s="1"/>
  <c r="K268" i="2"/>
  <c r="N268" i="2" s="1"/>
  <c r="K269" i="2"/>
  <c r="N269" i="2" s="1"/>
  <c r="K270" i="2"/>
  <c r="N270" i="2" s="1"/>
  <c r="K271" i="2"/>
  <c r="N271" i="2" s="1"/>
  <c r="K272" i="2"/>
  <c r="N272" i="2" s="1"/>
  <c r="K273" i="2"/>
  <c r="N273" i="2" s="1"/>
  <c r="K274" i="2"/>
  <c r="N274" i="2" s="1"/>
  <c r="K275" i="2"/>
  <c r="N275" i="2" s="1"/>
  <c r="K276" i="2"/>
  <c r="N276" i="2" s="1"/>
  <c r="K277" i="2"/>
  <c r="N277" i="2" s="1"/>
  <c r="K278" i="2"/>
  <c r="N278" i="2" s="1"/>
  <c r="K279" i="2"/>
  <c r="N279" i="2" s="1"/>
  <c r="K280" i="2"/>
  <c r="N280" i="2" s="1"/>
  <c r="K281" i="2"/>
  <c r="N281" i="2" s="1"/>
  <c r="K282" i="2"/>
  <c r="N282" i="2" s="1"/>
  <c r="K283" i="2"/>
  <c r="N283" i="2" s="1"/>
  <c r="K284" i="2"/>
  <c r="N284" i="2" s="1"/>
  <c r="K285" i="2"/>
  <c r="N285" i="2" s="1"/>
  <c r="K286" i="2"/>
  <c r="N286" i="2" s="1"/>
  <c r="K287" i="2"/>
  <c r="N287" i="2" s="1"/>
  <c r="K288" i="2"/>
  <c r="N288" i="2" s="1"/>
  <c r="K289" i="2"/>
  <c r="N289" i="2" s="1"/>
  <c r="K290" i="2"/>
  <c r="N290" i="2" s="1"/>
  <c r="K291" i="2"/>
  <c r="N291" i="2" s="1"/>
  <c r="K292" i="2"/>
  <c r="N292" i="2" s="1"/>
  <c r="K293" i="2"/>
  <c r="N293" i="2" s="1"/>
  <c r="K294" i="2"/>
  <c r="N294" i="2" s="1"/>
  <c r="K295" i="2"/>
  <c r="N295" i="2" s="1"/>
  <c r="K296" i="2"/>
  <c r="N296" i="2" s="1"/>
  <c r="K297" i="2"/>
  <c r="N297" i="2" s="1"/>
  <c r="K298" i="2"/>
  <c r="N298" i="2" s="1"/>
  <c r="K299" i="2"/>
  <c r="N299" i="2" s="1"/>
  <c r="K300" i="2"/>
  <c r="N300" i="2" s="1"/>
  <c r="K301" i="2"/>
  <c r="N301" i="2" s="1"/>
  <c r="K302" i="2"/>
  <c r="N302" i="2" s="1"/>
  <c r="K303" i="2"/>
  <c r="N303" i="2" s="1"/>
  <c r="K304" i="2"/>
  <c r="N304" i="2" s="1"/>
  <c r="K305" i="2"/>
  <c r="N305" i="2" s="1"/>
  <c r="K306" i="2"/>
  <c r="N306" i="2" s="1"/>
  <c r="K307" i="2"/>
  <c r="N307" i="2" s="1"/>
  <c r="K308" i="2"/>
  <c r="N308" i="2" s="1"/>
  <c r="K309" i="2"/>
  <c r="N309" i="2" s="1"/>
  <c r="K310" i="2"/>
  <c r="N310" i="2" s="1"/>
  <c r="K311" i="2"/>
  <c r="N311" i="2" s="1"/>
  <c r="K312" i="2"/>
  <c r="N312" i="2" s="1"/>
  <c r="K313" i="2"/>
  <c r="N313" i="2" s="1"/>
  <c r="K314" i="2"/>
  <c r="N314" i="2" s="1"/>
  <c r="K315" i="2"/>
  <c r="N315" i="2" s="1"/>
  <c r="K316" i="2"/>
  <c r="N316" i="2" s="1"/>
  <c r="K317" i="2"/>
  <c r="N317" i="2" s="1"/>
  <c r="K318" i="2"/>
  <c r="N318" i="2" s="1"/>
  <c r="K319" i="2"/>
  <c r="N319" i="2" s="1"/>
  <c r="K320" i="2"/>
  <c r="N320" i="2" s="1"/>
  <c r="K321" i="2"/>
  <c r="N321" i="2" s="1"/>
  <c r="K322" i="2"/>
  <c r="N322" i="2" s="1"/>
  <c r="K323" i="2"/>
  <c r="N323" i="2" s="1"/>
  <c r="K324" i="2"/>
  <c r="N324" i="2" s="1"/>
  <c r="K325" i="2"/>
  <c r="N325" i="2" s="1"/>
  <c r="K326" i="2"/>
  <c r="N326" i="2" s="1"/>
  <c r="K327" i="2"/>
  <c r="N327" i="2" s="1"/>
  <c r="K328" i="2"/>
  <c r="N328" i="2" s="1"/>
  <c r="K329" i="2"/>
  <c r="N329" i="2" s="1"/>
  <c r="K330" i="2"/>
  <c r="N330" i="2" s="1"/>
  <c r="K331" i="2"/>
  <c r="N331" i="2" s="1"/>
  <c r="K332" i="2"/>
  <c r="N332" i="2" s="1"/>
  <c r="K333" i="2"/>
  <c r="N333" i="2" s="1"/>
  <c r="K334" i="2"/>
  <c r="N334" i="2" s="1"/>
  <c r="K335" i="2"/>
  <c r="N335" i="2" s="1"/>
  <c r="K336" i="2"/>
  <c r="N336" i="2" s="1"/>
  <c r="K337" i="2"/>
  <c r="N337" i="2" s="1"/>
  <c r="K338" i="2"/>
  <c r="N338" i="2" s="1"/>
  <c r="K339" i="2"/>
  <c r="N339" i="2" s="1"/>
  <c r="K340" i="2"/>
  <c r="N340" i="2" s="1"/>
  <c r="K341" i="2"/>
  <c r="N341" i="2" s="1"/>
  <c r="K342" i="2"/>
  <c r="N342" i="2" s="1"/>
  <c r="K343" i="2"/>
  <c r="N343" i="2" s="1"/>
  <c r="K344" i="2"/>
  <c r="N344" i="2" s="1"/>
  <c r="K345" i="2"/>
  <c r="N345" i="2" s="1"/>
  <c r="K346" i="2"/>
  <c r="N346" i="2" s="1"/>
  <c r="K347" i="2"/>
  <c r="N347" i="2" s="1"/>
  <c r="K348" i="2"/>
  <c r="N348" i="2" s="1"/>
  <c r="K349" i="2"/>
  <c r="N349" i="2" s="1"/>
  <c r="K350" i="2"/>
  <c r="N350" i="2" s="1"/>
  <c r="K351" i="2"/>
  <c r="N351" i="2" s="1"/>
  <c r="K352" i="2"/>
  <c r="N352" i="2" s="1"/>
  <c r="K353" i="2"/>
  <c r="N353" i="2" s="1"/>
  <c r="K354" i="2"/>
  <c r="N354" i="2" s="1"/>
  <c r="K355" i="2"/>
  <c r="N355" i="2" s="1"/>
  <c r="K356" i="2"/>
  <c r="N356" i="2" s="1"/>
  <c r="K357" i="2"/>
  <c r="N357" i="2" s="1"/>
  <c r="K358" i="2"/>
  <c r="N358" i="2" s="1"/>
  <c r="K359" i="2"/>
  <c r="N359" i="2" s="1"/>
  <c r="K360" i="2"/>
  <c r="N360" i="2" s="1"/>
  <c r="K361" i="2"/>
  <c r="N361" i="2" s="1"/>
  <c r="K362" i="2"/>
  <c r="N362" i="2" s="1"/>
  <c r="K363" i="2"/>
  <c r="N363" i="2" s="1"/>
  <c r="K364" i="2"/>
  <c r="N364" i="2" s="1"/>
  <c r="K365" i="2"/>
  <c r="N365" i="2" s="1"/>
  <c r="K366" i="2"/>
  <c r="N366" i="2" s="1"/>
  <c r="K367" i="2"/>
  <c r="N367" i="2" s="1"/>
  <c r="K368" i="2"/>
  <c r="N368" i="2" s="1"/>
  <c r="K369" i="2"/>
  <c r="N369" i="2" s="1"/>
  <c r="K370" i="2"/>
  <c r="N370" i="2" s="1"/>
  <c r="K371" i="2"/>
  <c r="N371" i="2" s="1"/>
  <c r="K372" i="2"/>
  <c r="N372" i="2" s="1"/>
  <c r="K373" i="2"/>
  <c r="N373" i="2" s="1"/>
  <c r="K374" i="2"/>
  <c r="N374" i="2" s="1"/>
  <c r="K375" i="2"/>
  <c r="N375" i="2" s="1"/>
  <c r="K376" i="2"/>
  <c r="N376" i="2" s="1"/>
  <c r="K377" i="2"/>
  <c r="N377" i="2" s="1"/>
  <c r="K378" i="2"/>
  <c r="N378" i="2" s="1"/>
  <c r="K379" i="2"/>
  <c r="N379" i="2" s="1"/>
  <c r="K380" i="2"/>
  <c r="N380" i="2" s="1"/>
  <c r="K381" i="2"/>
  <c r="N381" i="2" s="1"/>
  <c r="K382" i="2"/>
  <c r="N382" i="2" s="1"/>
  <c r="K383" i="2"/>
  <c r="N383" i="2" s="1"/>
  <c r="K384" i="2"/>
  <c r="N384" i="2" s="1"/>
  <c r="K385" i="2"/>
  <c r="N385" i="2" s="1"/>
  <c r="K386" i="2"/>
  <c r="N386" i="2" s="1"/>
  <c r="K387" i="2"/>
  <c r="N387" i="2" s="1"/>
  <c r="K388" i="2"/>
  <c r="N388" i="2" s="1"/>
  <c r="K389" i="2"/>
  <c r="N389" i="2" s="1"/>
  <c r="K390" i="2"/>
  <c r="N390" i="2" s="1"/>
  <c r="K391" i="2"/>
  <c r="N391" i="2" s="1"/>
  <c r="K392" i="2"/>
  <c r="N392" i="2" s="1"/>
  <c r="K393" i="2"/>
  <c r="N393" i="2" s="1"/>
  <c r="K394" i="2"/>
  <c r="N394" i="2" s="1"/>
  <c r="K395" i="2"/>
  <c r="N395" i="2" s="1"/>
  <c r="K396" i="2"/>
  <c r="N396" i="2" s="1"/>
  <c r="K397" i="2"/>
  <c r="N397" i="2" s="1"/>
  <c r="K398" i="2"/>
  <c r="N398" i="2" s="1"/>
  <c r="K399" i="2"/>
  <c r="N399" i="2" s="1"/>
  <c r="K400" i="2"/>
  <c r="N400" i="2" s="1"/>
  <c r="K401" i="2"/>
  <c r="N401" i="2" s="1"/>
  <c r="K402" i="2"/>
  <c r="N402" i="2" s="1"/>
  <c r="K403" i="2"/>
  <c r="N403" i="2" s="1"/>
  <c r="K404" i="2"/>
  <c r="N404" i="2" s="1"/>
  <c r="K405" i="2"/>
  <c r="N405" i="2" s="1"/>
  <c r="K406" i="2"/>
  <c r="N406" i="2" s="1"/>
  <c r="K407" i="2"/>
  <c r="N407" i="2" s="1"/>
  <c r="K408" i="2"/>
  <c r="N408" i="2" s="1"/>
  <c r="K409" i="2"/>
  <c r="N409" i="2" s="1"/>
  <c r="K410" i="2"/>
  <c r="N410" i="2" s="1"/>
  <c r="K411" i="2"/>
  <c r="N411" i="2" s="1"/>
  <c r="K412" i="2"/>
  <c r="N412" i="2" s="1"/>
  <c r="K413" i="2"/>
  <c r="N413" i="2" s="1"/>
  <c r="K414" i="2"/>
  <c r="N414" i="2" s="1"/>
  <c r="K415" i="2"/>
  <c r="N415" i="2" s="1"/>
  <c r="K416" i="2"/>
  <c r="N416" i="2" s="1"/>
  <c r="K417" i="2"/>
  <c r="N417" i="2" s="1"/>
  <c r="K418" i="2"/>
  <c r="N418" i="2" s="1"/>
  <c r="K419" i="2"/>
  <c r="N419" i="2" s="1"/>
  <c r="K420" i="2"/>
  <c r="N420" i="2" s="1"/>
  <c r="K421" i="2"/>
  <c r="N421" i="2" s="1"/>
  <c r="K422" i="2"/>
  <c r="N422" i="2" s="1"/>
  <c r="K423" i="2"/>
  <c r="N423" i="2" s="1"/>
  <c r="K424" i="2"/>
  <c r="N424" i="2" s="1"/>
  <c r="K425" i="2"/>
  <c r="N425" i="2" s="1"/>
  <c r="K426" i="2"/>
  <c r="N426" i="2" s="1"/>
  <c r="K427" i="2"/>
  <c r="N427" i="2" s="1"/>
  <c r="K428" i="2"/>
  <c r="N428" i="2" s="1"/>
  <c r="K429" i="2"/>
  <c r="N429" i="2" s="1"/>
  <c r="K430" i="2"/>
  <c r="N430" i="2" s="1"/>
  <c r="K431" i="2"/>
  <c r="N431" i="2" s="1"/>
  <c r="K432" i="2"/>
  <c r="N432" i="2" s="1"/>
  <c r="K433" i="2"/>
  <c r="N433" i="2" s="1"/>
  <c r="K434" i="2"/>
  <c r="N434" i="2" s="1"/>
  <c r="K435" i="2"/>
  <c r="N435" i="2" s="1"/>
  <c r="K436" i="2"/>
  <c r="N436" i="2" s="1"/>
  <c r="K437" i="2"/>
  <c r="N437" i="2" s="1"/>
  <c r="K438" i="2"/>
  <c r="N438" i="2" s="1"/>
  <c r="K439" i="2"/>
  <c r="N439" i="2" s="1"/>
  <c r="K440" i="2"/>
  <c r="N440" i="2" s="1"/>
  <c r="K441" i="2"/>
  <c r="N441" i="2" s="1"/>
  <c r="K442" i="2"/>
  <c r="N442" i="2" s="1"/>
  <c r="K443" i="2"/>
  <c r="N443" i="2" s="1"/>
  <c r="K444" i="2"/>
  <c r="N444" i="2" s="1"/>
  <c r="K445" i="2"/>
  <c r="N445" i="2" s="1"/>
  <c r="K446" i="2"/>
  <c r="N446" i="2" s="1"/>
  <c r="K447" i="2"/>
  <c r="N447" i="2" s="1"/>
  <c r="K448" i="2"/>
  <c r="N448" i="2" s="1"/>
  <c r="K449" i="2"/>
  <c r="N449" i="2" s="1"/>
  <c r="K450" i="2"/>
  <c r="N450" i="2" s="1"/>
  <c r="K451" i="2"/>
  <c r="N451" i="2" s="1"/>
  <c r="K452" i="2"/>
  <c r="N452" i="2" s="1"/>
  <c r="K453" i="2"/>
  <c r="N453" i="2" s="1"/>
  <c r="K454" i="2"/>
  <c r="N454" i="2" s="1"/>
  <c r="K455" i="2"/>
  <c r="N455" i="2" s="1"/>
  <c r="K456" i="2"/>
  <c r="N456" i="2" s="1"/>
  <c r="K457" i="2"/>
  <c r="N457" i="2" s="1"/>
  <c r="K458" i="2"/>
  <c r="N458" i="2" s="1"/>
  <c r="K459" i="2"/>
  <c r="N459" i="2" s="1"/>
  <c r="K460" i="2"/>
  <c r="N460" i="2" s="1"/>
  <c r="K461" i="2"/>
  <c r="N461" i="2" s="1"/>
  <c r="K462" i="2"/>
  <c r="N462" i="2" s="1"/>
  <c r="K463" i="2"/>
  <c r="N463" i="2" s="1"/>
  <c r="K464" i="2"/>
  <c r="N464" i="2" s="1"/>
  <c r="K465" i="2"/>
  <c r="N465" i="2" s="1"/>
  <c r="K466" i="2"/>
  <c r="N466" i="2" s="1"/>
  <c r="K467" i="2"/>
  <c r="N467" i="2" s="1"/>
  <c r="K468" i="2"/>
  <c r="N468" i="2" s="1"/>
  <c r="K469" i="2"/>
  <c r="N469" i="2" s="1"/>
  <c r="K470" i="2"/>
  <c r="N470" i="2" s="1"/>
  <c r="K471" i="2"/>
  <c r="N471" i="2" s="1"/>
  <c r="K472" i="2"/>
  <c r="N472" i="2" s="1"/>
  <c r="K473" i="2"/>
  <c r="N473" i="2" s="1"/>
  <c r="K474" i="2"/>
  <c r="N474" i="2" s="1"/>
  <c r="K475" i="2"/>
  <c r="N475" i="2" s="1"/>
  <c r="K476" i="2"/>
  <c r="N476" i="2" s="1"/>
  <c r="K477" i="2"/>
  <c r="N477" i="2" s="1"/>
  <c r="K478" i="2"/>
  <c r="N478" i="2" s="1"/>
  <c r="K479" i="2"/>
  <c r="N479" i="2" s="1"/>
  <c r="K480" i="2"/>
  <c r="N480" i="2" s="1"/>
  <c r="K481" i="2"/>
  <c r="N481" i="2" s="1"/>
  <c r="K482" i="2"/>
  <c r="N482" i="2" s="1"/>
  <c r="K483" i="2"/>
  <c r="N483" i="2" s="1"/>
  <c r="K484" i="2"/>
  <c r="N484" i="2" s="1"/>
  <c r="K485" i="2"/>
  <c r="N485" i="2" s="1"/>
  <c r="K486" i="2"/>
  <c r="N486" i="2" s="1"/>
  <c r="K487" i="2"/>
  <c r="N487" i="2" s="1"/>
  <c r="K488" i="2"/>
  <c r="N488" i="2" s="1"/>
  <c r="K489" i="2"/>
  <c r="N489" i="2" s="1"/>
  <c r="K490" i="2"/>
  <c r="N490" i="2" s="1"/>
  <c r="K491" i="2"/>
  <c r="N491" i="2" s="1"/>
  <c r="K492" i="2"/>
  <c r="N492" i="2" s="1"/>
  <c r="K493" i="2"/>
  <c r="N493" i="2" s="1"/>
  <c r="K494" i="2"/>
  <c r="N494" i="2" s="1"/>
  <c r="K495" i="2"/>
  <c r="N495" i="2" s="1"/>
  <c r="K496" i="2"/>
  <c r="N496" i="2" s="1"/>
  <c r="K497" i="2"/>
  <c r="N497" i="2" s="1"/>
  <c r="K498" i="2"/>
  <c r="N498" i="2" s="1"/>
  <c r="K499" i="2"/>
  <c r="N499" i="2" s="1"/>
  <c r="K500" i="2"/>
  <c r="N500" i="2" s="1"/>
  <c r="K501" i="2"/>
  <c r="N501" i="2" s="1"/>
  <c r="K502" i="2"/>
  <c r="N502" i="2" s="1"/>
  <c r="K503" i="2"/>
  <c r="N503" i="2" s="1"/>
  <c r="K504" i="2"/>
  <c r="N504" i="2" s="1"/>
  <c r="K505" i="2"/>
  <c r="N505" i="2" s="1"/>
  <c r="K506" i="2"/>
  <c r="N506" i="2" s="1"/>
  <c r="K507" i="2"/>
  <c r="N507" i="2" s="1"/>
  <c r="K508" i="2"/>
  <c r="N508" i="2" s="1"/>
  <c r="K509" i="2"/>
  <c r="N509" i="2" s="1"/>
  <c r="K510" i="2"/>
  <c r="N510" i="2" s="1"/>
  <c r="K511" i="2"/>
  <c r="N511" i="2" s="1"/>
  <c r="K512" i="2"/>
  <c r="N512" i="2" s="1"/>
  <c r="K513" i="2"/>
  <c r="N513" i="2" s="1"/>
  <c r="K514" i="2"/>
  <c r="N514" i="2" s="1"/>
  <c r="K515" i="2"/>
  <c r="N515" i="2" s="1"/>
  <c r="K516" i="2"/>
  <c r="N516" i="2" s="1"/>
  <c r="K517" i="2"/>
  <c r="N517" i="2" s="1"/>
  <c r="K518" i="2"/>
  <c r="N518" i="2" s="1"/>
  <c r="K519" i="2"/>
  <c r="N519" i="2" s="1"/>
  <c r="K520" i="2"/>
  <c r="N520" i="2" s="1"/>
  <c r="K521" i="2"/>
  <c r="N521" i="2" s="1"/>
  <c r="K522" i="2"/>
  <c r="N522" i="2" s="1"/>
  <c r="K523" i="2"/>
  <c r="N523" i="2" s="1"/>
  <c r="K524" i="2"/>
  <c r="N524" i="2" s="1"/>
  <c r="K525" i="2"/>
  <c r="N525" i="2" s="1"/>
  <c r="K526" i="2"/>
  <c r="N526" i="2" s="1"/>
  <c r="K527" i="2"/>
  <c r="N527" i="2" s="1"/>
  <c r="K528" i="2"/>
  <c r="N528" i="2" s="1"/>
  <c r="K529" i="2"/>
  <c r="N529" i="2" s="1"/>
  <c r="K530" i="2"/>
  <c r="N530" i="2" s="1"/>
  <c r="K531" i="2"/>
  <c r="N531" i="2" s="1"/>
  <c r="K532" i="2"/>
  <c r="N532" i="2" s="1"/>
  <c r="K533" i="2"/>
  <c r="N533" i="2" s="1"/>
  <c r="K534" i="2"/>
  <c r="N534" i="2" s="1"/>
  <c r="K535" i="2"/>
  <c r="N535" i="2" s="1"/>
  <c r="K536" i="2"/>
  <c r="N536" i="2" s="1"/>
  <c r="K537" i="2"/>
  <c r="N537" i="2" s="1"/>
  <c r="K538" i="2"/>
  <c r="N538" i="2" s="1"/>
  <c r="K539" i="2"/>
  <c r="N539" i="2" s="1"/>
  <c r="K540" i="2"/>
  <c r="N540" i="2" s="1"/>
  <c r="K541" i="2"/>
  <c r="N541" i="2" s="1"/>
  <c r="K542" i="2"/>
  <c r="N542" i="2" s="1"/>
  <c r="K543" i="2"/>
  <c r="N543" i="2" s="1"/>
  <c r="K544" i="2"/>
  <c r="N544" i="2" s="1"/>
  <c r="K545" i="2"/>
  <c r="N545" i="2" s="1"/>
  <c r="K546" i="2"/>
  <c r="N546" i="2" s="1"/>
  <c r="K547" i="2"/>
  <c r="N547" i="2" s="1"/>
  <c r="K548" i="2"/>
  <c r="N548" i="2" s="1"/>
  <c r="K549" i="2"/>
  <c r="N549" i="2" s="1"/>
  <c r="K550" i="2"/>
  <c r="N550" i="2" s="1"/>
  <c r="K551" i="2"/>
  <c r="N551" i="2" s="1"/>
  <c r="K552" i="2"/>
  <c r="N552" i="2" s="1"/>
  <c r="K553" i="2"/>
  <c r="N553" i="2" s="1"/>
  <c r="K554" i="2"/>
  <c r="N554" i="2" s="1"/>
  <c r="K555" i="2"/>
  <c r="N555" i="2" s="1"/>
  <c r="K556" i="2"/>
  <c r="N556" i="2" s="1"/>
  <c r="K557" i="2"/>
  <c r="N557" i="2" s="1"/>
  <c r="K558" i="2"/>
  <c r="N558" i="2" s="1"/>
  <c r="K559" i="2"/>
  <c r="N559" i="2" s="1"/>
  <c r="K560" i="2"/>
  <c r="N560" i="2" s="1"/>
  <c r="K561" i="2"/>
  <c r="N561" i="2" s="1"/>
  <c r="K562" i="2"/>
  <c r="N562" i="2" s="1"/>
  <c r="K563" i="2"/>
  <c r="N563" i="2" s="1"/>
  <c r="K564" i="2"/>
  <c r="N564" i="2" s="1"/>
  <c r="K565" i="2"/>
  <c r="N565" i="2" s="1"/>
  <c r="K566" i="2"/>
  <c r="N566" i="2" s="1"/>
  <c r="K567" i="2"/>
  <c r="N567" i="2" s="1"/>
  <c r="K568" i="2"/>
  <c r="N568" i="2" s="1"/>
  <c r="K569" i="2"/>
  <c r="N569" i="2" s="1"/>
  <c r="K570" i="2"/>
  <c r="N570" i="2" s="1"/>
  <c r="K571" i="2"/>
  <c r="N571" i="2" s="1"/>
  <c r="K572" i="2"/>
  <c r="N572" i="2" s="1"/>
  <c r="K573" i="2"/>
  <c r="N573" i="2" s="1"/>
  <c r="K574" i="2"/>
  <c r="N574" i="2" s="1"/>
  <c r="K575" i="2"/>
  <c r="N575" i="2" s="1"/>
  <c r="K576" i="2"/>
  <c r="N576" i="2" s="1"/>
  <c r="K577" i="2"/>
  <c r="N577" i="2" s="1"/>
  <c r="K578" i="2"/>
  <c r="N578" i="2" s="1"/>
  <c r="K579" i="2"/>
  <c r="N579" i="2" s="1"/>
  <c r="K580" i="2"/>
  <c r="N580" i="2" s="1"/>
  <c r="K581" i="2"/>
  <c r="N581" i="2" s="1"/>
  <c r="K582" i="2"/>
  <c r="N582" i="2" s="1"/>
  <c r="K583" i="2"/>
  <c r="N583" i="2" s="1"/>
  <c r="K584" i="2"/>
  <c r="N584" i="2" s="1"/>
  <c r="K585" i="2"/>
  <c r="N585" i="2" s="1"/>
  <c r="K586" i="2"/>
  <c r="N586" i="2" s="1"/>
  <c r="K587" i="2"/>
  <c r="N587" i="2" s="1"/>
  <c r="K588" i="2"/>
  <c r="N588" i="2" s="1"/>
  <c r="K589" i="2"/>
  <c r="N589" i="2" s="1"/>
  <c r="K590" i="2"/>
  <c r="N590" i="2" s="1"/>
  <c r="K591" i="2"/>
  <c r="N591" i="2" s="1"/>
  <c r="K592" i="2"/>
  <c r="N592" i="2" s="1"/>
  <c r="K593" i="2"/>
  <c r="N593" i="2" s="1"/>
  <c r="K594" i="2"/>
  <c r="N594" i="2" s="1"/>
  <c r="K595" i="2"/>
  <c r="N595" i="2" s="1"/>
  <c r="K596" i="2"/>
  <c r="N596" i="2" s="1"/>
  <c r="K597" i="2"/>
  <c r="N597" i="2" s="1"/>
  <c r="K598" i="2"/>
  <c r="N598" i="2" s="1"/>
  <c r="K599" i="2"/>
  <c r="N599" i="2" s="1"/>
  <c r="K600" i="2"/>
  <c r="N600" i="2" s="1"/>
  <c r="K601" i="2"/>
  <c r="N601" i="2" s="1"/>
  <c r="K602" i="2"/>
  <c r="N602" i="2" s="1"/>
  <c r="K603" i="2"/>
  <c r="N603" i="2" s="1"/>
  <c r="K604" i="2"/>
  <c r="N604" i="2" s="1"/>
  <c r="K605" i="2"/>
  <c r="N605" i="2" s="1"/>
  <c r="K606" i="2"/>
  <c r="N606" i="2" s="1"/>
  <c r="K607" i="2"/>
  <c r="N607" i="2" s="1"/>
  <c r="K608" i="2"/>
  <c r="N608" i="2" s="1"/>
  <c r="K609" i="2"/>
  <c r="N609" i="2" s="1"/>
  <c r="K610" i="2"/>
  <c r="N610" i="2" s="1"/>
  <c r="K611" i="2"/>
  <c r="N611" i="2" s="1"/>
  <c r="K612" i="2"/>
  <c r="N612" i="2" s="1"/>
  <c r="K613" i="2"/>
  <c r="N613" i="2" s="1"/>
  <c r="K614" i="2"/>
  <c r="N614" i="2" s="1"/>
  <c r="K615" i="2"/>
  <c r="N615" i="2" s="1"/>
  <c r="K616" i="2"/>
  <c r="N616" i="2" s="1"/>
  <c r="K617" i="2"/>
  <c r="N617" i="2" s="1"/>
  <c r="K618" i="2"/>
  <c r="N618" i="2" s="1"/>
  <c r="K619" i="2"/>
  <c r="N619" i="2" s="1"/>
  <c r="K620" i="2"/>
  <c r="N620" i="2" s="1"/>
  <c r="K621" i="2"/>
  <c r="N621" i="2" s="1"/>
  <c r="K622" i="2"/>
  <c r="N622" i="2" s="1"/>
  <c r="K623" i="2"/>
  <c r="N623" i="2" s="1"/>
  <c r="K624" i="2"/>
  <c r="N624" i="2" s="1"/>
  <c r="K625" i="2"/>
  <c r="N625" i="2" s="1"/>
  <c r="K626" i="2"/>
  <c r="N626" i="2" s="1"/>
  <c r="K627" i="2"/>
  <c r="N627" i="2" s="1"/>
  <c r="K628" i="2"/>
  <c r="N628" i="2" s="1"/>
  <c r="K629" i="2"/>
  <c r="N629" i="2" s="1"/>
  <c r="K630" i="2"/>
  <c r="N630" i="2" s="1"/>
  <c r="K631" i="2"/>
  <c r="N631" i="2" s="1"/>
  <c r="K632" i="2"/>
  <c r="N632" i="2" s="1"/>
  <c r="K633" i="2"/>
  <c r="N633" i="2" s="1"/>
  <c r="K634" i="2"/>
  <c r="N634" i="2" s="1"/>
  <c r="K635" i="2"/>
  <c r="N635" i="2" s="1"/>
  <c r="K636" i="2"/>
  <c r="N636" i="2" s="1"/>
  <c r="K637" i="2"/>
  <c r="N637" i="2" s="1"/>
  <c r="K638" i="2"/>
  <c r="N638" i="2" s="1"/>
  <c r="K639" i="2"/>
  <c r="N639" i="2" s="1"/>
  <c r="K640" i="2"/>
  <c r="N640" i="2" s="1"/>
  <c r="K641" i="2"/>
  <c r="N641" i="2" s="1"/>
  <c r="K642" i="2"/>
  <c r="N642" i="2" s="1"/>
  <c r="K643" i="2"/>
  <c r="N643" i="2" s="1"/>
  <c r="K644" i="2"/>
  <c r="N644" i="2" s="1"/>
  <c r="K645" i="2"/>
  <c r="N645" i="2" s="1"/>
  <c r="K646" i="2"/>
  <c r="N646" i="2" s="1"/>
  <c r="K647" i="2"/>
  <c r="N647" i="2" s="1"/>
  <c r="K648" i="2"/>
  <c r="N648" i="2" s="1"/>
  <c r="K649" i="2"/>
  <c r="N649" i="2" s="1"/>
  <c r="K650" i="2"/>
  <c r="N650" i="2" s="1"/>
  <c r="K651" i="2"/>
  <c r="N651" i="2" s="1"/>
  <c r="K652" i="2"/>
  <c r="N652" i="2" s="1"/>
  <c r="K653" i="2"/>
  <c r="N653" i="2" s="1"/>
  <c r="K654" i="2"/>
  <c r="N654" i="2" s="1"/>
  <c r="K655" i="2"/>
  <c r="N655" i="2" s="1"/>
  <c r="K656" i="2"/>
  <c r="N656" i="2" s="1"/>
  <c r="K657" i="2"/>
  <c r="N657" i="2" s="1"/>
  <c r="K658" i="2"/>
  <c r="N658" i="2" s="1"/>
  <c r="K659" i="2"/>
  <c r="N659" i="2" s="1"/>
  <c r="K660" i="2"/>
  <c r="N660" i="2" s="1"/>
  <c r="K661" i="2"/>
  <c r="N661" i="2" s="1"/>
  <c r="K662" i="2"/>
  <c r="N662" i="2" s="1"/>
  <c r="K663" i="2"/>
  <c r="N663" i="2" s="1"/>
  <c r="K664" i="2"/>
  <c r="N664" i="2" s="1"/>
  <c r="K665" i="2"/>
  <c r="N665" i="2" s="1"/>
  <c r="K666" i="2"/>
  <c r="N666" i="2" s="1"/>
  <c r="K667" i="2"/>
  <c r="N667" i="2" s="1"/>
  <c r="K668" i="2"/>
  <c r="N668" i="2" s="1"/>
  <c r="K669" i="2"/>
  <c r="N669" i="2" s="1"/>
  <c r="K670" i="2"/>
  <c r="N670" i="2" s="1"/>
  <c r="K671" i="2"/>
  <c r="N671" i="2" s="1"/>
  <c r="K672" i="2"/>
  <c r="N672" i="2" s="1"/>
  <c r="K673" i="2"/>
  <c r="N673" i="2" s="1"/>
  <c r="K674" i="2"/>
  <c r="N674" i="2" s="1"/>
  <c r="K675" i="2"/>
  <c r="N675" i="2" s="1"/>
  <c r="K676" i="2"/>
  <c r="N676" i="2" s="1"/>
  <c r="K677" i="2"/>
  <c r="N677" i="2" s="1"/>
  <c r="K678" i="2"/>
  <c r="N678" i="2" s="1"/>
  <c r="K679" i="2"/>
  <c r="N679" i="2" s="1"/>
  <c r="K680" i="2"/>
  <c r="N680" i="2" s="1"/>
  <c r="K681" i="2"/>
  <c r="N681" i="2" s="1"/>
  <c r="K682" i="2"/>
  <c r="N682" i="2" s="1"/>
  <c r="K683" i="2"/>
  <c r="N683" i="2" s="1"/>
  <c r="K684" i="2"/>
  <c r="N684" i="2" s="1"/>
  <c r="K685" i="2"/>
  <c r="N685" i="2" s="1"/>
  <c r="K686" i="2"/>
  <c r="N686" i="2" s="1"/>
  <c r="K687" i="2"/>
  <c r="N687" i="2" s="1"/>
  <c r="K688" i="2"/>
  <c r="N688" i="2" s="1"/>
  <c r="K689" i="2"/>
  <c r="N689" i="2" s="1"/>
  <c r="K690" i="2"/>
  <c r="N690" i="2" s="1"/>
  <c r="K691" i="2"/>
  <c r="N691" i="2" s="1"/>
  <c r="K692" i="2"/>
  <c r="N692" i="2" s="1"/>
  <c r="K693" i="2"/>
  <c r="N693" i="2" s="1"/>
  <c r="K694" i="2"/>
  <c r="N694" i="2" s="1"/>
  <c r="K695" i="2"/>
  <c r="N695" i="2" s="1"/>
  <c r="K696" i="2"/>
  <c r="N696" i="2" s="1"/>
  <c r="K697" i="2"/>
  <c r="N697" i="2" s="1"/>
  <c r="K698" i="2"/>
  <c r="N698" i="2" s="1"/>
  <c r="K699" i="2"/>
  <c r="N699" i="2" s="1"/>
  <c r="K700" i="2"/>
  <c r="N700" i="2" s="1"/>
  <c r="K701" i="2"/>
  <c r="N701" i="2" s="1"/>
  <c r="K702" i="2"/>
  <c r="N702" i="2" s="1"/>
  <c r="K703" i="2"/>
  <c r="N703" i="2" s="1"/>
  <c r="K704" i="2"/>
  <c r="N704" i="2" s="1"/>
  <c r="K705" i="2"/>
  <c r="N705" i="2" s="1"/>
  <c r="K706" i="2"/>
  <c r="N706" i="2" s="1"/>
  <c r="K707" i="2"/>
  <c r="N707" i="2" s="1"/>
  <c r="K708" i="2"/>
  <c r="N708" i="2" s="1"/>
  <c r="K709" i="2"/>
  <c r="N709" i="2" s="1"/>
  <c r="K710" i="2"/>
  <c r="N710" i="2" s="1"/>
  <c r="K711" i="2"/>
  <c r="N711" i="2" s="1"/>
  <c r="K712" i="2"/>
  <c r="N712" i="2" s="1"/>
  <c r="K713" i="2"/>
  <c r="N713" i="2" s="1"/>
  <c r="K714" i="2"/>
  <c r="N714" i="2" s="1"/>
  <c r="K715" i="2"/>
  <c r="N715" i="2" s="1"/>
  <c r="K716" i="2"/>
  <c r="N716" i="2" s="1"/>
  <c r="K717" i="2"/>
  <c r="N717" i="2" s="1"/>
  <c r="K718" i="2"/>
  <c r="N718" i="2" s="1"/>
  <c r="K719" i="2"/>
  <c r="N719" i="2" s="1"/>
  <c r="K720" i="2"/>
  <c r="N720" i="2" s="1"/>
  <c r="K721" i="2"/>
  <c r="N721" i="2" s="1"/>
  <c r="K722" i="2"/>
  <c r="N722" i="2" s="1"/>
  <c r="K723" i="2"/>
  <c r="N723" i="2" s="1"/>
  <c r="K724" i="2"/>
  <c r="N724" i="2" s="1"/>
  <c r="K725" i="2"/>
  <c r="N725" i="2" s="1"/>
  <c r="K726" i="2"/>
  <c r="N726" i="2" s="1"/>
  <c r="K727" i="2"/>
  <c r="N727" i="2" s="1"/>
  <c r="K728" i="2"/>
  <c r="N728" i="2" s="1"/>
  <c r="K729" i="2"/>
  <c r="N729" i="2" s="1"/>
  <c r="K730" i="2"/>
  <c r="N730" i="2" s="1"/>
  <c r="K731" i="2"/>
  <c r="N731" i="2" s="1"/>
  <c r="K732" i="2"/>
  <c r="N732" i="2" s="1"/>
  <c r="K733" i="2"/>
  <c r="N733" i="2" s="1"/>
  <c r="K734" i="2"/>
  <c r="N734" i="2" s="1"/>
  <c r="K735" i="2"/>
  <c r="N735" i="2" s="1"/>
  <c r="K736" i="2"/>
  <c r="N736" i="2" s="1"/>
  <c r="K737" i="2"/>
  <c r="N737" i="2" s="1"/>
  <c r="K738" i="2"/>
  <c r="N738" i="2" s="1"/>
  <c r="K739" i="2"/>
  <c r="N739" i="2" s="1"/>
  <c r="K740" i="2"/>
  <c r="N740" i="2" s="1"/>
  <c r="K741" i="2"/>
  <c r="N741" i="2" s="1"/>
  <c r="K742" i="2"/>
  <c r="N742" i="2" s="1"/>
  <c r="K743" i="2"/>
  <c r="N743" i="2" s="1"/>
  <c r="K744" i="2"/>
  <c r="N744" i="2" s="1"/>
  <c r="K745" i="2"/>
  <c r="N745" i="2" s="1"/>
  <c r="K746" i="2"/>
  <c r="N746" i="2" s="1"/>
  <c r="K747" i="2"/>
  <c r="N747" i="2" s="1"/>
  <c r="K748" i="2"/>
  <c r="N748" i="2" s="1"/>
  <c r="K749" i="2"/>
  <c r="N749" i="2" s="1"/>
  <c r="K750" i="2"/>
  <c r="N750" i="2" s="1"/>
  <c r="K751" i="2"/>
  <c r="N751" i="2" s="1"/>
  <c r="K752" i="2"/>
  <c r="N752" i="2" s="1"/>
  <c r="K753" i="2"/>
  <c r="N753" i="2" s="1"/>
  <c r="K754" i="2"/>
  <c r="N754" i="2" s="1"/>
  <c r="K755" i="2"/>
  <c r="N755" i="2" s="1"/>
  <c r="K756" i="2"/>
  <c r="N756" i="2" s="1"/>
  <c r="K757" i="2"/>
  <c r="N757" i="2" s="1"/>
  <c r="K758" i="2"/>
  <c r="N758" i="2" s="1"/>
  <c r="K759" i="2"/>
  <c r="N759" i="2" s="1"/>
  <c r="K760" i="2"/>
  <c r="N760" i="2" s="1"/>
  <c r="K761" i="2"/>
  <c r="N761" i="2" s="1"/>
  <c r="K762" i="2"/>
  <c r="N762" i="2" s="1"/>
  <c r="K763" i="2"/>
  <c r="N763" i="2" s="1"/>
  <c r="K764" i="2"/>
  <c r="N764" i="2" s="1"/>
  <c r="K765" i="2"/>
  <c r="N765" i="2" s="1"/>
  <c r="K766" i="2"/>
  <c r="N766" i="2" s="1"/>
  <c r="K767" i="2"/>
  <c r="N767" i="2" s="1"/>
  <c r="K768" i="2"/>
  <c r="N768" i="2" s="1"/>
  <c r="K769" i="2"/>
  <c r="N769" i="2" s="1"/>
  <c r="K770" i="2"/>
  <c r="N770" i="2" s="1"/>
  <c r="K771" i="2"/>
  <c r="N771" i="2" s="1"/>
  <c r="K772" i="2"/>
  <c r="N772" i="2" s="1"/>
  <c r="K773" i="2"/>
  <c r="N773" i="2" s="1"/>
  <c r="K774" i="2"/>
  <c r="N774" i="2" s="1"/>
  <c r="K775" i="2"/>
  <c r="N775" i="2" s="1"/>
  <c r="K776" i="2"/>
  <c r="N776" i="2" s="1"/>
  <c r="K777" i="2"/>
  <c r="N777" i="2" s="1"/>
  <c r="K778" i="2"/>
  <c r="N778" i="2" s="1"/>
  <c r="K779" i="2"/>
  <c r="N779" i="2" s="1"/>
  <c r="K780" i="2"/>
  <c r="N780" i="2" s="1"/>
  <c r="K781" i="2"/>
  <c r="N781" i="2" s="1"/>
  <c r="K782" i="2"/>
  <c r="N782" i="2" s="1"/>
  <c r="K783" i="2"/>
  <c r="N783" i="2" s="1"/>
  <c r="K784" i="2"/>
  <c r="N784" i="2" s="1"/>
  <c r="K785" i="2"/>
  <c r="N785" i="2" s="1"/>
  <c r="K786" i="2"/>
  <c r="N786" i="2" s="1"/>
  <c r="K787" i="2"/>
  <c r="N787" i="2" s="1"/>
  <c r="K788" i="2"/>
  <c r="N788" i="2" s="1"/>
  <c r="K789" i="2"/>
  <c r="N789" i="2" s="1"/>
  <c r="K790" i="2"/>
  <c r="N790" i="2" s="1"/>
  <c r="K791" i="2"/>
  <c r="N791" i="2" s="1"/>
  <c r="K792" i="2"/>
  <c r="N792" i="2" s="1"/>
  <c r="K793" i="2"/>
  <c r="N793" i="2" s="1"/>
  <c r="K794" i="2"/>
  <c r="N794" i="2" s="1"/>
  <c r="K795" i="2"/>
  <c r="N795" i="2" s="1"/>
  <c r="K796" i="2"/>
  <c r="N796" i="2" s="1"/>
  <c r="K797" i="2"/>
  <c r="N797" i="2" s="1"/>
  <c r="K798" i="2"/>
  <c r="N798" i="2" s="1"/>
  <c r="K799" i="2"/>
  <c r="N799" i="2" s="1"/>
  <c r="K800" i="2"/>
  <c r="N800" i="2" s="1"/>
  <c r="K801" i="2"/>
  <c r="N801" i="2" s="1"/>
  <c r="K802" i="2"/>
  <c r="N802" i="2" s="1"/>
  <c r="K803" i="2"/>
  <c r="N803" i="2" s="1"/>
  <c r="K804" i="2"/>
  <c r="N804" i="2" s="1"/>
  <c r="K805" i="2"/>
  <c r="N805" i="2" s="1"/>
  <c r="K806" i="2"/>
  <c r="N806" i="2" s="1"/>
  <c r="K807" i="2"/>
  <c r="N807" i="2" s="1"/>
  <c r="K808" i="2"/>
  <c r="N808" i="2" s="1"/>
  <c r="K809" i="2"/>
  <c r="N809" i="2" s="1"/>
  <c r="K810" i="2"/>
  <c r="N810" i="2" s="1"/>
  <c r="K811" i="2"/>
  <c r="N811" i="2" s="1"/>
  <c r="K812" i="2"/>
  <c r="N812" i="2" s="1"/>
  <c r="K813" i="2"/>
  <c r="N813" i="2" s="1"/>
  <c r="K814" i="2"/>
  <c r="N814" i="2" s="1"/>
  <c r="K815" i="2"/>
  <c r="N815" i="2" s="1"/>
  <c r="K816" i="2"/>
  <c r="N816" i="2" s="1"/>
  <c r="K817" i="2"/>
  <c r="N817" i="2" s="1"/>
  <c r="K818" i="2"/>
  <c r="N818" i="2" s="1"/>
  <c r="K819" i="2"/>
  <c r="N819" i="2" s="1"/>
  <c r="K820" i="2"/>
  <c r="N820" i="2" s="1"/>
  <c r="K821" i="2"/>
  <c r="N821" i="2" s="1"/>
  <c r="K822" i="2"/>
  <c r="N822" i="2" s="1"/>
  <c r="K823" i="2"/>
  <c r="N823" i="2" s="1"/>
  <c r="K824" i="2"/>
  <c r="N824" i="2" s="1"/>
  <c r="K825" i="2"/>
  <c r="N825" i="2" s="1"/>
  <c r="K826" i="2"/>
  <c r="N826" i="2" s="1"/>
  <c r="K827" i="2"/>
  <c r="N827" i="2" s="1"/>
  <c r="K828" i="2"/>
  <c r="N828" i="2" s="1"/>
  <c r="K829" i="2"/>
  <c r="N829" i="2" s="1"/>
  <c r="K830" i="2"/>
  <c r="N830" i="2" s="1"/>
  <c r="K831" i="2"/>
  <c r="N831" i="2" s="1"/>
  <c r="K832" i="2"/>
  <c r="N832" i="2" s="1"/>
  <c r="K833" i="2"/>
  <c r="N833" i="2" s="1"/>
  <c r="K834" i="2"/>
  <c r="N834" i="2" s="1"/>
  <c r="K835" i="2"/>
  <c r="N835" i="2" s="1"/>
  <c r="K836" i="2"/>
  <c r="N836" i="2" s="1"/>
  <c r="K837" i="2"/>
  <c r="N837" i="2" s="1"/>
  <c r="K838" i="2"/>
  <c r="N838" i="2" s="1"/>
  <c r="K839" i="2"/>
  <c r="N839" i="2" s="1"/>
  <c r="K840" i="2"/>
  <c r="N840" i="2" s="1"/>
  <c r="K841" i="2"/>
  <c r="N841" i="2" s="1"/>
  <c r="K842" i="2"/>
  <c r="N842" i="2" s="1"/>
  <c r="K843" i="2"/>
  <c r="N843" i="2" s="1"/>
  <c r="K844" i="2"/>
  <c r="N844" i="2" s="1"/>
  <c r="K845" i="2"/>
  <c r="N845" i="2" s="1"/>
  <c r="K846" i="2"/>
  <c r="N846" i="2" s="1"/>
  <c r="K847" i="2"/>
  <c r="N847" i="2" s="1"/>
  <c r="K848" i="2"/>
  <c r="N848" i="2" s="1"/>
  <c r="K849" i="2"/>
  <c r="N849" i="2" s="1"/>
  <c r="K850" i="2"/>
  <c r="N850" i="2" s="1"/>
  <c r="K851" i="2"/>
  <c r="N851" i="2" s="1"/>
  <c r="K852" i="2"/>
  <c r="N852" i="2" s="1"/>
  <c r="K853" i="2"/>
  <c r="N853" i="2" s="1"/>
  <c r="K854" i="2"/>
  <c r="N854" i="2" s="1"/>
  <c r="K855" i="2"/>
  <c r="N855" i="2" s="1"/>
  <c r="K856" i="2"/>
  <c r="N856" i="2" s="1"/>
  <c r="K857" i="2"/>
  <c r="N857" i="2" s="1"/>
  <c r="K858" i="2"/>
  <c r="N858" i="2" s="1"/>
  <c r="K859" i="2"/>
  <c r="N859" i="2" s="1"/>
  <c r="K860" i="2"/>
  <c r="N860" i="2" s="1"/>
  <c r="K861" i="2"/>
  <c r="N861" i="2" s="1"/>
  <c r="K862" i="2"/>
  <c r="N862" i="2" s="1"/>
  <c r="K863" i="2"/>
  <c r="N863" i="2" s="1"/>
  <c r="K864" i="2"/>
  <c r="N864" i="2" s="1"/>
  <c r="K865" i="2"/>
  <c r="N865" i="2" s="1"/>
  <c r="K866" i="2"/>
  <c r="N866" i="2" s="1"/>
  <c r="K867" i="2"/>
  <c r="N867" i="2" s="1"/>
  <c r="K868" i="2"/>
  <c r="N868" i="2" s="1"/>
  <c r="K869" i="2"/>
  <c r="N869" i="2" s="1"/>
  <c r="K870" i="2"/>
  <c r="N870" i="2" s="1"/>
  <c r="K871" i="2"/>
  <c r="N871" i="2" s="1"/>
  <c r="K872" i="2"/>
  <c r="N872" i="2" s="1"/>
  <c r="K873" i="2"/>
  <c r="N873" i="2" s="1"/>
  <c r="K874" i="2"/>
  <c r="N874" i="2" s="1"/>
  <c r="K875" i="2"/>
  <c r="N875" i="2" s="1"/>
  <c r="K876" i="2"/>
  <c r="N876" i="2" s="1"/>
  <c r="K877" i="2"/>
  <c r="N877" i="2" s="1"/>
  <c r="K878" i="2"/>
  <c r="N878" i="2" s="1"/>
  <c r="K879" i="2"/>
  <c r="N879" i="2" s="1"/>
  <c r="K880" i="2"/>
  <c r="N880" i="2" s="1"/>
  <c r="K881" i="2"/>
  <c r="N881" i="2" s="1"/>
  <c r="K882" i="2"/>
  <c r="N882" i="2" s="1"/>
  <c r="K883" i="2"/>
  <c r="N883" i="2" s="1"/>
  <c r="K884" i="2"/>
  <c r="N884" i="2" s="1"/>
  <c r="K885" i="2"/>
  <c r="N885" i="2" s="1"/>
  <c r="K886" i="2"/>
  <c r="N886" i="2" s="1"/>
  <c r="K887" i="2"/>
  <c r="N887" i="2" s="1"/>
  <c r="K888" i="2"/>
  <c r="N888" i="2" s="1"/>
  <c r="K889" i="2"/>
  <c r="N889" i="2" s="1"/>
  <c r="K890" i="2"/>
  <c r="N890" i="2" s="1"/>
  <c r="K891" i="2"/>
  <c r="N891" i="2" s="1"/>
  <c r="K892" i="2"/>
  <c r="N892" i="2" s="1"/>
  <c r="K893" i="2"/>
  <c r="N893" i="2" s="1"/>
  <c r="K894" i="2"/>
  <c r="N894" i="2" s="1"/>
  <c r="K895" i="2"/>
  <c r="N895" i="2" s="1"/>
  <c r="K896" i="2"/>
  <c r="N896" i="2" s="1"/>
  <c r="K897" i="2"/>
  <c r="N897" i="2" s="1"/>
  <c r="K898" i="2"/>
  <c r="N898" i="2" s="1"/>
  <c r="K899" i="2"/>
  <c r="N899" i="2" s="1"/>
  <c r="K900" i="2"/>
  <c r="N900" i="2" s="1"/>
  <c r="K901" i="2"/>
  <c r="N901" i="2" s="1"/>
  <c r="K902" i="2"/>
  <c r="N902" i="2" s="1"/>
  <c r="K903" i="2"/>
  <c r="N903" i="2" s="1"/>
  <c r="K904" i="2"/>
  <c r="N904" i="2" s="1"/>
  <c r="K905" i="2"/>
  <c r="N905" i="2" s="1"/>
  <c r="K906" i="2"/>
  <c r="N906" i="2" s="1"/>
  <c r="K907" i="2"/>
  <c r="N907" i="2" s="1"/>
  <c r="K908" i="2"/>
  <c r="N908" i="2" s="1"/>
  <c r="K909" i="2"/>
  <c r="N909" i="2" s="1"/>
  <c r="K910" i="2"/>
  <c r="N910" i="2" s="1"/>
  <c r="K911" i="2"/>
  <c r="N911" i="2" s="1"/>
  <c r="K912" i="2"/>
  <c r="N912" i="2" s="1"/>
  <c r="K913" i="2"/>
  <c r="N913" i="2" s="1"/>
  <c r="K914" i="2"/>
  <c r="N914" i="2" s="1"/>
  <c r="K915" i="2"/>
  <c r="N915" i="2" s="1"/>
  <c r="K916" i="2"/>
  <c r="N916" i="2" s="1"/>
  <c r="K917" i="2"/>
  <c r="N917" i="2" s="1"/>
  <c r="K918" i="2"/>
  <c r="N918" i="2" s="1"/>
  <c r="K919" i="2"/>
  <c r="N919" i="2" s="1"/>
  <c r="K920" i="2"/>
  <c r="N920" i="2" s="1"/>
  <c r="K921" i="2"/>
  <c r="N921" i="2" s="1"/>
  <c r="K922" i="2"/>
  <c r="N922" i="2" s="1"/>
  <c r="K923" i="2"/>
  <c r="N923" i="2" s="1"/>
  <c r="K924" i="2"/>
  <c r="N924" i="2" s="1"/>
  <c r="K925" i="2"/>
  <c r="N925" i="2" s="1"/>
  <c r="K926" i="2"/>
  <c r="N926" i="2" s="1"/>
  <c r="K927" i="2"/>
  <c r="N927" i="2" s="1"/>
  <c r="K928" i="2"/>
  <c r="N928" i="2" s="1"/>
  <c r="K929" i="2"/>
  <c r="N929" i="2" s="1"/>
  <c r="K930" i="2"/>
  <c r="N930" i="2" s="1"/>
  <c r="K931" i="2"/>
  <c r="N931" i="2" s="1"/>
  <c r="K932" i="2"/>
  <c r="N932" i="2" s="1"/>
  <c r="K933" i="2"/>
  <c r="N933" i="2" s="1"/>
  <c r="K934" i="2"/>
  <c r="N934" i="2" s="1"/>
  <c r="K935" i="2"/>
  <c r="N935" i="2" s="1"/>
  <c r="K936" i="2"/>
  <c r="N936" i="2" s="1"/>
  <c r="K937" i="2"/>
  <c r="N937" i="2" s="1"/>
  <c r="K938" i="2"/>
  <c r="N938" i="2" s="1"/>
  <c r="K939" i="2"/>
  <c r="N939" i="2" s="1"/>
  <c r="K940" i="2"/>
  <c r="N940" i="2" s="1"/>
  <c r="K941" i="2"/>
  <c r="N941" i="2" s="1"/>
  <c r="K942" i="2"/>
  <c r="N942" i="2" s="1"/>
  <c r="K943" i="2"/>
  <c r="N943" i="2" s="1"/>
  <c r="K944" i="2"/>
  <c r="N944" i="2" s="1"/>
  <c r="K945" i="2"/>
  <c r="N945" i="2" s="1"/>
  <c r="K946" i="2"/>
  <c r="N946" i="2" s="1"/>
  <c r="K947" i="2"/>
  <c r="N947" i="2" s="1"/>
  <c r="K948" i="2"/>
  <c r="N948" i="2" s="1"/>
  <c r="K949" i="2"/>
  <c r="N949" i="2" s="1"/>
  <c r="K950" i="2"/>
  <c r="N950" i="2" s="1"/>
  <c r="K951" i="2"/>
  <c r="N951" i="2" s="1"/>
  <c r="K952" i="2"/>
  <c r="N952" i="2" s="1"/>
  <c r="K953" i="2"/>
  <c r="N953" i="2" s="1"/>
  <c r="K954" i="2"/>
  <c r="N954" i="2" s="1"/>
  <c r="K955" i="2"/>
  <c r="N955" i="2" s="1"/>
  <c r="K956" i="2"/>
  <c r="N956" i="2" s="1"/>
  <c r="K957" i="2"/>
  <c r="N957" i="2" s="1"/>
  <c r="K958" i="2"/>
  <c r="N958" i="2" s="1"/>
  <c r="K959" i="2"/>
  <c r="N959" i="2" s="1"/>
  <c r="K960" i="2"/>
  <c r="N960" i="2" s="1"/>
  <c r="K961" i="2"/>
  <c r="N961" i="2" s="1"/>
  <c r="K962" i="2"/>
  <c r="N962" i="2" s="1"/>
  <c r="K963" i="2"/>
  <c r="N963" i="2" s="1"/>
  <c r="K964" i="2"/>
  <c r="N964" i="2" s="1"/>
  <c r="K965" i="2"/>
  <c r="N965" i="2" s="1"/>
  <c r="K966" i="2"/>
  <c r="N966" i="2" s="1"/>
  <c r="K967" i="2"/>
  <c r="N967" i="2" s="1"/>
  <c r="K968" i="2"/>
  <c r="N968" i="2" s="1"/>
  <c r="K969" i="2"/>
  <c r="N969" i="2" s="1"/>
  <c r="K970" i="2"/>
  <c r="N970" i="2" s="1"/>
  <c r="K971" i="2"/>
  <c r="N971" i="2" s="1"/>
  <c r="K972" i="2"/>
  <c r="N972" i="2" s="1"/>
  <c r="K973" i="2"/>
  <c r="N973" i="2" s="1"/>
  <c r="K974" i="2"/>
  <c r="N974" i="2" s="1"/>
  <c r="K975" i="2"/>
  <c r="N975" i="2" s="1"/>
  <c r="K976" i="2"/>
  <c r="N976" i="2" s="1"/>
  <c r="K977" i="2"/>
  <c r="N977" i="2" s="1"/>
  <c r="K978" i="2"/>
  <c r="N978" i="2" s="1"/>
  <c r="K979" i="2"/>
  <c r="N979" i="2" s="1"/>
  <c r="K980" i="2"/>
  <c r="N980" i="2" s="1"/>
  <c r="K981" i="2"/>
  <c r="N981" i="2" s="1"/>
  <c r="K982" i="2"/>
  <c r="N982" i="2" s="1"/>
  <c r="K983" i="2"/>
  <c r="N983" i="2" s="1"/>
  <c r="K984" i="2"/>
  <c r="N984" i="2" s="1"/>
  <c r="K985" i="2"/>
  <c r="N985" i="2" s="1"/>
  <c r="K986" i="2"/>
  <c r="N986" i="2" s="1"/>
  <c r="K987" i="2"/>
  <c r="N987" i="2" s="1"/>
  <c r="K988" i="2"/>
  <c r="N988" i="2" s="1"/>
  <c r="K989" i="2"/>
  <c r="N989" i="2" s="1"/>
  <c r="K990" i="2"/>
  <c r="N990" i="2" s="1"/>
  <c r="K991" i="2"/>
  <c r="N991" i="2" s="1"/>
  <c r="K992" i="2"/>
  <c r="N992" i="2" s="1"/>
  <c r="K993" i="2"/>
  <c r="N993" i="2" s="1"/>
  <c r="K994" i="2"/>
  <c r="N994" i="2" s="1"/>
  <c r="K995" i="2"/>
  <c r="N995" i="2" s="1"/>
  <c r="K996" i="2"/>
  <c r="N996" i="2" s="1"/>
  <c r="K997" i="2"/>
  <c r="N997" i="2" s="1"/>
  <c r="K998" i="2"/>
  <c r="N998" i="2" s="1"/>
  <c r="K999" i="2"/>
  <c r="N999" i="2" s="1"/>
  <c r="K1000" i="2"/>
  <c r="N1000" i="2" s="1"/>
  <c r="K1001" i="2"/>
  <c r="N1001" i="2" s="1"/>
  <c r="K2" i="2"/>
  <c r="N2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N441" i="14" l="1"/>
  <c r="N641" i="14"/>
  <c r="N481" i="14"/>
  <c r="N529" i="14"/>
  <c r="N553" i="14"/>
  <c r="N617" i="14"/>
  <c r="N729" i="14"/>
  <c r="N353" i="14"/>
  <c r="N545" i="14"/>
  <c r="N609" i="14"/>
  <c r="N345" i="14"/>
  <c r="N401" i="14"/>
  <c r="N425" i="14"/>
  <c r="N489" i="14"/>
  <c r="N561" i="14"/>
  <c r="N625" i="14"/>
  <c r="F5" i="12"/>
  <c r="F13" i="12"/>
  <c r="I13" i="12" s="1"/>
  <c r="F10" i="12"/>
  <c r="I10" i="12"/>
  <c r="G10" i="12"/>
  <c r="I5" i="12"/>
  <c r="G5" i="12"/>
  <c r="H10" i="12"/>
  <c r="H5" i="12"/>
  <c r="H13" i="12"/>
  <c r="I8" i="12"/>
  <c r="I16" i="12"/>
  <c r="F12" i="12"/>
  <c r="G12" i="12" s="1"/>
  <c r="G13" i="12"/>
  <c r="F11" i="12"/>
  <c r="G11" i="12" s="1"/>
  <c r="F9" i="12"/>
  <c r="I9" i="12" s="1"/>
  <c r="F8" i="12"/>
  <c r="H8" i="12" s="1"/>
  <c r="F16" i="12"/>
  <c r="G16" i="12" s="1"/>
  <c r="F7" i="12"/>
  <c r="I7" i="12" s="1"/>
  <c r="F15" i="12"/>
  <c r="G15" i="12" s="1"/>
  <c r="F14" i="12"/>
  <c r="I14" i="12" s="1"/>
  <c r="F6" i="12"/>
  <c r="G6" i="12" s="1"/>
  <c r="N9" i="2"/>
  <c r="N42" i="2"/>
  <c r="N50" i="2"/>
  <c r="N234" i="2"/>
  <c r="G14" i="12" l="1"/>
  <c r="G8" i="12"/>
  <c r="I15" i="12"/>
  <c r="H9" i="12"/>
  <c r="H7" i="12"/>
  <c r="H16" i="12"/>
  <c r="I6" i="12"/>
  <c r="H6" i="12"/>
  <c r="H15" i="12"/>
  <c r="H14" i="12"/>
  <c r="G7" i="12"/>
  <c r="I11" i="12"/>
  <c r="H11" i="12"/>
  <c r="I12" i="12"/>
  <c r="H12" i="12"/>
  <c r="G9" i="12"/>
</calcChain>
</file>

<file path=xl/sharedStrings.xml><?xml version="1.0" encoding="utf-8"?>
<sst xmlns="http://schemas.openxmlformats.org/spreadsheetml/2006/main" count="20162" uniqueCount="2115">
  <si>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</si>
  <si>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</si>
  <si>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</si>
  <si>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</si>
  <si>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</si>
  <si>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</si>
  <si>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</si>
  <si>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</si>
  <si>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</si>
  <si>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</si>
  <si>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</si>
  <si>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</si>
  <si>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</si>
  <si>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</si>
  <si>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</si>
  <si>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</si>
  <si>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</si>
  <si>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</si>
  <si>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</si>
  <si>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</si>
  <si>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</si>
  <si>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</si>
  <si>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</si>
  <si>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</si>
  <si>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</si>
  <si>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</si>
  <si>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</si>
  <si>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</si>
  <si>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</si>
  <si>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</si>
  <si>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</si>
  <si>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</si>
  <si>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</si>
  <si>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</si>
  <si>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</si>
  <si>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</si>
  <si>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</si>
  <si>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</si>
  <si>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</si>
  <si>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</si>
  <si>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</si>
  <si>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</si>
  <si>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</si>
  <si>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</si>
  <si>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</si>
  <si>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</si>
  <si>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</si>
  <si>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</si>
  <si>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</si>
  <si>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</si>
  <si>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</si>
  <si>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</si>
  <si>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</si>
  <si>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</si>
  <si>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</si>
  <si>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</si>
  <si>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</si>
  <si>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</si>
  <si>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</si>
  <si>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</si>
  <si>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</si>
  <si>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</si>
  <si>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</si>
  <si>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</si>
  <si>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</si>
  <si>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</si>
  <si>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</si>
  <si>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</si>
  <si>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</si>
  <si>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</si>
  <si>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</si>
  <si>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</si>
  <si>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</si>
  <si>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</si>
  <si>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</si>
  <si>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</si>
  <si>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</si>
  <si>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</si>
  <si>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</si>
  <si>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</si>
  <si>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</si>
  <si>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</si>
  <si>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</si>
  <si>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</si>
  <si>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</si>
  <si>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</si>
  <si>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</si>
  <si>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</si>
  <si>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</si>
  <si>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</si>
  <si>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</si>
  <si>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</si>
  <si>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</si>
  <si>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</si>
  <si>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</si>
  <si>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</si>
  <si>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</si>
  <si>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</si>
  <si>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</si>
  <si>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</si>
  <si>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</si>
  <si>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</si>
  <si>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</si>
  <si>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</si>
  <si>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</si>
  <si>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</si>
  <si>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</si>
  <si>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</si>
  <si>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</si>
  <si>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</si>
  <si>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</si>
  <si>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</si>
  <si>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</si>
  <si>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</si>
  <si>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</si>
  <si>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</si>
  <si>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</si>
  <si>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</si>
  <si>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</si>
  <si>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</si>
  <si>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</si>
  <si>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</si>
  <si>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</si>
  <si>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</si>
  <si>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</si>
  <si>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</si>
  <si>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</si>
  <si>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</si>
  <si>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</si>
  <si>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</si>
  <si>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</si>
  <si>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</si>
  <si>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</si>
  <si>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</si>
  <si>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</si>
  <si>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</si>
  <si>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</si>
  <si>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</si>
  <si>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</si>
  <si>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</si>
  <si>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</si>
  <si>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</si>
  <si>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</si>
  <si>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</si>
  <si>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</si>
  <si>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</si>
  <si>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</si>
  <si>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</si>
  <si>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</si>
  <si>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</si>
  <si>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</si>
  <si>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</si>
  <si>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</si>
  <si>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</si>
  <si>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</si>
  <si>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</si>
  <si>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</si>
  <si>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</si>
  <si>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</si>
  <si>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</si>
  <si>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</si>
  <si>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</si>
  <si>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</si>
  <si>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</si>
  <si>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</si>
  <si>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</si>
  <si>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</si>
  <si>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</si>
  <si>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</si>
  <si>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</si>
  <si>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</si>
  <si>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</si>
  <si>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</si>
  <si>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</si>
  <si>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</si>
  <si>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</si>
  <si>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</si>
  <si>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</si>
  <si>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</si>
  <si>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</si>
  <si>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</si>
  <si>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</si>
  <si>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</si>
  <si>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</si>
  <si>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</si>
  <si>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</si>
  <si>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</si>
  <si>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</si>
  <si>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</si>
  <si>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</si>
  <si>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</si>
  <si>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</si>
  <si>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</si>
  <si>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</si>
  <si>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</si>
  <si>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</si>
  <si>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</si>
  <si>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</si>
  <si>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</si>
  <si>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</si>
  <si>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</si>
  <si>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</si>
  <si>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</si>
  <si>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</si>
  <si>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</si>
  <si>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</si>
  <si>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</si>
  <si>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</si>
  <si>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</si>
  <si>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</si>
  <si>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</si>
  <si>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</si>
  <si>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</si>
  <si>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</si>
  <si>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</si>
  <si>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</si>
  <si>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</si>
  <si>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</si>
  <si>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</si>
  <si>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</si>
  <si>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</si>
  <si>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</si>
  <si>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</si>
  <si>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</si>
  <si>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</si>
  <si>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</si>
  <si>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</si>
  <si>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</si>
  <si>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</si>
  <si>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</si>
  <si>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</si>
  <si>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</si>
  <si>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</si>
  <si>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</si>
  <si>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</si>
  <si>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</si>
  <si>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</si>
  <si>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</si>
  <si>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</si>
  <si>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</si>
  <si>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</si>
  <si>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</si>
  <si>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</si>
  <si>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</si>
  <si>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</si>
  <si>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</si>
  <si>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</si>
  <si>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</si>
  <si>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</si>
  <si>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</si>
  <si>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</si>
  <si>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</si>
  <si>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</si>
  <si>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</si>
  <si>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</si>
  <si>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</si>
  <si>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</si>
  <si>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</si>
  <si>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</si>
  <si>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</si>
  <si>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</si>
  <si>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</si>
  <si>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</si>
  <si>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</si>
  <si>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</si>
  <si>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</si>
  <si>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</si>
  <si>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</si>
  <si>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</si>
  <si>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</si>
  <si>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</si>
  <si>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</si>
  <si>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</si>
  <si>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</si>
  <si>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</si>
  <si>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</si>
  <si>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</si>
  <si>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</si>
  <si>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</si>
  <si>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</si>
  <si>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</si>
  <si>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</si>
  <si>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</si>
  <si>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</si>
  <si>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</si>
  <si>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</si>
  <si>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</si>
  <si>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</si>
  <si>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</si>
  <si>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</si>
  <si>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</si>
  <si>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</si>
  <si>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</si>
  <si>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</si>
  <si>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</si>
  <si>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</si>
  <si>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</si>
  <si>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</si>
  <si>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</si>
  <si>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</si>
  <si>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</si>
  <si>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</si>
  <si>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</si>
  <si>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</si>
  <si>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</si>
  <si>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</si>
  <si>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</si>
  <si>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</si>
  <si>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</si>
  <si>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</si>
  <si>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</si>
  <si>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</si>
  <si>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</si>
  <si>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</si>
  <si>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</si>
  <si>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</si>
  <si>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</si>
  <si>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</si>
  <si>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</si>
  <si>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</si>
  <si>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</si>
  <si>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</si>
  <si>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</si>
  <si>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</si>
  <si>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</si>
  <si>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</si>
  <si>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</si>
  <si>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</si>
  <si>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</si>
  <si>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</si>
  <si>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</si>
  <si>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</si>
  <si>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</si>
  <si>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</si>
  <si>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</si>
  <si>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</si>
  <si>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</si>
  <si>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</si>
  <si>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</si>
  <si>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</si>
  <si>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</si>
  <si>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</si>
  <si>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</si>
  <si>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</si>
  <si>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</si>
  <si>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</si>
  <si>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</si>
  <si>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</si>
  <si>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</si>
  <si>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</si>
  <si>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</si>
  <si>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</si>
  <si>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</si>
  <si>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</si>
  <si>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</si>
  <si>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</si>
  <si>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</si>
  <si>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</si>
  <si>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</si>
  <si>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</si>
  <si>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</si>
  <si>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</si>
  <si>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</si>
  <si>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</si>
  <si>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</si>
  <si>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</si>
  <si>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</si>
  <si>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</si>
  <si>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</si>
  <si>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</si>
  <si>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</si>
  <si>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</si>
  <si>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</si>
  <si>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</si>
  <si>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</si>
  <si>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</si>
  <si>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</si>
  <si>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</si>
  <si>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</si>
  <si>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</si>
  <si>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</si>
  <si>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</si>
  <si>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</si>
  <si>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</si>
  <si>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</si>
  <si>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</si>
  <si>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</si>
  <si>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</si>
  <si>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</si>
  <si>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</si>
  <si>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</si>
  <si>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</si>
  <si>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</si>
  <si>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</si>
  <si>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</si>
  <si>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</si>
  <si>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</si>
  <si>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</si>
  <si>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</si>
  <si>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</si>
  <si>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</si>
  <si>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</si>
  <si>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</si>
  <si>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</si>
  <si>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</si>
  <si>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</si>
  <si>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</si>
  <si>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</si>
  <si>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</si>
  <si>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</si>
  <si>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</si>
  <si>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</si>
  <si>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</si>
  <si>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</si>
  <si>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</si>
  <si>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</si>
  <si>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</si>
  <si>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</si>
  <si>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</si>
  <si>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</si>
  <si>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</si>
  <si>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</si>
  <si>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</si>
  <si>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</si>
  <si>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</si>
  <si>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</si>
  <si>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</si>
  <si>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</si>
  <si>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</si>
  <si>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</si>
  <si>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</si>
  <si>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</si>
  <si>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</si>
  <si>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</si>
  <si>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</si>
  <si>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</si>
  <si>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</si>
  <si>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</si>
  <si>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</si>
  <si>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</si>
  <si>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</si>
  <si>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</si>
  <si>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</si>
  <si>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</si>
  <si>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</si>
  <si>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</si>
  <si>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</si>
  <si>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</si>
  <si>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</si>
  <si>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</si>
  <si>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</si>
  <si>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</si>
  <si>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</si>
  <si>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</si>
  <si>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</si>
  <si>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</si>
  <si>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</si>
  <si>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</si>
  <si>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</si>
  <si>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</si>
  <si>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</si>
  <si>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</si>
  <si>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</si>
  <si>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</si>
  <si>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</si>
  <si>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</si>
  <si>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</si>
  <si>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</si>
  <si>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</si>
  <si>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</si>
  <si>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</si>
  <si>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</si>
  <si>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</si>
  <si>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</si>
  <si>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</si>
  <si>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</si>
  <si>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</si>
  <si>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</si>
  <si>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</si>
  <si>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</si>
  <si>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</si>
  <si>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</si>
  <si>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</si>
  <si>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</si>
  <si>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</si>
  <si>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</si>
  <si>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</si>
  <si>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</si>
  <si>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</si>
  <si>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</si>
  <si>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</si>
  <si>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</si>
  <si>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</si>
  <si>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</si>
  <si>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</si>
  <si>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</si>
  <si>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</si>
  <si>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</si>
  <si>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</si>
  <si>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</si>
  <si>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</si>
  <si>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</si>
  <si>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</si>
  <si>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</si>
  <si>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</si>
  <si>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</si>
  <si>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</si>
  <si>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</si>
  <si>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</si>
  <si>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</si>
  <si>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</si>
  <si>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</si>
  <si>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</si>
  <si>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</si>
  <si>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</si>
  <si>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</si>
  <si>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</si>
  <si>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</si>
  <si>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</si>
  <si>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</si>
  <si>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</si>
  <si>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</si>
  <si>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</si>
  <si>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</si>
  <si>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</si>
  <si>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</si>
  <si>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</si>
  <si>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</si>
  <si>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</si>
  <si>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</si>
  <si>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</si>
  <si>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</si>
  <si>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</si>
  <si>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</si>
  <si>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</si>
  <si>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</si>
  <si>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</si>
  <si>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</si>
  <si>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</si>
  <si>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</si>
  <si>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</si>
  <si>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</si>
  <si>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</si>
  <si>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</si>
  <si>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</si>
  <si>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</si>
  <si>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</si>
  <si>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</si>
  <si>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</si>
  <si>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</si>
  <si>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</si>
  <si>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</si>
  <si>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</si>
  <si>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</si>
  <si>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</si>
  <si>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</si>
  <si>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</si>
  <si>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</si>
  <si>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</si>
  <si>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</si>
  <si>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</si>
  <si>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</si>
  <si>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</si>
  <si>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</si>
  <si>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</si>
  <si>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</si>
  <si>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</si>
  <si>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</si>
  <si>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</si>
  <si>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</si>
  <si>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</si>
  <si>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</si>
  <si>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</si>
  <si>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</si>
  <si>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</si>
  <si>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</si>
  <si>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</si>
  <si>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</si>
  <si>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</si>
  <si>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</si>
  <si>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</si>
  <si>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</si>
  <si>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</si>
  <si>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</si>
  <si>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</si>
  <si>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</si>
  <si>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</si>
  <si>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</si>
  <si>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</si>
  <si>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</si>
  <si>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</si>
  <si>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</si>
  <si>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</si>
  <si>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</si>
  <si>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</si>
  <si>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</si>
  <si>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</si>
  <si>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</si>
  <si>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</si>
  <si>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</si>
  <si>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</si>
  <si>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</si>
  <si>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</si>
  <si>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</si>
  <si>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</si>
  <si>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</si>
  <si>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</si>
  <si>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</si>
  <si>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</si>
  <si>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</si>
  <si>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</si>
  <si>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</si>
  <si>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</si>
  <si>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</si>
  <si>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</si>
  <si>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</si>
  <si>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</si>
  <si>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</si>
  <si>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</si>
  <si>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</si>
  <si>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</si>
  <si>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</si>
  <si>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</si>
  <si>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</si>
  <si>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</si>
  <si>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</si>
  <si>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</si>
  <si>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</si>
  <si>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</si>
  <si>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</si>
  <si>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</si>
  <si>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</si>
  <si>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</si>
  <si>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</si>
  <si>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</si>
  <si>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</si>
  <si>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</si>
  <si>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</si>
  <si>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</si>
  <si>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</si>
  <si>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</si>
  <si>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</si>
  <si>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</si>
  <si>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</si>
  <si>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</si>
  <si>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</si>
  <si>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</si>
  <si>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</si>
  <si>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</si>
  <si>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</si>
  <si>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</si>
  <si>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</si>
  <si>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</si>
  <si>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</si>
  <si>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</si>
  <si>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</si>
  <si>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</si>
  <si>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</si>
  <si>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</si>
  <si>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</si>
  <si>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</si>
  <si>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</si>
  <si>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</si>
  <si>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</si>
  <si>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</si>
  <si>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</si>
  <si>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</si>
  <si>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</si>
  <si>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</si>
  <si>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</si>
  <si>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</si>
  <si>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</si>
  <si>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</si>
  <si>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</si>
  <si>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</si>
  <si>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</si>
  <si>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</si>
  <si>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</si>
  <si>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</si>
  <si>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</si>
  <si>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</si>
  <si>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</si>
  <si>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</si>
  <si>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</si>
  <si>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</si>
  <si>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</si>
  <si>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</si>
  <si>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</si>
  <si>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</si>
  <si>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</si>
  <si>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</si>
  <si>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</si>
  <si>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</si>
  <si>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</si>
  <si>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</si>
  <si>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</si>
  <si>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</si>
  <si>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</si>
  <si>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</si>
  <si>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</si>
  <si>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</si>
  <si>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</si>
  <si>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</si>
  <si>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</si>
  <si>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</si>
  <si>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</si>
  <si>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</si>
  <si>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</si>
  <si>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</si>
  <si>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</si>
  <si>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</si>
  <si>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</si>
  <si>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</si>
  <si>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</si>
  <si>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</si>
  <si>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</si>
  <si>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</si>
  <si>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</si>
  <si>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</si>
  <si>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</si>
  <si>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</si>
  <si>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</si>
  <si>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</si>
  <si>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</si>
  <si>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</si>
  <si>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</si>
  <si>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</si>
  <si>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</si>
  <si>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</si>
  <si>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</si>
  <si>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</si>
  <si>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</si>
  <si>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</si>
  <si>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</si>
  <si>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</si>
  <si>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</si>
  <si>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</si>
  <si>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</si>
  <si>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</si>
  <si>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</si>
  <si>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</si>
  <si>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</si>
  <si>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</si>
  <si>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</si>
  <si>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</si>
  <si>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</si>
  <si>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</si>
  <si>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</si>
  <si>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</si>
  <si>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</si>
  <si>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</si>
  <si>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</si>
  <si>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</si>
  <si>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</si>
  <si>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</si>
  <si>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</si>
  <si>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</si>
  <si>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</si>
  <si>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</si>
  <si>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</si>
  <si>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</si>
  <si>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</si>
  <si>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</si>
  <si>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</si>
  <si>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</si>
  <si>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</si>
  <si>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</si>
  <si>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</si>
  <si>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</si>
  <si>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</si>
  <si>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</si>
  <si>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</si>
  <si>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</si>
  <si>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</si>
  <si>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</si>
  <si>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</si>
  <si>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</si>
  <si>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</si>
  <si>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</si>
  <si>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</si>
  <si>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</si>
  <si>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</si>
  <si>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</si>
  <si>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</si>
  <si>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</si>
  <si>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</si>
  <si>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</si>
  <si>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</si>
  <si>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</si>
  <si>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</si>
  <si>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</si>
  <si>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</si>
  <si>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</si>
  <si>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</si>
  <si>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</si>
  <si>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</si>
  <si>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</si>
  <si>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</si>
  <si>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</si>
  <si>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</si>
  <si>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</si>
  <si>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</si>
  <si>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</si>
  <si>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</si>
  <si>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</si>
  <si>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</si>
  <si>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</si>
  <si>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</si>
  <si>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</si>
  <si>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</si>
  <si>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</si>
  <si>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</si>
  <si>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</si>
  <si>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</si>
  <si>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</si>
  <si>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</si>
  <si>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</si>
  <si>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</si>
  <si>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</si>
  <si>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</si>
  <si>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</si>
  <si>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</si>
  <si>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</si>
  <si>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</si>
  <si>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</si>
  <si>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</si>
  <si>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</si>
  <si>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</si>
  <si>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</si>
  <si>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</si>
  <si>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</si>
  <si>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</si>
  <si>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</si>
  <si>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</si>
  <si>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</si>
  <si>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</si>
  <si>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</si>
  <si>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</si>
  <si>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</si>
  <si>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</si>
  <si>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</si>
  <si>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</si>
  <si>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</si>
  <si>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</si>
  <si>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</si>
  <si>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</si>
  <si>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</si>
  <si>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</si>
  <si>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</si>
  <si>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</si>
  <si>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</si>
  <si>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</si>
  <si>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</si>
  <si>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</si>
  <si>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</si>
  <si>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</si>
  <si>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</si>
  <si>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</si>
  <si>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</si>
  <si>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</si>
  <si>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</si>
  <si>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</si>
  <si>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</si>
  <si>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</si>
  <si>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</si>
  <si>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</si>
  <si>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</si>
  <si>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</si>
  <si>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</si>
  <si>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</si>
  <si>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</si>
  <si>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</si>
  <si>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</si>
  <si>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</si>
  <si>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</si>
  <si>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</si>
  <si>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</si>
  <si>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</si>
  <si>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</si>
  <si>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</si>
  <si>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</si>
  <si>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</si>
  <si>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</si>
  <si>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</si>
  <si>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</si>
  <si>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</si>
  <si>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</si>
  <si>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</si>
  <si>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</si>
  <si>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</si>
  <si>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</si>
  <si>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</si>
  <si>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</si>
  <si>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</si>
  <si>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</si>
  <si>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</si>
  <si>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</si>
  <si>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</si>
  <si>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</si>
  <si>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</si>
  <si>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</si>
  <si>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</si>
  <si>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</si>
  <si>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</si>
  <si>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</si>
  <si>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</si>
  <si>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</si>
  <si>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</si>
  <si>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</si>
  <si>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</si>
  <si>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</si>
  <si>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</si>
  <si>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</si>
  <si>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</si>
  <si>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</si>
  <si>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</si>
  <si>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</si>
  <si>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</si>
  <si>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</si>
  <si>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</si>
  <si>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</si>
  <si>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</si>
  <si>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</si>
  <si>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</si>
  <si>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</si>
  <si>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</si>
  <si>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</si>
  <si>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</si>
  <si>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</si>
  <si>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</si>
  <si>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</si>
  <si>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</si>
  <si>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</si>
  <si>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</si>
  <si>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</si>
  <si>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</si>
  <si>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</si>
  <si>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</si>
  <si>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</si>
  <si>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</si>
  <si>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</si>
  <si>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</si>
  <si>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</si>
  <si>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</si>
  <si>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</si>
  <si>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</si>
  <si>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</si>
  <si>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</si>
  <si>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</si>
  <si>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</si>
  <si>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</si>
  <si>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</si>
  <si>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</si>
  <si>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</si>
  <si>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</si>
  <si>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</si>
  <si>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</si>
  <si>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</si>
  <si>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</si>
  <si>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</si>
  <si>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</si>
  <si>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</si>
  <si>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</si>
  <si>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</si>
  <si>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</si>
  <si>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</si>
  <si>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</si>
  <si>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</si>
  <si>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</si>
  <si>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</si>
  <si>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</si>
  <si>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</si>
  <si>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</si>
  <si>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</si>
  <si>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</si>
  <si>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</si>
  <si>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</si>
  <si>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</si>
  <si>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</si>
  <si>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</si>
  <si>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</si>
  <si>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</si>
  <si>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</si>
  <si>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</si>
  <si>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</si>
  <si>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</si>
  <si>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</si>
  <si>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</si>
  <si>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</si>
  <si>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</si>
  <si>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</si>
  <si>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</si>
  <si>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</si>
  <si>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</si>
  <si>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</si>
  <si>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</si>
  <si>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</si>
  <si>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</si>
  <si>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</si>
  <si>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</si>
  <si>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</si>
  <si>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</si>
  <si>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</si>
  <si>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</si>
  <si>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</si>
  <si>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</si>
  <si>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</si>
  <si>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</si>
  <si>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</si>
  <si>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</si>
  <si>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</si>
  <si>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</si>
  <si>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</si>
  <si>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</si>
  <si>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</si>
  <si>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</si>
  <si>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</si>
  <si>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</si>
  <si>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</si>
  <si>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</si>
  <si>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</si>
  <si>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</si>
  <si>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</si>
  <si>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</si>
  <si>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</si>
  <si>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</si>
  <si>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</si>
  <si>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</si>
  <si>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</si>
  <si>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</si>
  <si>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</si>
  <si>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</si>
  <si>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</si>
  <si>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</si>
  <si>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</si>
  <si>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</si>
  <si>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</si>
  <si>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</si>
  <si>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</si>
  <si>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</si>
  <si>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</si>
  <si>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</si>
  <si>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</si>
  <si>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</si>
  <si>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</si>
  <si>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</si>
  <si>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</si>
  <si>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</si>
  <si>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</si>
  <si>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</si>
  <si>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</si>
  <si>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</si>
  <si>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</si>
  <si>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</si>
  <si>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</si>
  <si>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</si>
  <si>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</si>
  <si>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</si>
  <si>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</si>
  <si>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</si>
  <si>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</si>
  <si>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</si>
  <si>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</si>
  <si>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</si>
  <si>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</si>
  <si>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</si>
  <si>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</si>
  <si>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</si>
  <si>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</si>
  <si>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</si>
  <si>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</si>
  <si>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</si>
  <si>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</si>
  <si>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</si>
  <si>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</si>
  <si>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</si>
  <si>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</si>
  <si>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</si>
  <si>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</si>
  <si>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</si>
  <si>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</si>
  <si>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</si>
  <si>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</si>
  <si>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</si>
  <si>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</si>
  <si>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</si>
  <si>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</si>
  <si>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</si>
  <si>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</si>
  <si>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</si>
  <si>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</si>
  <si>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</si>
  <si>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</si>
  <si>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</si>
  <si>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</si>
  <si>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</si>
  <si>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</si>
  <si>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</si>
  <si>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</si>
  <si>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</si>
  <si>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</si>
  <si>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</si>
  <si>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</si>
  <si>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</si>
  <si>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</si>
  <si>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</si>
  <si>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</si>
  <si>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</si>
  <si>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</si>
  <si>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</si>
  <si>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</si>
  <si>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</si>
  <si>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</si>
  <si>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</si>
  <si>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</si>
  <si>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</si>
  <si>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</si>
  <si>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</si>
  <si>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</si>
  <si>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</si>
  <si>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</si>
  <si>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</si>
  <si>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</si>
  <si>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</si>
  <si>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</si>
  <si>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</si>
  <si>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</si>
  <si>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</si>
  <si>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</si>
  <si>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</si>
  <si>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</si>
  <si>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</si>
  <si>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</si>
  <si>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</si>
  <si>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</si>
  <si>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</si>
  <si>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</si>
  <si>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</si>
  <si>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</si>
  <si>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</si>
  <si>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</si>
  <si>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</si>
  <si>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</si>
  <si>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</si>
  <si>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</si>
  <si>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</si>
  <si>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</si>
  <si>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</si>
  <si>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</si>
  <si>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</si>
  <si>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</si>
  <si>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</si>
  <si>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</si>
  <si>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</si>
  <si>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</si>
  <si>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</si>
  <si>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</si>
  <si>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</si>
  <si>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</si>
  <si>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</si>
  <si>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</si>
  <si>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</si>
  <si>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</si>
  <si>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</si>
  <si>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</si>
  <si>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</si>
  <si>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</si>
  <si>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</si>
  <si>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</si>
  <si>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</si>
  <si>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</si>
  <si>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</si>
  <si>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</si>
  <si>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</si>
  <si>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</si>
  <si>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</si>
  <si>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</si>
  <si>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</si>
  <si>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</si>
  <si>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</si>
  <si>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</si>
  <si>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</si>
  <si>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</si>
  <si>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</si>
  <si>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</si>
  <si>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</si>
  <si>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</si>
  <si>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</si>
  <si>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</si>
  <si>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</si>
  <si>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</si>
  <si>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</si>
  <si>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</si>
  <si>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</si>
  <si>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</si>
  <si>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</si>
  <si>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</si>
  <si>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</si>
  <si>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</si>
  <si>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</si>
  <si>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</si>
  <si>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</si>
  <si>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</si>
  <si>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</si>
  <si>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</si>
  <si>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</si>
  <si>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</si>
  <si>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</si>
  <si>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</si>
  <si>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</si>
  <si>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</si>
  <si>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</si>
  <si>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</si>
  <si>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</si>
  <si>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</si>
  <si>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</si>
  <si>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</si>
  <si>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</si>
  <si>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</si>
  <si>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</si>
  <si>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</si>
  <si>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</si>
  <si>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</si>
  <si>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</si>
  <si>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</si>
  <si>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</si>
  <si>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</si>
  <si>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</si>
  <si>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</si>
  <si>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</si>
  <si>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</si>
  <si>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</si>
  <si>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</si>
  <si>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</si>
  <si>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</si>
  <si>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</si>
  <si>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</si>
  <si>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</si>
  <si>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</si>
  <si>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</si>
  <si>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</si>
  <si>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</si>
  <si>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</si>
  <si>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</si>
  <si>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</si>
  <si>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</si>
  <si>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</si>
  <si>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</si>
  <si>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</si>
  <si>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</si>
  <si>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</si>
  <si>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</si>
  <si>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</si>
  <si>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</si>
  <si>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</si>
  <si>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</si>
  <si>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</si>
  <si>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</si>
  <si>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</si>
  <si>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</si>
  <si>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</si>
  <si>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</si>
  <si>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</si>
  <si>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</si>
  <si>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</si>
  <si>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</si>
  <si>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</si>
  <si>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</si>
  <si>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</si>
  <si>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</si>
  <si>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</si>
  <si>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</si>
  <si>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</si>
  <si>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</si>
  <si>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</si>
  <si>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</si>
  <si>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</si>
  <si>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</si>
  <si>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</si>
  <si>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</si>
  <si>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</si>
  <si>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</si>
  <si>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</si>
  <si>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</si>
  <si>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</si>
  <si>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</si>
  <si>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</si>
  <si>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</si>
  <si>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</si>
  <si>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</si>
  <si>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</si>
  <si>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</si>
  <si>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</si>
  <si>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</si>
  <si>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</si>
  <si>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</si>
  <si>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</si>
  <si>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</si>
  <si>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</si>
  <si>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</si>
  <si>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</si>
  <si>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</si>
  <si>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</si>
  <si>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</si>
  <si>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</si>
  <si>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</si>
  <si>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</si>
  <si>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</si>
  <si>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</si>
  <si>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</si>
  <si>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</si>
  <si>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</si>
  <si>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</si>
  <si>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</si>
  <si>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</si>
  <si>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</si>
  <si>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</si>
  <si>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</si>
  <si>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</si>
  <si>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</si>
  <si>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</si>
  <si>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</si>
  <si>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</si>
  <si>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</si>
  <si>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</si>
  <si>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</si>
  <si>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</si>
  <si>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</si>
  <si>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</si>
  <si>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</si>
  <si>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</si>
  <si>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</si>
  <si>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</si>
  <si>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</si>
  <si>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</si>
  <si>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</si>
  <si>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</si>
  <si>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</si>
  <si>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</si>
  <si>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</si>
  <si>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</si>
  <si>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</si>
  <si>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</si>
  <si>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</si>
  <si>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</si>
  <si>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</si>
  <si>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</si>
  <si>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</si>
  <si>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</si>
  <si>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</si>
  <si>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</si>
  <si>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</si>
  <si>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</si>
  <si>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</si>
  <si>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</si>
  <si>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</si>
  <si>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</si>
  <si>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</si>
  <si>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</si>
  <si>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</si>
  <si>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</si>
  <si>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</si>
  <si>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</si>
  <si>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</si>
  <si>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</si>
  <si>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</si>
  <si>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</si>
  <si>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</si>
  <si>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</si>
  <si>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</si>
  <si>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</si>
  <si>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</si>
  <si>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</si>
  <si>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</si>
  <si>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</si>
  <si>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</si>
  <si>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</si>
  <si>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</si>
  <si>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</si>
  <si>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</si>
  <si>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</si>
  <si>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</si>
  <si>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</si>
  <si>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</si>
  <si>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</si>
  <si>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</si>
  <si>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</si>
  <si>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</si>
  <si>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</si>
  <si>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</si>
  <si>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</si>
  <si>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</si>
  <si>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</si>
  <si>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</si>
  <si>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</si>
  <si>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</si>
  <si>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</si>
  <si>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</si>
  <si>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</si>
  <si>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</si>
  <si>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</si>
  <si>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</si>
  <si>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</si>
  <si>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</si>
  <si>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</si>
  <si>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</si>
  <si>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</si>
  <si>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</si>
  <si>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</si>
  <si>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</si>
  <si>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</si>
  <si>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</si>
  <si>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</si>
  <si>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</si>
  <si>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</si>
  <si>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</si>
  <si>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</si>
  <si>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</si>
  <si>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</si>
  <si>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</si>
  <si>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</si>
  <si>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</si>
  <si>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</si>
  <si>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</si>
  <si>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</si>
  <si>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</si>
  <si>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</si>
  <si>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</si>
  <si>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</si>
  <si>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</si>
  <si>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</si>
  <si>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</si>
  <si>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</si>
  <si>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</si>
  <si>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</si>
  <si>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</si>
  <si>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</si>
  <si>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</si>
  <si>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</si>
  <si>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</si>
  <si>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</si>
  <si>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</si>
  <si>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</si>
  <si>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</si>
  <si>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</si>
  <si>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</si>
  <si>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</si>
  <si>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</si>
  <si>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</si>
  <si>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</si>
  <si>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</si>
  <si>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</si>
  <si>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</si>
  <si>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</si>
  <si>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</si>
  <si>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</si>
  <si>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</si>
  <si>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</si>
  <si>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</si>
  <si>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</si>
  <si>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</si>
  <si>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</si>
  <si>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</si>
  <si>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</si>
  <si>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</si>
  <si>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</si>
  <si>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</si>
  <si>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</si>
  <si>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</si>
  <si>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</si>
  <si>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</si>
  <si>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</si>
  <si>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</si>
  <si>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</si>
  <si>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</si>
  <si>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</si>
  <si>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</si>
  <si>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</si>
  <si>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</si>
  <si>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</si>
  <si>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</si>
  <si>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</si>
  <si>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</si>
  <si>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</si>
  <si>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</si>
  <si>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</si>
  <si>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</si>
  <si>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</si>
  <si>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</si>
  <si>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</si>
  <si>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</si>
  <si>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</si>
  <si>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</si>
  <si>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</si>
  <si>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</si>
  <si>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</si>
  <si>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</si>
  <si>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</si>
  <si>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</si>
  <si>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</si>
  <si>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</si>
  <si>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</si>
  <si>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</si>
  <si>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</si>
  <si>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</si>
  <si>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</si>
  <si>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</si>
  <si>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</si>
  <si>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</si>
  <si>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</si>
  <si>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</si>
  <si>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</si>
  <si>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</si>
  <si>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</si>
  <si>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</si>
  <si>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</si>
  <si>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</si>
  <si>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</si>
  <si>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</si>
  <si>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</si>
  <si>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</si>
  <si>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</si>
  <si>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</si>
  <si>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</si>
  <si>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</si>
  <si>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</si>
  <si>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</si>
  <si>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</si>
  <si>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</si>
  <si>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</si>
  <si>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</si>
  <si>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</si>
  <si>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</si>
  <si>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</si>
  <si>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</si>
  <si>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</si>
  <si>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</si>
  <si>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</si>
  <si>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</si>
  <si>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</si>
  <si>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</si>
  <si>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</si>
  <si>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</si>
  <si>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</si>
  <si>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</si>
  <si>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</si>
  <si>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</si>
  <si>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</si>
  <si>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</si>
  <si>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</si>
  <si>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</si>
  <si>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</si>
  <si>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</si>
  <si>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</si>
  <si>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</si>
  <si>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</si>
  <si>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</si>
  <si>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</si>
  <si>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</si>
  <si>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</si>
  <si>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</si>
  <si>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</si>
  <si>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</si>
  <si>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</si>
  <si>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</si>
  <si>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</si>
  <si>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</si>
  <si>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</si>
  <si>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</si>
  <si>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</si>
  <si>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</si>
  <si>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</si>
  <si>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</si>
  <si>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</si>
  <si>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</si>
  <si>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</si>
  <si>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</si>
  <si>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</si>
  <si>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</si>
  <si>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</si>
  <si>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</si>
  <si>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</si>
  <si>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</si>
  <si>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</si>
  <si>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</si>
  <si>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</si>
  <si>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</si>
  <si>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</si>
  <si>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</si>
  <si>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</si>
  <si>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</si>
  <si>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</si>
  <si>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</si>
  <si>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</si>
  <si>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</si>
  <si>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</si>
  <si>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</si>
  <si>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</si>
  <si>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</si>
  <si>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</si>
  <si>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</si>
  <si>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</si>
  <si>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</si>
  <si>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</si>
  <si>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</si>
  <si>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</si>
  <si>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</si>
  <si>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</si>
  <si>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</si>
  <si>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</si>
  <si>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</si>
  <si>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</si>
  <si>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</si>
  <si>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</si>
  <si>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</si>
  <si>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</si>
  <si>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</si>
  <si>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</si>
  <si>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</si>
  <si>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</si>
  <si>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</si>
  <si>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</si>
  <si>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</si>
  <si>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</si>
  <si>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</si>
  <si>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</si>
  <si>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</si>
  <si>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</si>
  <si>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</si>
  <si>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</si>
  <si>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</si>
  <si>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</si>
  <si>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</si>
  <si>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</si>
  <si>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</si>
  <si>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</si>
  <si>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</si>
  <si>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</si>
  <si>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</si>
  <si>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</si>
  <si>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</si>
  <si>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</si>
  <si>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</si>
  <si>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</si>
  <si>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</si>
  <si>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</si>
  <si>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</si>
  <si>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</si>
  <si>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</si>
  <si>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</si>
  <si>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</si>
  <si>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</si>
  <si>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</si>
  <si>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</si>
  <si>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</si>
  <si>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</si>
  <si>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</si>
  <si>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</si>
  <si>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</si>
  <si>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</si>
  <si>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</si>
  <si>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</si>
  <si>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</si>
  <si>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</si>
  <si>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</si>
  <si>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</si>
  <si>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</si>
  <si>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</si>
  <si>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</si>
  <si>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</si>
  <si>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</si>
  <si>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</si>
  <si>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</si>
  <si>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</si>
  <si>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</si>
  <si>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</si>
  <si>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</si>
  <si>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</si>
  <si>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</si>
  <si>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</si>
  <si>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</si>
  <si>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</si>
  <si>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</si>
  <si>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</si>
  <si>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</si>
  <si>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</si>
  <si>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</si>
  <si>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</si>
  <si>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</si>
  <si>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</si>
  <si>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</si>
  <si>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</si>
  <si>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</si>
  <si>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</si>
  <si>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</si>
  <si>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</si>
  <si>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</si>
  <si>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</si>
  <si>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</si>
  <si>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</si>
  <si>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</si>
  <si>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</si>
  <si>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</si>
  <si>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</si>
  <si>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</si>
  <si>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</si>
  <si>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</si>
  <si>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</si>
  <si>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</si>
  <si>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</si>
  <si>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</si>
  <si>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</si>
  <si>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</si>
  <si>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</si>
  <si>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</si>
  <si>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</si>
  <si>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</si>
  <si>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</si>
  <si>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</si>
  <si>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</si>
  <si>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</si>
  <si>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</si>
  <si>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</si>
  <si>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</si>
  <si>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</si>
  <si>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</si>
  <si>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</si>
  <si>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</si>
  <si>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</si>
  <si>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</si>
  <si>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</si>
  <si>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</si>
  <si>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</si>
  <si>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</si>
  <si>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</si>
  <si>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</si>
  <si>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</si>
  <si>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</si>
  <si>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</si>
  <si>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</si>
  <si>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</si>
  <si>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</si>
  <si>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</si>
  <si>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</si>
  <si>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</si>
  <si>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</si>
  <si>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</si>
  <si>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</si>
  <si>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</si>
  <si>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</si>
  <si>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</si>
  <si>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</si>
  <si>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</si>
  <si>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</si>
  <si>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</si>
  <si>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</si>
  <si>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</si>
  <si>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</si>
  <si>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</si>
  <si>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</si>
  <si>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</si>
  <si>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</si>
  <si>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</si>
  <si>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</si>
  <si>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</si>
  <si>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</si>
  <si>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</si>
  <si>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</si>
  <si>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</si>
  <si>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</si>
  <si>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</si>
  <si>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</si>
  <si>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</si>
  <si>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</si>
  <si>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</si>
  <si>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</si>
  <si>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</si>
  <si>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</si>
  <si>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</si>
  <si>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</si>
  <si>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</si>
  <si>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</si>
  <si>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</si>
  <si>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</si>
  <si>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</si>
  <si>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</si>
  <si>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</si>
  <si>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</si>
  <si>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</si>
  <si>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</si>
  <si>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</si>
  <si>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</si>
  <si>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</si>
  <si>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</si>
  <si>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</si>
  <si>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</si>
  <si>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</si>
  <si>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</si>
  <si>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</si>
  <si>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</si>
  <si>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</si>
  <si>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</si>
  <si>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</si>
  <si>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</si>
  <si>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</si>
  <si>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</si>
  <si>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</si>
  <si>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</si>
  <si>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</si>
  <si>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</si>
  <si>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</si>
  <si>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</si>
  <si>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</si>
  <si>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</si>
  <si>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</si>
  <si>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</si>
  <si>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</si>
  <si>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</si>
  <si>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</si>
  <si>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</si>
  <si>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</si>
  <si>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</si>
  <si>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</si>
  <si>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</si>
  <si>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</si>
  <si>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</si>
  <si>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</si>
  <si>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</si>
  <si>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</si>
  <si>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</si>
  <si>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</si>
  <si>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</si>
  <si>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</si>
  <si>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</si>
  <si>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</si>
  <si>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</si>
  <si>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</si>
  <si>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</si>
  <si>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</si>
  <si>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</si>
  <si>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</si>
  <si>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</si>
  <si>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</si>
  <si>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</si>
  <si>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</si>
  <si>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</si>
  <si>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</si>
  <si>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</si>
  <si>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</si>
  <si>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</si>
  <si>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</si>
  <si>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</si>
  <si>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</si>
  <si>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</si>
  <si>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</si>
  <si>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</si>
  <si>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</si>
  <si>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</si>
  <si>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</si>
  <si>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</si>
  <si>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</si>
  <si>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</si>
  <si>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</si>
  <si>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</si>
  <si>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</si>
  <si>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</si>
  <si>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</si>
  <si>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</si>
  <si>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</si>
  <si>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</si>
  <si>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</si>
  <si>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</si>
  <si>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</si>
  <si>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</si>
  <si>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</si>
  <si>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</si>
  <si>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</si>
  <si>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</si>
  <si>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</si>
  <si>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</si>
  <si>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</si>
  <si>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</si>
  <si>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</si>
  <si>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</si>
  <si>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</si>
  <si>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</si>
  <si>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</si>
  <si>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</si>
  <si>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</si>
  <si>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</si>
  <si>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</si>
  <si>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</si>
  <si>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</si>
  <si>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</si>
  <si>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</si>
  <si>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</si>
  <si>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</si>
  <si>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</si>
  <si>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</si>
  <si>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</si>
  <si>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</si>
  <si>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</si>
  <si>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</si>
  <si>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</si>
  <si>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</si>
  <si>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</si>
  <si>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</si>
  <si>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</si>
  <si>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</si>
  <si>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</si>
  <si>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</si>
  <si>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</si>
  <si>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</si>
  <si>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</si>
  <si>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</si>
  <si>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</si>
  <si>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</si>
  <si>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</si>
  <si>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</si>
  <si>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</si>
  <si>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</si>
  <si>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</si>
  <si>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</si>
  <si>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</si>
  <si>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</si>
  <si>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</si>
  <si>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</si>
  <si>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</si>
  <si>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</si>
  <si>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</si>
  <si>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</si>
  <si>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</si>
  <si>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</si>
  <si>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</si>
  <si>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</si>
  <si>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</si>
  <si>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</si>
  <si>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</si>
  <si>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</si>
  <si>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</si>
  <si>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</si>
  <si>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</si>
  <si>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</si>
  <si>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</si>
  <si>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</si>
  <si>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</si>
  <si>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</si>
  <si>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</si>
  <si>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</si>
  <si>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</si>
  <si>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</si>
  <si>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</si>
  <si>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</si>
  <si>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</si>
  <si>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</si>
  <si>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</si>
  <si>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</si>
  <si>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</si>
  <si>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</si>
  <si>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</si>
  <si>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</si>
  <si>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</si>
  <si>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</si>
  <si>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</si>
  <si>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</si>
  <si>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</si>
  <si>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</si>
  <si>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</si>
  <si>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</si>
  <si>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</si>
  <si>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</si>
  <si>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</si>
  <si>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</si>
  <si>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</si>
  <si>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</si>
  <si>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</si>
  <si>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</si>
  <si>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</si>
  <si>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</si>
  <si>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</si>
  <si>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</si>
  <si>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</si>
  <si>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</si>
  <si>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</si>
  <si>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</si>
  <si>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</si>
  <si>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</si>
  <si>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</si>
  <si>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</si>
  <si>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</si>
  <si>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</si>
  <si>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</si>
  <si>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</si>
  <si>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</si>
  <si>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</si>
  <si>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</si>
  <si>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</si>
  <si>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</si>
  <si>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</si>
  <si>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</si>
  <si>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</si>
  <si>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</si>
  <si>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</si>
  <si>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</si>
  <si>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</si>
  <si>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</si>
  <si>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</si>
  <si>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</si>
  <si>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</si>
  <si>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</si>
  <si>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</si>
  <si>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</si>
  <si>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</si>
  <si>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</si>
  <si>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</si>
  <si>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</si>
  <si>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</si>
  <si>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</si>
  <si>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</si>
  <si>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</si>
  <si>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</si>
  <si>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</si>
  <si>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</si>
  <si>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</si>
  <si>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</si>
  <si>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</si>
  <si>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</si>
  <si>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</si>
  <si>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</si>
  <si>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</si>
  <si>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</si>
  <si>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</si>
  <si>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</si>
  <si>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</si>
  <si>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</si>
  <si>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</si>
  <si>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</si>
  <si>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</si>
  <si>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</si>
  <si>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</si>
  <si>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</si>
  <si>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</si>
  <si>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</si>
  <si>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</si>
  <si>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</si>
  <si>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</si>
  <si>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</si>
  <si>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</si>
  <si>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</si>
  <si>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</si>
  <si>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</si>
  <si>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</si>
  <si>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</si>
  <si>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</si>
  <si>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</si>
  <si>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</si>
  <si>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</si>
  <si>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</si>
  <si>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</si>
  <si>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</si>
  <si>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</si>
  <si>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</si>
  <si>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</si>
  <si>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</si>
  <si>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</si>
  <si>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</si>
  <si>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</si>
  <si>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Column Labels</t>
  </si>
  <si>
    <t>Count of Sub-category</t>
  </si>
  <si>
    <t>date Created Conversion</t>
  </si>
  <si>
    <t>date ended conversion</t>
  </si>
  <si>
    <t>days Difference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</si>
  <si>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</si>
  <si>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</si>
  <si>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</si>
  <si>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</si>
  <si>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</si>
  <si>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</si>
  <si>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</si>
  <si>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</si>
  <si>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</si>
  <si>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</si>
  <si>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</si>
  <si>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</si>
  <si>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</si>
  <si>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30000 to 34999</t>
  </si>
  <si>
    <t>40000 to 44999</t>
  </si>
  <si>
    <t>Greater than 50000</t>
  </si>
  <si>
    <t>25000 to 29999</t>
  </si>
  <si>
    <t>45000 to 49999</t>
  </si>
  <si>
    <t>35000 to 39999</t>
  </si>
  <si>
    <t>10000 to 14999</t>
  </si>
  <si>
    <t>Count of outcome</t>
  </si>
  <si>
    <t xml:space="preserve">parent category </t>
  </si>
  <si>
    <t>(All)</t>
  </si>
  <si>
    <t>Years (date Created Conversion)</t>
  </si>
  <si>
    <t>Count of Sub-category2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</si>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</sst>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theme="1"/>
      <name val="Aptos"/>
    </font>
    <font>
      <b/>
      <sz val="12"/>
      <color rgb="FF7030A0"/>
      <name val="Calibri"/>
      <family val="2"/>
      <scheme val="minor"/>
    </font>
    <font>
      <sz val="16"/>
      <color rgb="FF2B2B2B"/>
      <name val="Arial"/>
      <family val="2"/>
    </font>
    <font>
      <sz val="1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9" fontId="0" fillId="0" borderId="0" xfId="42" applyFont="1"/>
    <xf numFmtId="0" fontId="0" fillId="0" borderId="0" xfId="42" applyNumberFormat="1" applyFont="1"/>
    <xf numFmtId="0" fontId="22" fillId="33" borderId="0" xfId="0" applyFont="1" applyFill="1" applyAlignment="1">
      <alignment horizontal="center"/>
    </xf>
    <xf numFmtId="0" fontId="16" fillId="33" borderId="0" xfId="42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[CrowdfundingBookHMWK.xlsx]PerSubcategory!PivotTable1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72267825896762905"/>
          <c:h val="0.70210301837270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PerSubcategory!$B$5:$B$6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PerSubcategory!$A$7:$A$31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5-EF48-A49E-DE09783CE2F7}"/>
            </c:ext>
          </c:extLst>
        </c:ser>
        <c:ser>
          <c:idx val="1"/>
          <c:order val="1"/>
          <c:tx>
            <c:strRef>
              <c:f>PerSubcategory!$C$5:$C$6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PerSubcategory!$A$7:$A$31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5-EF48-A49E-DE09783CE2F7}"/>
            </c:ext>
          </c:extLst>
        </c:ser>
        <c:ser>
          <c:idx val="2"/>
          <c:order val="2"/>
          <c:tx>
            <c:strRef>
              <c:f>PerSubcategory!$D$5:$D$6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PerSubcategory!$A$7:$A$31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5-EF48-A49E-DE09783CE2F7}"/>
            </c:ext>
          </c:extLst>
        </c:ser>
        <c:ser>
          <c:idx val="3"/>
          <c:order val="3"/>
          <c:tx>
            <c:strRef>
              <c:f>PerSubcategory!$E$5:$E$6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PerSubcategory!$A$7:$A$31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PerSubcategory!$E$7:$E$31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A-F84B-A371-FFEA446F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22495"/>
        <c:axId val="201160303"/>
      </c:barChart>
      <c:catAx>
        <c:axId val="846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0303"/>
        <c:crosses val="autoZero"/>
        <c:auto val="1"/>
        <c:lblAlgn val="ctr"/>
        <c:lblOffset val="100"/>
        <c:noMultiLvlLbl val="0"/>
      </c:catAx>
      <c:valAx>
        <c:axId val="2011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[CrowdfundingBookHMWK.xlsx]OutcomebyCategory!PivotTable2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855117393439159E-2"/>
          <c:y val="8.203125E-2"/>
          <c:w val="0.84190684596729448"/>
          <c:h val="0.78327771284448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OutcomebyCategory!$B$5:$B$6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OutcomebyCategory!$A$7:$A$16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BB49-A3D0-A8D20C04405A}"/>
            </c:ext>
          </c:extLst>
        </c:ser>
        <c:ser>
          <c:idx val="1"/>
          <c:order val="1"/>
          <c:tx>
            <c:strRef>
              <c:f>OutcomebyCategory!$C$5:$C$6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OutcomebyCategory!$A$7:$A$16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92C-F74F-9454-265D66C619FC}"/>
            </c:ext>
          </c:extLst>
        </c:ser>
        <c:ser>
          <c:idx val="2"/>
          <c:order val="2"/>
          <c:tx>
            <c:strRef>
              <c:f>OutcomebyCategory!$D$5:$D$6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OutcomebyCategory!$A$7:$A$16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D92C-F74F-9454-265D66C619FC}"/>
            </c:ext>
          </c:extLst>
        </c:ser>
        <c:ser>
          <c:idx val="3"/>
          <c:order val="3"/>
          <c:tx>
            <c:strRef>
              <c:f>OutcomebyCategory!$E$5:$E$6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OutcomebyCategory!$A$7:$A$16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92C-F74F-9454-265D66C61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49663"/>
        <c:axId val="174879791"/>
      </c:barChart>
      <c:catAx>
        <c:axId val="17484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9791"/>
        <c:crosses val="autoZero"/>
        <c:auto val="1"/>
        <c:lblAlgn val="ctr"/>
        <c:lblOffset val="100"/>
        <c:noMultiLvlLbl val="0"/>
      </c:catAx>
      <c:valAx>
        <c:axId val="1748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Analysis'!$G$4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Analysis'!$B$5:$B$16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Analysis'!$G$5:$G$16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5-4C4C-9562-CA493CCEA67D}"/>
            </c:ext>
          </c:extLst>
        </c:ser>
        <c:ser>
          <c:idx val="5"/>
          <c:order val="1"/>
          <c:tx>
            <c:strRef>
              <c:f>'Goal Analysis'!$H$4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Analysis'!$B$5:$B$16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Analysis'!$H$5:$H$16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5-4C4C-9562-CA493CCEA67D}"/>
            </c:ext>
          </c:extLst>
        </c:ser>
        <c:ser>
          <c:idx val="6"/>
          <c:order val="2"/>
          <c:tx>
            <c:strRef>
              <c:f>'Goal Analysis'!$I$4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Analysis'!$B$5:$B$16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Analysis'!$I$5:$I$16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5-4C4C-9562-CA493CCE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785840"/>
        <c:axId val="1185102352"/>
      </c:lineChart>
      <c:catAx>
        <c:axId val="1186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02352"/>
        <c:crosses val="autoZero"/>
        <c:auto val="1"/>
        <c:lblAlgn val="ctr"/>
        <c:lblOffset val="100"/>
        <c:noMultiLvlLbl val="0"/>
      </c:catAx>
      <c:valAx>
        <c:axId val="11851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[CrowdfundingBookHMWK.xlsx]ParentCategoty&amp;Years!PivotTable1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'ParentCategoty&amp;Years'!$B$6:$B$7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'ParentCategoty&amp;Years'!$A$8:$A$20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'ParentCategoty&amp;Years'!$B$8:$B$20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D-9446-8560-CB3CD2DEA2A7}"/>
            </c:ext>
          </c:extLst>
        </c:ser>
        <c:ser>
          <c:idx val="1"/>
          <c:order val="1"/>
          <c:tx>
            <c:strRef>
              <c:f>'ParentCategoty&amp;Years'!$C$6:$C$7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'ParentCategoty&amp;Years'!$A$8:$A$20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'ParentCategoty&amp;Years'!$C$8:$C$20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D-9446-8560-CB3CD2DEA2A7}"/>
            </c:ext>
          </c:extLst>
        </c:ser>
        <c:ser>
          <c:idx val="2"/>
          <c:order val="2"/>
          <c:tx>
            <c:strRef>
              <c:f>'ParentCategoty&amp;Years'!$D$6:$D$7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'ParentCategoty&amp;Years'!$A$8:$A$20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'ParentCategoty&amp;Years'!$D$8:$D$20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9446-8560-CB3CD2DEA2A7}"/>
            </c:ext>
          </c:extLst>
        </c:ser>
        <c:ser>
          <c:idx val="3"/>
          <c:order val="3"/>
          <c:tx>
            <c:strRef>
              <c:f>'ParentCategoty&amp;Years'!$E$6:$E$7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'ParentCategoty&amp;Years'!$A$8:$A$20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'ParentCategoty&amp;Years'!$E$8:$E$20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9446-8560-CB3CD2DE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55296"/>
        <c:axId val="1168979568"/>
      </c:lineChart>
      <c:catAx>
        <c:axId val="12597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79568"/>
        <c:crosses val="autoZero"/>
        <c:auto val="1"/>
        <c:lblAlgn val="ctr"/>
        <c:lblOffset val="100"/>
        <c:noMultiLvlLbl val="0"/>
      </c:catAx>
      <c:valAx>
        <c:axId val="11689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965200</xdr:colOff>
      <xdr:row>5</xdr:row>
      <xdr:rowOff>177800</xdr:rowOff>
    </xdr:from>
    <xdr:to>
      <xdr:col>16</xdr:col>
      <xdr:colOff>190500</xdr:colOff>
      <xdr:row>34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24C4E-D331-9232-8FE0-D3A8F793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12700</xdr:rowOff>
    </xdr:from>
    <xdr:to>
      <xdr:col>26</xdr:col>
      <xdr:colOff>63500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4B6E8-72D0-ABD9-9D32-D6982D05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12</xdr:col>
      <xdr:colOff>119353</xdr:colOff>
      <xdr:row>61</xdr:row>
      <xdr:rowOff>7103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ED8F5-7E66-1A4F-AA5F-FDFD7CA5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114300</xdr:rowOff>
    </xdr:from>
    <xdr:to>
      <xdr:col>24</xdr:col>
      <xdr:colOff>368300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27B61-4B71-0820-62C9-FE5BA1BD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588.843614004632" createdVersion="8" refreshedVersion="8" minRefreshableVersion="3" recordCount="1000" xr:uid="{6590B489-1ED1-CF49-AA86-44672099E4A9}">
  <cacheSource type="worksheet">
    <worksheetSource ref="A1:T1001" sheet="CrowdFunding2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ays Difference" numFmtId="0">
      <sharedItems containsSemiMixedTypes="0" containsString="0" containsNumber="1" containsInteger="1" minValue="0" maxValue="59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1" maxValue="113.17073170731707"/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13920951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n v="17"/>
    <b v="0"/>
    <b v="0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n v="2"/>
    <b v="0"/>
    <b v="1"/>
    <x v="1"/>
    <x v="1"/>
    <n v="1040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n v="2"/>
    <b v="0"/>
    <b v="0"/>
    <x v="2"/>
    <x v="2"/>
    <n v="131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n v="40"/>
    <b v="0"/>
    <b v="0"/>
    <x v="1"/>
    <x v="1"/>
    <n v="59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n v="4"/>
    <b v="0"/>
    <b v="0"/>
    <x v="3"/>
    <x v="3"/>
    <n v="69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n v="11"/>
    <b v="0"/>
    <b v="0"/>
    <x v="3"/>
    <x v="3"/>
    <n v="174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n v="1"/>
    <b v="0"/>
    <b v="0"/>
    <x v="4"/>
    <x v="4"/>
    <n v="21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n v="2"/>
    <b v="0"/>
    <b v="0"/>
    <x v="3"/>
    <x v="3"/>
    <n v="328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n v="2"/>
    <b v="0"/>
    <b v="0"/>
    <x v="3"/>
    <x v="3"/>
    <n v="20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n v="49"/>
    <b v="0"/>
    <b v="0"/>
    <x v="1"/>
    <x v="5"/>
    <n v="52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n v="48"/>
    <b v="0"/>
    <b v="0"/>
    <x v="4"/>
    <x v="6"/>
    <n v="266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n v="6"/>
    <b v="0"/>
    <b v="1"/>
    <x v="3"/>
    <x v="3"/>
    <n v="48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n v="8"/>
    <b v="0"/>
    <b v="0"/>
    <x v="4"/>
    <x v="6"/>
    <n v="89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n v="12"/>
    <b v="0"/>
    <b v="0"/>
    <x v="1"/>
    <x v="7"/>
    <n v="245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n v="27"/>
    <b v="0"/>
    <b v="0"/>
    <x v="1"/>
    <x v="7"/>
    <n v="67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n v="4"/>
    <b v="0"/>
    <b v="0"/>
    <x v="2"/>
    <x v="8"/>
    <n v="47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n v="22"/>
    <b v="0"/>
    <b v="0"/>
    <x v="5"/>
    <x v="9"/>
    <n v="649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n v="1"/>
    <b v="0"/>
    <b v="0"/>
    <x v="4"/>
    <x v="10"/>
    <n v="159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n v="8"/>
    <b v="0"/>
    <b v="0"/>
    <x v="3"/>
    <x v="3"/>
    <n v="67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n v="21"/>
    <b v="0"/>
    <b v="1"/>
    <x v="3"/>
    <x v="3"/>
    <n v="49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n v="0"/>
    <b v="0"/>
    <b v="0"/>
    <x v="4"/>
    <x v="6"/>
    <n v="112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n v="34"/>
    <b v="0"/>
    <b v="0"/>
    <x v="3"/>
    <x v="3"/>
    <n v="4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n v="15"/>
    <b v="0"/>
    <b v="0"/>
    <x v="3"/>
    <x v="3"/>
    <n v="128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n v="53"/>
    <b v="0"/>
    <b v="0"/>
    <x v="4"/>
    <x v="4"/>
    <n v="332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n v="2"/>
    <b v="0"/>
    <b v="0"/>
    <x v="2"/>
    <x v="8"/>
    <n v="113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n v="20"/>
    <b v="0"/>
    <b v="1"/>
    <x v="6"/>
    <x v="11"/>
    <n v="216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n v="27"/>
    <b v="0"/>
    <b v="0"/>
    <x v="3"/>
    <x v="3"/>
    <n v="48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n v="8"/>
    <b v="0"/>
    <b v="0"/>
    <x v="1"/>
    <x v="1"/>
    <n v="80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n v="23"/>
    <b v="0"/>
    <b v="1"/>
    <x v="3"/>
    <x v="3"/>
    <n v="105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n v="40"/>
    <b v="0"/>
    <b v="0"/>
    <x v="4"/>
    <x v="12"/>
    <n v="329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n v="5"/>
    <b v="0"/>
    <b v="0"/>
    <x v="4"/>
    <x v="10"/>
    <n v="16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n v="28"/>
    <b v="0"/>
    <b v="0"/>
    <x v="6"/>
    <x v="11"/>
    <n v="310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n v="27"/>
    <b v="0"/>
    <b v="0"/>
    <x v="4"/>
    <x v="4"/>
    <n v="8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n v="37"/>
    <b v="0"/>
    <b v="0"/>
    <x v="3"/>
    <x v="3"/>
    <n v="378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n v="5"/>
    <b v="0"/>
    <b v="0"/>
    <x v="4"/>
    <x v="4"/>
    <n v="151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n v="42"/>
    <b v="0"/>
    <b v="1"/>
    <x v="4"/>
    <x v="6"/>
    <n v="150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n v="25"/>
    <b v="0"/>
    <b v="0"/>
    <x v="3"/>
    <x v="3"/>
    <n v="157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n v="33"/>
    <b v="0"/>
    <b v="1"/>
    <x v="5"/>
    <x v="13"/>
    <n v="140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n v="5"/>
    <b v="0"/>
    <b v="0"/>
    <x v="7"/>
    <x v="14"/>
    <n v="325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n v="14"/>
    <b v="0"/>
    <b v="0"/>
    <x v="3"/>
    <x v="3"/>
    <n v="51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n v="19"/>
    <b v="0"/>
    <b v="1"/>
    <x v="2"/>
    <x v="8"/>
    <n v="169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n v="26"/>
    <b v="0"/>
    <b v="1"/>
    <x v="1"/>
    <x v="1"/>
    <n v="213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n v="9"/>
    <b v="0"/>
    <b v="0"/>
    <x v="0"/>
    <x v="0"/>
    <n v="444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n v="16"/>
    <b v="0"/>
    <b v="0"/>
    <x v="5"/>
    <x v="15"/>
    <n v="186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n v="1"/>
    <b v="0"/>
    <b v="0"/>
    <x v="5"/>
    <x v="13"/>
    <n v="659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n v="15"/>
    <b v="0"/>
    <b v="1"/>
    <x v="3"/>
    <x v="3"/>
    <n v="48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n v="23"/>
    <b v="0"/>
    <b v="0"/>
    <x v="1"/>
    <x v="1"/>
    <n v="115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n v="30"/>
    <b v="0"/>
    <b v="0"/>
    <x v="3"/>
    <x v="3"/>
    <n v="475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n v="12"/>
    <b v="0"/>
    <b v="0"/>
    <x v="3"/>
    <x v="3"/>
    <n v="387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n v="45"/>
    <b v="0"/>
    <b v="0"/>
    <x v="1"/>
    <x v="1"/>
    <n v="190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n v="28"/>
    <b v="0"/>
    <b v="0"/>
    <x v="1"/>
    <x v="16"/>
    <n v="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n v="16"/>
    <b v="0"/>
    <b v="1"/>
    <x v="2"/>
    <x v="8"/>
    <n v="92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n v="4"/>
    <b v="0"/>
    <b v="0"/>
    <x v="3"/>
    <x v="3"/>
    <n v="34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n v="39"/>
    <b v="0"/>
    <b v="0"/>
    <x v="4"/>
    <x v="6"/>
    <n v="140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n v="6"/>
    <b v="0"/>
    <b v="0"/>
    <x v="2"/>
    <x v="8"/>
    <n v="90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n v="5"/>
    <b v="0"/>
    <b v="0"/>
    <x v="1"/>
    <x v="17"/>
    <n v="17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n v="7"/>
    <b v="0"/>
    <b v="0"/>
    <x v="2"/>
    <x v="8"/>
    <n v="144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n v="12"/>
    <b v="0"/>
    <b v="0"/>
    <x v="6"/>
    <x v="11"/>
    <n v="215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n v="13"/>
    <b v="0"/>
    <b v="0"/>
    <x v="3"/>
    <x v="3"/>
    <n v="227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n v="15"/>
    <b v="0"/>
    <b v="1"/>
    <x v="3"/>
    <x v="3"/>
    <n v="275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n v="3"/>
    <b v="0"/>
    <b v="0"/>
    <x v="3"/>
    <x v="3"/>
    <n v="144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n v="40"/>
    <b v="0"/>
    <b v="0"/>
    <x v="3"/>
    <x v="3"/>
    <n v="93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n v="1"/>
    <b v="0"/>
    <b v="0"/>
    <x v="2"/>
    <x v="2"/>
    <n v="723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n v="6"/>
    <b v="0"/>
    <b v="0"/>
    <x v="3"/>
    <x v="3"/>
    <n v="12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n v="15"/>
    <b v="0"/>
    <b v="1"/>
    <x v="2"/>
    <x v="2"/>
    <n v="98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n v="7"/>
    <b v="0"/>
    <b v="0"/>
    <x v="3"/>
    <x v="3"/>
    <n v="236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n v="5"/>
    <b v="0"/>
    <b v="1"/>
    <x v="3"/>
    <x v="3"/>
    <n v="45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n v="5"/>
    <b v="0"/>
    <b v="1"/>
    <x v="2"/>
    <x v="8"/>
    <n v="162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n v="47"/>
    <b v="0"/>
    <b v="1"/>
    <x v="3"/>
    <x v="3"/>
    <n v="255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n v="34"/>
    <b v="0"/>
    <b v="0"/>
    <x v="3"/>
    <x v="3"/>
    <n v="24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n v="49"/>
    <b v="0"/>
    <b v="1"/>
    <x v="3"/>
    <x v="3"/>
    <n v="124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n v="4"/>
    <b v="0"/>
    <b v="0"/>
    <x v="3"/>
    <x v="3"/>
    <n v="108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n v="36"/>
    <b v="0"/>
    <b v="0"/>
    <x v="4"/>
    <x v="10"/>
    <n v="670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n v="3"/>
    <b v="0"/>
    <b v="0"/>
    <x v="1"/>
    <x v="17"/>
    <n v="661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n v="1"/>
    <b v="0"/>
    <b v="0"/>
    <x v="1"/>
    <x v="16"/>
    <n v="122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n v="8"/>
    <b v="0"/>
    <b v="0"/>
    <x v="7"/>
    <x v="14"/>
    <n v="151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n v="49"/>
    <b v="1"/>
    <b v="1"/>
    <x v="3"/>
    <x v="3"/>
    <n v="78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n v="14"/>
    <b v="0"/>
    <b v="1"/>
    <x v="4"/>
    <x v="10"/>
    <n v="47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n v="1"/>
    <b v="0"/>
    <b v="0"/>
    <x v="5"/>
    <x v="18"/>
    <n v="301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n v="5"/>
    <b v="0"/>
    <b v="0"/>
    <x v="3"/>
    <x v="3"/>
    <n v="70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n v="30"/>
    <b v="0"/>
    <b v="0"/>
    <x v="6"/>
    <x v="11"/>
    <n v="637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n v="25"/>
    <b v="0"/>
    <b v="0"/>
    <x v="1"/>
    <x v="1"/>
    <n v="225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n v="7"/>
    <b v="0"/>
    <b v="1"/>
    <x v="6"/>
    <x v="11"/>
    <n v="1497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n v="22"/>
    <b v="0"/>
    <b v="0"/>
    <x v="1"/>
    <x v="5"/>
    <n v="38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n v="10"/>
    <b v="0"/>
    <b v="0"/>
    <x v="2"/>
    <x v="8"/>
    <n v="132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n v="8"/>
    <b v="0"/>
    <b v="0"/>
    <x v="1"/>
    <x v="7"/>
    <n v="131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n v="13"/>
    <b v="1"/>
    <b v="0"/>
    <x v="3"/>
    <x v="3"/>
    <n v="168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n v="11"/>
    <b v="0"/>
    <b v="1"/>
    <x v="1"/>
    <x v="1"/>
    <n v="62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n v="22"/>
    <b v="0"/>
    <b v="0"/>
    <x v="5"/>
    <x v="18"/>
    <n v="261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n v="2"/>
    <b v="0"/>
    <b v="0"/>
    <x v="3"/>
    <x v="3"/>
    <n v="253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n v="0"/>
    <b v="0"/>
    <b v="1"/>
    <x v="3"/>
    <x v="3"/>
    <n v="79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n v="28"/>
    <b v="0"/>
    <b v="0"/>
    <x v="5"/>
    <x v="18"/>
    <n v="48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n v="1"/>
    <b v="0"/>
    <b v="1"/>
    <x v="6"/>
    <x v="11"/>
    <n v="259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n v="4"/>
    <b v="0"/>
    <b v="1"/>
    <x v="3"/>
    <x v="3"/>
    <n v="61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n v="11"/>
    <b v="0"/>
    <b v="0"/>
    <x v="2"/>
    <x v="2"/>
    <n v="304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n v="7"/>
    <b v="0"/>
    <b v="0"/>
    <x v="4"/>
    <x v="4"/>
    <n v="113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n v="13"/>
    <b v="0"/>
    <b v="0"/>
    <x v="3"/>
    <x v="3"/>
    <n v="217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n v="54"/>
    <b v="0"/>
    <b v="0"/>
    <x v="0"/>
    <x v="0"/>
    <n v="927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n v="4"/>
    <b v="0"/>
    <b v="0"/>
    <x v="6"/>
    <x v="11"/>
    <n v="3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n v="29"/>
    <b v="0"/>
    <b v="0"/>
    <x v="3"/>
    <x v="3"/>
    <n v="197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n v="18"/>
    <b v="0"/>
    <b v="0"/>
    <x v="3"/>
    <x v="3"/>
    <n v="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n v="7"/>
    <b v="0"/>
    <b v="1"/>
    <x v="1"/>
    <x v="5"/>
    <n v="1021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n v="7"/>
    <b v="0"/>
    <b v="1"/>
    <x v="2"/>
    <x v="8"/>
    <n v="282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n v="9"/>
    <b v="0"/>
    <b v="0"/>
    <x v="1"/>
    <x v="5"/>
    <n v="25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n v="1"/>
    <b v="0"/>
    <b v="0"/>
    <x v="1"/>
    <x v="7"/>
    <n v="143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n v="18"/>
    <b v="0"/>
    <b v="0"/>
    <x v="2"/>
    <x v="2"/>
    <n v="145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n v="5"/>
    <b v="0"/>
    <b v="0"/>
    <x v="3"/>
    <x v="3"/>
    <n v="359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n v="17"/>
    <b v="0"/>
    <b v="1"/>
    <x v="3"/>
    <x v="3"/>
    <n v="186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n v="37"/>
    <b v="0"/>
    <b v="0"/>
    <x v="4"/>
    <x v="4"/>
    <n v="595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n v="2"/>
    <b v="0"/>
    <b v="0"/>
    <x v="4"/>
    <x v="19"/>
    <n v="59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n v="19"/>
    <b v="0"/>
    <b v="0"/>
    <x v="0"/>
    <x v="0"/>
    <n v="15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n v="6"/>
    <b v="0"/>
    <b v="0"/>
    <x v="5"/>
    <x v="15"/>
    <n v="120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n v="15"/>
    <b v="0"/>
    <b v="0"/>
    <x v="2"/>
    <x v="2"/>
    <n v="269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n v="7"/>
    <b v="0"/>
    <b v="0"/>
    <x v="0"/>
    <x v="0"/>
    <n v="377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n v="1"/>
    <b v="0"/>
    <b v="1"/>
    <x v="2"/>
    <x v="8"/>
    <n v="727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n v="35"/>
    <b v="0"/>
    <b v="0"/>
    <x v="5"/>
    <x v="13"/>
    <n v="87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n v="1"/>
    <b v="0"/>
    <b v="0"/>
    <x v="3"/>
    <x v="3"/>
    <n v="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n v="6"/>
    <b v="0"/>
    <b v="0"/>
    <x v="4"/>
    <x v="19"/>
    <n v="174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n v="6"/>
    <b v="0"/>
    <b v="0"/>
    <x v="7"/>
    <x v="14"/>
    <n v="118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n v="17"/>
    <b v="0"/>
    <b v="1"/>
    <x v="4"/>
    <x v="4"/>
    <n v="215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n v="4"/>
    <b v="0"/>
    <b v="1"/>
    <x v="6"/>
    <x v="20"/>
    <n v="149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n v="13"/>
    <b v="0"/>
    <b v="0"/>
    <x v="6"/>
    <x v="11"/>
    <n v="219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n v="27"/>
    <b v="0"/>
    <b v="0"/>
    <x v="5"/>
    <x v="13"/>
    <n v="64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n v="3"/>
    <b v="1"/>
    <b v="0"/>
    <x v="3"/>
    <x v="3"/>
    <n v="19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n v="53"/>
    <b v="0"/>
    <b v="0"/>
    <x v="7"/>
    <x v="14"/>
    <n v="368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n v="4"/>
    <b v="0"/>
    <b v="0"/>
    <x v="3"/>
    <x v="3"/>
    <n v="160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n v="28"/>
    <b v="0"/>
    <b v="1"/>
    <x v="3"/>
    <x v="3"/>
    <n v="39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n v="3"/>
    <b v="0"/>
    <b v="0"/>
    <x v="3"/>
    <x v="3"/>
    <n v="51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n v="13"/>
    <b v="0"/>
    <b v="0"/>
    <x v="1"/>
    <x v="1"/>
    <n v="60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n v="25"/>
    <b v="0"/>
    <b v="0"/>
    <x v="0"/>
    <x v="0"/>
    <n v="3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n v="16"/>
    <b v="0"/>
    <b v="0"/>
    <x v="4"/>
    <x v="6"/>
    <n v="15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n v="13"/>
    <b v="0"/>
    <b v="0"/>
    <x v="2"/>
    <x v="2"/>
    <n v="101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n v="16"/>
    <b v="0"/>
    <b v="1"/>
    <x v="3"/>
    <x v="3"/>
    <n v="116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n v="22"/>
    <b v="0"/>
    <b v="0"/>
    <x v="1"/>
    <x v="21"/>
    <n v="311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n v="49"/>
    <b v="0"/>
    <b v="1"/>
    <x v="4"/>
    <x v="4"/>
    <n v="90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n v="5"/>
    <b v="0"/>
    <b v="1"/>
    <x v="3"/>
    <x v="3"/>
    <n v="71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n v="12"/>
    <b v="0"/>
    <b v="1"/>
    <x v="4"/>
    <x v="6"/>
    <n v="3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n v="6"/>
    <b v="0"/>
    <b v="0"/>
    <x v="5"/>
    <x v="9"/>
    <n v="262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n v="6"/>
    <b v="0"/>
    <b v="0"/>
    <x v="6"/>
    <x v="20"/>
    <n v="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n v="16"/>
    <b v="0"/>
    <b v="1"/>
    <x v="2"/>
    <x v="8"/>
    <n v="21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n v="5"/>
    <b v="0"/>
    <b v="0"/>
    <x v="4"/>
    <x v="4"/>
    <n v="223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n v="6"/>
    <b v="0"/>
    <b v="0"/>
    <x v="2"/>
    <x v="2"/>
    <n v="102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n v="41"/>
    <b v="0"/>
    <b v="0"/>
    <x v="2"/>
    <x v="2"/>
    <n v="230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n v="20"/>
    <b v="0"/>
    <b v="0"/>
    <x v="1"/>
    <x v="7"/>
    <n v="13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n v="8"/>
    <b v="0"/>
    <b v="0"/>
    <x v="3"/>
    <x v="3"/>
    <n v="12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n v="5"/>
    <b v="0"/>
    <b v="0"/>
    <x v="2"/>
    <x v="8"/>
    <n v="237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n v="20"/>
    <b v="0"/>
    <b v="0"/>
    <x v="3"/>
    <x v="3"/>
    <n v="17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n v="6"/>
    <b v="0"/>
    <b v="1"/>
    <x v="3"/>
    <x v="3"/>
    <n v="112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n v="9"/>
    <b v="0"/>
    <b v="0"/>
    <x v="2"/>
    <x v="8"/>
    <n v="121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n v="52"/>
    <b v="0"/>
    <b v="0"/>
    <x v="1"/>
    <x v="7"/>
    <n v="220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n v="1"/>
    <b v="0"/>
    <b v="0"/>
    <x v="1"/>
    <x v="1"/>
    <n v="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n v="51"/>
    <b v="0"/>
    <b v="0"/>
    <x v="1"/>
    <x v="5"/>
    <n v="64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n v="7"/>
    <b v="0"/>
    <b v="0"/>
    <x v="1"/>
    <x v="7"/>
    <n v="423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n v="6"/>
    <b v="0"/>
    <b v="0"/>
    <x v="3"/>
    <x v="3"/>
    <n v="93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n v="23"/>
    <b v="0"/>
    <b v="1"/>
    <x v="1"/>
    <x v="7"/>
    <n v="59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n v="15"/>
    <b v="0"/>
    <b v="0"/>
    <x v="3"/>
    <x v="3"/>
    <n v="65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n v="24"/>
    <b v="0"/>
    <b v="0"/>
    <x v="1"/>
    <x v="1"/>
    <n v="74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n v="12"/>
    <b v="0"/>
    <b v="0"/>
    <x v="7"/>
    <x v="14"/>
    <n v="53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n v="1"/>
    <b v="0"/>
    <b v="0"/>
    <x v="1"/>
    <x v="1"/>
    <n v="221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n v="18"/>
    <b v="0"/>
    <b v="1"/>
    <x v="3"/>
    <x v="3"/>
    <n v="100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n v="16"/>
    <b v="0"/>
    <b v="0"/>
    <x v="2"/>
    <x v="8"/>
    <n v="162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n v="6"/>
    <b v="0"/>
    <b v="1"/>
    <x v="2"/>
    <x v="2"/>
    <n v="78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n v="30"/>
    <b v="0"/>
    <b v="0"/>
    <x v="1"/>
    <x v="1"/>
    <n v="150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n v="49"/>
    <b v="0"/>
    <b v="1"/>
    <x v="7"/>
    <x v="14"/>
    <n v="253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n v="1"/>
    <b v="0"/>
    <b v="0"/>
    <x v="3"/>
    <x v="3"/>
    <n v="100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n v="32"/>
    <b v="0"/>
    <b v="0"/>
    <x v="2"/>
    <x v="2"/>
    <n v="122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n v="4"/>
    <b v="0"/>
    <b v="0"/>
    <x v="7"/>
    <x v="14"/>
    <n v="137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n v="10"/>
    <b v="0"/>
    <b v="0"/>
    <x v="3"/>
    <x v="3"/>
    <n v="416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n v="23"/>
    <b v="0"/>
    <b v="1"/>
    <x v="1"/>
    <x v="7"/>
    <n v="31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n v="28"/>
    <b v="0"/>
    <b v="1"/>
    <x v="4"/>
    <x v="12"/>
    <n v="424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n v="7"/>
    <b v="0"/>
    <b v="0"/>
    <x v="1"/>
    <x v="7"/>
    <n v="3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n v="22"/>
    <b v="0"/>
    <b v="0"/>
    <x v="5"/>
    <x v="18"/>
    <n v="11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n v="15"/>
    <b v="0"/>
    <b v="1"/>
    <x v="4"/>
    <x v="4"/>
    <n v="83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n v="6"/>
    <b v="0"/>
    <b v="0"/>
    <x v="3"/>
    <x v="3"/>
    <n v="163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n v="1"/>
    <b v="0"/>
    <b v="1"/>
    <x v="2"/>
    <x v="8"/>
    <n v="895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n v="19"/>
    <b v="0"/>
    <b v="0"/>
    <x v="3"/>
    <x v="3"/>
    <n v="26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n v="9"/>
    <b v="0"/>
    <b v="0"/>
    <x v="3"/>
    <x v="3"/>
    <n v="75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n v="25"/>
    <b v="0"/>
    <b v="0"/>
    <x v="3"/>
    <x v="3"/>
    <n v="416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n v="9"/>
    <b v="0"/>
    <b v="0"/>
    <x v="0"/>
    <x v="0"/>
    <n v="96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n v="1"/>
    <b v="0"/>
    <b v="1"/>
    <x v="3"/>
    <x v="3"/>
    <n v="35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n v="5"/>
    <b v="0"/>
    <b v="0"/>
    <x v="2"/>
    <x v="8"/>
    <n v="308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n v="18"/>
    <b v="0"/>
    <b v="0"/>
    <x v="2"/>
    <x v="2"/>
    <n v="62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n v="16"/>
    <b v="0"/>
    <b v="0"/>
    <x v="3"/>
    <x v="3"/>
    <n v="722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n v="13"/>
    <b v="0"/>
    <b v="0"/>
    <x v="1"/>
    <x v="1"/>
    <n v="69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n v="1"/>
    <b v="0"/>
    <b v="0"/>
    <x v="3"/>
    <x v="3"/>
    <n v="293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n v="11"/>
    <b v="0"/>
    <b v="0"/>
    <x v="4"/>
    <x v="19"/>
    <n v="72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n v="15"/>
    <b v="0"/>
    <b v="0"/>
    <x v="3"/>
    <x v="3"/>
    <n v="32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n v="28"/>
    <b v="0"/>
    <b v="1"/>
    <x v="4"/>
    <x v="12"/>
    <n v="230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n v="1"/>
    <b v="0"/>
    <b v="0"/>
    <x v="3"/>
    <x v="3"/>
    <n v="3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n v="0"/>
    <b v="0"/>
    <b v="0"/>
    <x v="3"/>
    <x v="3"/>
    <n v="24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n v="1"/>
    <b v="0"/>
    <b v="1"/>
    <x v="3"/>
    <x v="3"/>
    <n v="69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n v="3"/>
    <b v="0"/>
    <b v="0"/>
    <x v="3"/>
    <x v="3"/>
    <n v="38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n v="4"/>
    <b v="0"/>
    <b v="0"/>
    <x v="1"/>
    <x v="1"/>
    <n v="20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n v="4"/>
    <b v="1"/>
    <b v="0"/>
    <x v="1"/>
    <x v="7"/>
    <n v="4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n v="16"/>
    <b v="0"/>
    <b v="0"/>
    <x v="1"/>
    <x v="16"/>
    <n v="123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n v="7"/>
    <b v="0"/>
    <b v="0"/>
    <x v="1"/>
    <x v="5"/>
    <n v="3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n v="19"/>
    <b v="0"/>
    <b v="0"/>
    <x v="2"/>
    <x v="8"/>
    <n v="63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n v="14"/>
    <b v="0"/>
    <b v="0"/>
    <x v="4"/>
    <x v="6"/>
    <n v="298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n v="29"/>
    <b v="0"/>
    <b v="0"/>
    <x v="1"/>
    <x v="5"/>
    <n v="10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n v="4"/>
    <b v="0"/>
    <b v="0"/>
    <x v="1"/>
    <x v="1"/>
    <n v="54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n v="11"/>
    <b v="0"/>
    <b v="0"/>
    <x v="3"/>
    <x v="3"/>
    <n v="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n v="18"/>
    <b v="0"/>
    <b v="0"/>
    <x v="2"/>
    <x v="2"/>
    <n v="681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n v="4"/>
    <b v="0"/>
    <b v="0"/>
    <x v="0"/>
    <x v="0"/>
    <n v="79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n v="2"/>
    <b v="0"/>
    <b v="0"/>
    <x v="3"/>
    <x v="3"/>
    <n v="1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n v="10"/>
    <b v="0"/>
    <b v="0"/>
    <x v="1"/>
    <x v="17"/>
    <n v="3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n v="12"/>
    <b v="1"/>
    <b v="0"/>
    <x v="3"/>
    <x v="3"/>
    <n v="432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n v="9"/>
    <b v="0"/>
    <b v="0"/>
    <x v="5"/>
    <x v="13"/>
    <n v="39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n v="20"/>
    <b v="0"/>
    <b v="1"/>
    <x v="1"/>
    <x v="1"/>
    <n v="426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n v="24"/>
    <b v="0"/>
    <b v="0"/>
    <x v="4"/>
    <x v="4"/>
    <n v="10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n v="7"/>
    <b v="0"/>
    <b v="0"/>
    <x v="4"/>
    <x v="4"/>
    <n v="21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n v="27"/>
    <b v="0"/>
    <b v="0"/>
    <x v="4"/>
    <x v="22"/>
    <n v="67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n v="24"/>
    <b v="0"/>
    <b v="0"/>
    <x v="3"/>
    <x v="3"/>
    <n v="95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n v="46"/>
    <b v="0"/>
    <b v="0"/>
    <x v="3"/>
    <x v="3"/>
    <n v="152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n v="8"/>
    <b v="0"/>
    <b v="1"/>
    <x v="1"/>
    <x v="7"/>
    <n v="195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n v="6"/>
    <b v="0"/>
    <b v="0"/>
    <x v="1"/>
    <x v="1"/>
    <n v="1023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n v="2"/>
    <b v="0"/>
    <b v="0"/>
    <x v="3"/>
    <x v="3"/>
    <n v="4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n v="2"/>
    <b v="0"/>
    <b v="0"/>
    <x v="3"/>
    <x v="3"/>
    <n v="155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n v="9"/>
    <b v="0"/>
    <b v="0"/>
    <x v="4"/>
    <x v="22"/>
    <n v="4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n v="34"/>
    <b v="0"/>
    <b v="1"/>
    <x v="4"/>
    <x v="12"/>
    <n v="216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n v="12"/>
    <b v="0"/>
    <b v="0"/>
    <x v="4"/>
    <x v="10"/>
    <n v="332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n v="18"/>
    <b v="1"/>
    <b v="0"/>
    <x v="3"/>
    <x v="3"/>
    <n v="8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n v="2"/>
    <b v="1"/>
    <b v="0"/>
    <x v="0"/>
    <x v="0"/>
    <n v="99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n v="1"/>
    <b v="0"/>
    <b v="0"/>
    <x v="7"/>
    <x v="14"/>
    <n v="138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n v="14"/>
    <b v="0"/>
    <b v="0"/>
    <x v="3"/>
    <x v="3"/>
    <n v="94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n v="45"/>
    <b v="0"/>
    <b v="0"/>
    <x v="4"/>
    <x v="22"/>
    <n v="404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n v="0"/>
    <b v="1"/>
    <b v="0"/>
    <x v="1"/>
    <x v="1"/>
    <n v="260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n v="37"/>
    <b v="0"/>
    <b v="0"/>
    <x v="7"/>
    <x v="14"/>
    <n v="367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n v="6"/>
    <b v="0"/>
    <b v="0"/>
    <x v="6"/>
    <x v="20"/>
    <n v="16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n v="25"/>
    <b v="0"/>
    <b v="0"/>
    <x v="4"/>
    <x v="10"/>
    <n v="120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n v="48"/>
    <b v="0"/>
    <b v="1"/>
    <x v="6"/>
    <x v="20"/>
    <n v="194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n v="0"/>
    <b v="0"/>
    <b v="0"/>
    <x v="6"/>
    <x v="11"/>
    <n v="420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n v="58"/>
    <b v="0"/>
    <b v="0"/>
    <x v="3"/>
    <x v="3"/>
    <n v="77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n v="1"/>
    <b v="0"/>
    <b v="0"/>
    <x v="3"/>
    <x v="3"/>
    <n v="171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n v="16"/>
    <b v="0"/>
    <b v="0"/>
    <x v="4"/>
    <x v="10"/>
    <n v="158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n v="7"/>
    <b v="0"/>
    <b v="1"/>
    <x v="6"/>
    <x v="11"/>
    <n v="109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n v="5"/>
    <b v="0"/>
    <b v="0"/>
    <x v="4"/>
    <x v="10"/>
    <n v="42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n v="7"/>
    <b v="0"/>
    <b v="1"/>
    <x v="1"/>
    <x v="1"/>
    <n v="11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n v="2"/>
    <b v="0"/>
    <b v="0"/>
    <x v="4"/>
    <x v="10"/>
    <n v="159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n v="25"/>
    <b v="0"/>
    <b v="1"/>
    <x v="3"/>
    <x v="3"/>
    <n v="422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n v="4"/>
    <b v="0"/>
    <b v="0"/>
    <x v="2"/>
    <x v="8"/>
    <n v="98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n v="1"/>
    <b v="0"/>
    <b v="0"/>
    <x v="3"/>
    <x v="3"/>
    <n v="419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n v="10"/>
    <b v="0"/>
    <b v="1"/>
    <x v="5"/>
    <x v="9"/>
    <n v="102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n v="10"/>
    <b v="0"/>
    <b v="1"/>
    <x v="1"/>
    <x v="1"/>
    <n v="128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n v="3"/>
    <b v="0"/>
    <b v="0"/>
    <x v="3"/>
    <x v="3"/>
    <n v="445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n v="52"/>
    <b v="0"/>
    <b v="0"/>
    <x v="3"/>
    <x v="3"/>
    <n v="570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n v="1"/>
    <b v="0"/>
    <b v="0"/>
    <x v="3"/>
    <x v="3"/>
    <n v="509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n v="4"/>
    <b v="0"/>
    <b v="0"/>
    <x v="2"/>
    <x v="2"/>
    <n v="326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n v="15"/>
    <b v="0"/>
    <b v="1"/>
    <x v="5"/>
    <x v="13"/>
    <n v="933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n v="5"/>
    <b v="0"/>
    <b v="0"/>
    <x v="6"/>
    <x v="20"/>
    <n v="211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n v="7"/>
    <b v="0"/>
    <b v="0"/>
    <x v="5"/>
    <x v="18"/>
    <n v="27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n v="35"/>
    <b v="0"/>
    <b v="0"/>
    <x v="1"/>
    <x v="1"/>
    <n v="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n v="2"/>
    <b v="0"/>
    <b v="0"/>
    <x v="3"/>
    <x v="3"/>
    <n v="54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n v="5"/>
    <b v="0"/>
    <b v="0"/>
    <x v="3"/>
    <x v="3"/>
    <n v="626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n v="12"/>
    <b v="0"/>
    <b v="0"/>
    <x v="4"/>
    <x v="6"/>
    <n v="89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n v="2"/>
    <b v="0"/>
    <b v="0"/>
    <x v="5"/>
    <x v="9"/>
    <n v="185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n v="5"/>
    <b v="0"/>
    <b v="1"/>
    <x v="1"/>
    <x v="1"/>
    <n v="120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n v="37"/>
    <b v="0"/>
    <b v="0"/>
    <x v="1"/>
    <x v="1"/>
    <n v="23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n v="14"/>
    <b v="0"/>
    <b v="0"/>
    <x v="3"/>
    <x v="3"/>
    <n v="1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n v="20"/>
    <b v="0"/>
    <b v="1"/>
    <x v="3"/>
    <x v="3"/>
    <n v="268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n v="19"/>
    <b v="1"/>
    <b v="0"/>
    <x v="7"/>
    <x v="14"/>
    <n v="598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n v="12"/>
    <b v="0"/>
    <b v="0"/>
    <x v="1"/>
    <x v="1"/>
    <n v="158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n v="4"/>
    <b v="0"/>
    <b v="1"/>
    <x v="1"/>
    <x v="1"/>
    <n v="31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n v="26"/>
    <b v="0"/>
    <b v="1"/>
    <x v="1"/>
    <x v="7"/>
    <n v="313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n v="0"/>
    <b v="0"/>
    <b v="0"/>
    <x v="7"/>
    <x v="14"/>
    <n v="37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n v="16"/>
    <b v="0"/>
    <b v="0"/>
    <x v="3"/>
    <x v="3"/>
    <n v="36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n v="44"/>
    <b v="0"/>
    <b v="0"/>
    <x v="3"/>
    <x v="3"/>
    <n v="123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n v="33"/>
    <b v="0"/>
    <b v="1"/>
    <x v="1"/>
    <x v="17"/>
    <n v="77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n v="16"/>
    <b v="0"/>
    <b v="0"/>
    <x v="3"/>
    <x v="3"/>
    <n v="234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n v="46"/>
    <b v="0"/>
    <b v="0"/>
    <x v="4"/>
    <x v="4"/>
    <n v="181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n v="21"/>
    <b v="0"/>
    <b v="0"/>
    <x v="4"/>
    <x v="19"/>
    <n v="253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n v="2"/>
    <b v="0"/>
    <b v="0"/>
    <x v="6"/>
    <x v="11"/>
    <n v="27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n v="31"/>
    <b v="0"/>
    <b v="0"/>
    <x v="7"/>
    <x v="14"/>
    <n v="1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n v="25"/>
    <b v="0"/>
    <b v="1"/>
    <x v="3"/>
    <x v="3"/>
    <n v="304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n v="3"/>
    <b v="0"/>
    <b v="0"/>
    <x v="3"/>
    <x v="3"/>
    <n v="137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n v="5"/>
    <b v="0"/>
    <b v="0"/>
    <x v="3"/>
    <x v="3"/>
    <n v="32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n v="8"/>
    <b v="0"/>
    <b v="0"/>
    <x v="5"/>
    <x v="18"/>
    <n v="242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n v="5"/>
    <b v="0"/>
    <b v="1"/>
    <x v="6"/>
    <x v="11"/>
    <n v="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n v="2"/>
    <b v="0"/>
    <b v="0"/>
    <x v="3"/>
    <x v="3"/>
    <n v="1066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n v="25"/>
    <b v="0"/>
    <b v="0"/>
    <x v="2"/>
    <x v="2"/>
    <n v="326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n v="3"/>
    <b v="0"/>
    <b v="0"/>
    <x v="3"/>
    <x v="3"/>
    <n v="17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n v="6"/>
    <b v="0"/>
    <b v="0"/>
    <x v="4"/>
    <x v="10"/>
    <n v="581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n v="21"/>
    <b v="0"/>
    <b v="1"/>
    <x v="3"/>
    <x v="3"/>
    <n v="92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n v="6"/>
    <b v="0"/>
    <b v="1"/>
    <x v="4"/>
    <x v="19"/>
    <n v="108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n v="5"/>
    <b v="0"/>
    <b v="0"/>
    <x v="1"/>
    <x v="1"/>
    <n v="19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n v="5"/>
    <b v="0"/>
    <b v="0"/>
    <x v="2"/>
    <x v="2"/>
    <n v="83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n v="38"/>
    <b v="0"/>
    <b v="0"/>
    <x v="3"/>
    <x v="3"/>
    <n v="706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n v="7"/>
    <b v="0"/>
    <b v="0"/>
    <x v="3"/>
    <x v="3"/>
    <n v="17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n v="0"/>
    <b v="0"/>
    <b v="0"/>
    <x v="1"/>
    <x v="5"/>
    <n v="210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n v="1"/>
    <b v="0"/>
    <b v="1"/>
    <x v="1"/>
    <x v="16"/>
    <n v="98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n v="3"/>
    <b v="0"/>
    <b v="0"/>
    <x v="3"/>
    <x v="3"/>
    <n v="1684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n v="32"/>
    <b v="0"/>
    <b v="1"/>
    <x v="4"/>
    <x v="4"/>
    <n v="54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n v="4"/>
    <b v="1"/>
    <b v="0"/>
    <x v="2"/>
    <x v="2"/>
    <n v="457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n v="18"/>
    <b v="0"/>
    <b v="0"/>
    <x v="0"/>
    <x v="0"/>
    <n v="10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n v="9"/>
    <b v="0"/>
    <b v="0"/>
    <x v="3"/>
    <x v="3"/>
    <n v="16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n v="12"/>
    <b v="0"/>
    <b v="0"/>
    <x v="3"/>
    <x v="3"/>
    <n v="1340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n v="25"/>
    <b v="0"/>
    <b v="0"/>
    <x v="3"/>
    <x v="3"/>
    <n v="36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n v="22"/>
    <b v="0"/>
    <b v="0"/>
    <x v="3"/>
    <x v="3"/>
    <n v="55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n v="9"/>
    <b v="0"/>
    <b v="1"/>
    <x v="3"/>
    <x v="3"/>
    <n v="94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n v="18"/>
    <b v="0"/>
    <b v="1"/>
    <x v="1"/>
    <x v="1"/>
    <n v="144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n v="56"/>
    <b v="0"/>
    <b v="0"/>
    <x v="0"/>
    <x v="0"/>
    <n v="51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n v="1"/>
    <b v="0"/>
    <b v="1"/>
    <x v="5"/>
    <x v="9"/>
    <n v="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n v="17"/>
    <b v="0"/>
    <b v="0"/>
    <x v="4"/>
    <x v="4"/>
    <n v="1345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n v="14"/>
    <b v="0"/>
    <b v="0"/>
    <x v="3"/>
    <x v="3"/>
    <n v="32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n v="5"/>
    <b v="0"/>
    <b v="0"/>
    <x v="1"/>
    <x v="7"/>
    <n v="83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n v="41"/>
    <b v="0"/>
    <b v="0"/>
    <x v="4"/>
    <x v="4"/>
    <n v="546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n v="41"/>
    <b v="0"/>
    <b v="0"/>
    <x v="3"/>
    <x v="3"/>
    <n v="286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n v="3"/>
    <b v="0"/>
    <b v="1"/>
    <x v="3"/>
    <x v="3"/>
    <n v="8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n v="20"/>
    <b v="0"/>
    <b v="1"/>
    <x v="5"/>
    <x v="13"/>
    <n v="132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n v="1"/>
    <b v="0"/>
    <b v="0"/>
    <x v="3"/>
    <x v="3"/>
    <n v="74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n v="20"/>
    <b v="0"/>
    <b v="1"/>
    <x v="1"/>
    <x v="7"/>
    <n v="75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n v="16"/>
    <b v="0"/>
    <b v="0"/>
    <x v="6"/>
    <x v="11"/>
    <n v="20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n v="12"/>
    <b v="0"/>
    <b v="0"/>
    <x v="3"/>
    <x v="3"/>
    <n v="203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n v="7"/>
    <b v="0"/>
    <b v="0"/>
    <x v="3"/>
    <x v="3"/>
    <n v="310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n v="2"/>
    <b v="0"/>
    <b v="0"/>
    <x v="1"/>
    <x v="1"/>
    <n v="395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n v="5"/>
    <b v="0"/>
    <b v="1"/>
    <x v="4"/>
    <x v="4"/>
    <n v="295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n v="29"/>
    <b v="0"/>
    <b v="0"/>
    <x v="3"/>
    <x v="3"/>
    <n v="34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n v="1"/>
    <b v="0"/>
    <b v="1"/>
    <x v="0"/>
    <x v="0"/>
    <n v="67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n v="13"/>
    <b v="0"/>
    <b v="0"/>
    <x v="3"/>
    <x v="3"/>
    <n v="19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n v="2"/>
    <b v="0"/>
    <b v="0"/>
    <x v="1"/>
    <x v="1"/>
    <n v="16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n v="24"/>
    <b v="0"/>
    <b v="0"/>
    <x v="2"/>
    <x v="2"/>
    <n v="39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n v="9"/>
    <b v="0"/>
    <b v="0"/>
    <x v="5"/>
    <x v="13"/>
    <n v="10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n v="8"/>
    <b v="0"/>
    <b v="0"/>
    <x v="4"/>
    <x v="12"/>
    <n v="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n v="13"/>
    <b v="0"/>
    <b v="0"/>
    <x v="3"/>
    <x v="3"/>
    <n v="167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n v="2"/>
    <b v="0"/>
    <b v="0"/>
    <x v="4"/>
    <x v="4"/>
    <n v="24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n v="12"/>
    <b v="0"/>
    <b v="1"/>
    <x v="3"/>
    <x v="3"/>
    <n v="164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n v="23"/>
    <b v="0"/>
    <b v="1"/>
    <x v="3"/>
    <x v="3"/>
    <n v="91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n v="6"/>
    <b v="0"/>
    <b v="0"/>
    <x v="4"/>
    <x v="10"/>
    <n v="46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n v="4"/>
    <b v="0"/>
    <b v="1"/>
    <x v="3"/>
    <x v="3"/>
    <n v="39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n v="11"/>
    <b v="0"/>
    <b v="0"/>
    <x v="1"/>
    <x v="1"/>
    <n v="13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n v="11"/>
    <b v="0"/>
    <b v="0"/>
    <x v="6"/>
    <x v="11"/>
    <n v="23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n v="1"/>
    <b v="0"/>
    <b v="0"/>
    <x v="4"/>
    <x v="4"/>
    <n v="185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n v="1"/>
    <b v="0"/>
    <b v="0"/>
    <x v="0"/>
    <x v="0"/>
    <n v="444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n v="1"/>
    <b v="0"/>
    <b v="0"/>
    <x v="2"/>
    <x v="8"/>
    <n v="200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n v="28"/>
    <b v="0"/>
    <b v="0"/>
    <x v="3"/>
    <x v="3"/>
    <n v="124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n v="7"/>
    <b v="0"/>
    <b v="0"/>
    <x v="1"/>
    <x v="1"/>
    <n v="187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n v="13"/>
    <b v="0"/>
    <b v="0"/>
    <x v="1"/>
    <x v="1"/>
    <n v="114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n v="1"/>
    <b v="0"/>
    <b v="1"/>
    <x v="1"/>
    <x v="1"/>
    <n v="97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n v="1"/>
    <b v="0"/>
    <b v="0"/>
    <x v="3"/>
    <x v="3"/>
    <n v="12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n v="30"/>
    <b v="0"/>
    <b v="0"/>
    <x v="3"/>
    <x v="3"/>
    <n v="17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n v="14"/>
    <b v="0"/>
    <b v="0"/>
    <x v="3"/>
    <x v="3"/>
    <n v="80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n v="1"/>
    <b v="0"/>
    <b v="0"/>
    <x v="7"/>
    <x v="14"/>
    <n v="94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n v="7"/>
    <b v="0"/>
    <b v="0"/>
    <x v="1"/>
    <x v="7"/>
    <n v="8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n v="12"/>
    <b v="0"/>
    <b v="0"/>
    <x v="3"/>
    <x v="3"/>
    <n v="67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n v="53"/>
    <b v="0"/>
    <b v="0"/>
    <x v="3"/>
    <x v="3"/>
    <n v="54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n v="40"/>
    <b v="0"/>
    <b v="0"/>
    <x v="6"/>
    <x v="11"/>
    <n v="42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n v="1"/>
    <b v="0"/>
    <b v="0"/>
    <x v="4"/>
    <x v="6"/>
    <n v="15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n v="55"/>
    <b v="0"/>
    <b v="1"/>
    <x v="1"/>
    <x v="7"/>
    <n v="34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n v="24"/>
    <b v="0"/>
    <b v="0"/>
    <x v="2"/>
    <x v="2"/>
    <n v="1401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n v="13"/>
    <b v="0"/>
    <b v="0"/>
    <x v="0"/>
    <x v="0"/>
    <n v="72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n v="30"/>
    <b v="0"/>
    <b v="0"/>
    <x v="3"/>
    <x v="3"/>
    <n v="5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n v="18"/>
    <b v="0"/>
    <b v="1"/>
    <x v="1"/>
    <x v="17"/>
    <n v="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n v="14"/>
    <b v="0"/>
    <b v="0"/>
    <x v="1"/>
    <x v="1"/>
    <n v="128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n v="8"/>
    <b v="0"/>
    <b v="0"/>
    <x v="3"/>
    <x v="3"/>
    <n v="35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n v="1"/>
    <b v="0"/>
    <b v="0"/>
    <x v="3"/>
    <x v="3"/>
    <n v="411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n v="7"/>
    <b v="0"/>
    <b v="0"/>
    <x v="4"/>
    <x v="4"/>
    <n v="124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n v="40"/>
    <b v="0"/>
    <b v="0"/>
    <x v="2"/>
    <x v="8"/>
    <n v="59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n v="9"/>
    <b v="0"/>
    <b v="0"/>
    <x v="3"/>
    <x v="3"/>
    <n v="3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n v="25"/>
    <b v="0"/>
    <b v="0"/>
    <x v="6"/>
    <x v="11"/>
    <n v="185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n v="3"/>
    <b v="1"/>
    <b v="0"/>
    <x v="7"/>
    <x v="14"/>
    <n v="1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n v="7"/>
    <b v="0"/>
    <b v="0"/>
    <x v="4"/>
    <x v="10"/>
    <n v="299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n v="14"/>
    <b v="0"/>
    <b v="1"/>
    <x v="3"/>
    <x v="3"/>
    <n v="226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n v="24"/>
    <b v="0"/>
    <b v="0"/>
    <x v="3"/>
    <x v="3"/>
    <n v="174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n v="38"/>
    <b v="0"/>
    <b v="0"/>
    <x v="1"/>
    <x v="1"/>
    <n v="372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n v="1"/>
    <b v="0"/>
    <b v="0"/>
    <x v="1"/>
    <x v="1"/>
    <n v="160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n v="30"/>
    <b v="0"/>
    <b v="0"/>
    <x v="1"/>
    <x v="7"/>
    <n v="1616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n v="27"/>
    <b v="0"/>
    <b v="0"/>
    <x v="3"/>
    <x v="3"/>
    <n v="733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n v="1"/>
    <b v="0"/>
    <b v="1"/>
    <x v="3"/>
    <x v="3"/>
    <n v="59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n v="24"/>
    <b v="0"/>
    <b v="1"/>
    <x v="3"/>
    <x v="3"/>
    <n v="19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n v="23"/>
    <b v="0"/>
    <b v="1"/>
    <x v="4"/>
    <x v="4"/>
    <n v="277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n v="39"/>
    <b v="0"/>
    <b v="1"/>
    <x v="4"/>
    <x v="19"/>
    <n v="273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n v="6"/>
    <b v="0"/>
    <b v="0"/>
    <x v="3"/>
    <x v="3"/>
    <n v="159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n v="51"/>
    <b v="0"/>
    <b v="0"/>
    <x v="3"/>
    <x v="3"/>
    <n v="68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n v="20"/>
    <b v="0"/>
    <b v="1"/>
    <x v="4"/>
    <x v="4"/>
    <n v="1592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n v="8"/>
    <b v="0"/>
    <b v="0"/>
    <x v="3"/>
    <x v="3"/>
    <n v="730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n v="5"/>
    <b v="0"/>
    <b v="1"/>
    <x v="4"/>
    <x v="4"/>
    <n v="13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n v="57"/>
    <b v="0"/>
    <b v="0"/>
    <x v="1"/>
    <x v="7"/>
    <n v="55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n v="6"/>
    <b v="0"/>
    <b v="0"/>
    <x v="1"/>
    <x v="1"/>
    <n v="361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n v="14"/>
    <b v="0"/>
    <b v="0"/>
    <x v="3"/>
    <x v="3"/>
    <n v="10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n v="38"/>
    <b v="0"/>
    <b v="0"/>
    <x v="4"/>
    <x v="4"/>
    <n v="14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n v="14"/>
    <b v="0"/>
    <b v="0"/>
    <x v="3"/>
    <x v="3"/>
    <n v="40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n v="5"/>
    <b v="0"/>
    <b v="0"/>
    <x v="3"/>
    <x v="3"/>
    <n v="160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n v="46"/>
    <b v="0"/>
    <b v="0"/>
    <x v="3"/>
    <x v="3"/>
    <n v="184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n v="19"/>
    <b v="0"/>
    <b v="0"/>
    <x v="7"/>
    <x v="14"/>
    <n v="64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n v="6"/>
    <b v="0"/>
    <b v="1"/>
    <x v="0"/>
    <x v="0"/>
    <n v="225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n v="27"/>
    <b v="1"/>
    <b v="1"/>
    <x v="4"/>
    <x v="4"/>
    <n v="172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n v="32"/>
    <b v="0"/>
    <b v="0"/>
    <x v="5"/>
    <x v="9"/>
    <n v="146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n v="12"/>
    <b v="0"/>
    <b v="0"/>
    <x v="3"/>
    <x v="3"/>
    <n v="76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n v="5"/>
    <b v="0"/>
    <b v="0"/>
    <x v="2"/>
    <x v="8"/>
    <n v="39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n v="2"/>
    <b v="0"/>
    <b v="0"/>
    <x v="1"/>
    <x v="7"/>
    <n v="11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n v="27"/>
    <b v="0"/>
    <b v="0"/>
    <x v="3"/>
    <x v="3"/>
    <n v="122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n v="15"/>
    <b v="0"/>
    <b v="0"/>
    <x v="7"/>
    <x v="14"/>
    <n v="18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n v="2"/>
    <b v="0"/>
    <b v="0"/>
    <x v="5"/>
    <x v="9"/>
    <n v="7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n v="2"/>
    <b v="0"/>
    <b v="0"/>
    <x v="2"/>
    <x v="8"/>
    <n v="66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n v="1"/>
    <b v="0"/>
    <b v="0"/>
    <x v="1"/>
    <x v="17"/>
    <n v="229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n v="10"/>
    <b v="0"/>
    <b v="1"/>
    <x v="4"/>
    <x v="4"/>
    <n v="469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n v="1"/>
    <b v="1"/>
    <b v="0"/>
    <x v="3"/>
    <x v="3"/>
    <n v="130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n v="8"/>
    <b v="0"/>
    <b v="0"/>
    <x v="4"/>
    <x v="6"/>
    <n v="16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n v="6"/>
    <b v="0"/>
    <b v="0"/>
    <x v="1"/>
    <x v="1"/>
    <n v="174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n v="2"/>
    <b v="0"/>
    <b v="1"/>
    <x v="4"/>
    <x v="10"/>
    <n v="718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n v="7"/>
    <b v="0"/>
    <b v="0"/>
    <x v="1"/>
    <x v="7"/>
    <n v="64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n v="22"/>
    <b v="0"/>
    <b v="1"/>
    <x v="7"/>
    <x v="14"/>
    <n v="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n v="0"/>
    <b v="0"/>
    <b v="0"/>
    <x v="3"/>
    <x v="3"/>
    <n v="1530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n v="47"/>
    <b v="0"/>
    <b v="1"/>
    <x v="4"/>
    <x v="12"/>
    <n v="40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n v="36"/>
    <b v="0"/>
    <b v="1"/>
    <x v="3"/>
    <x v="3"/>
    <n v="86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n v="3"/>
    <b v="0"/>
    <b v="0"/>
    <x v="3"/>
    <x v="3"/>
    <n v="316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n v="50"/>
    <b v="0"/>
    <b v="0"/>
    <x v="3"/>
    <x v="3"/>
    <n v="90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n v="12"/>
    <b v="1"/>
    <b v="0"/>
    <x v="4"/>
    <x v="4"/>
    <n v="18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n v="7"/>
    <b v="0"/>
    <b v="0"/>
    <x v="3"/>
    <x v="3"/>
    <n v="356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n v="20"/>
    <b v="0"/>
    <b v="0"/>
    <x v="4"/>
    <x v="4"/>
    <n v="13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n v="4"/>
    <b v="0"/>
    <b v="0"/>
    <x v="1"/>
    <x v="1"/>
    <n v="46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n v="0"/>
    <b v="0"/>
    <b v="0"/>
    <x v="6"/>
    <x v="20"/>
    <n v="36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n v="2"/>
    <b v="0"/>
    <b v="0"/>
    <x v="3"/>
    <x v="3"/>
    <n v="105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n v="10"/>
    <b v="0"/>
    <b v="0"/>
    <x v="5"/>
    <x v="13"/>
    <n v="669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n v="27"/>
    <b v="0"/>
    <b v="0"/>
    <x v="4"/>
    <x v="10"/>
    <n v="62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n v="8"/>
    <b v="0"/>
    <b v="1"/>
    <x v="0"/>
    <x v="0"/>
    <n v="85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n v="17"/>
    <b v="0"/>
    <b v="0"/>
    <x v="3"/>
    <x v="3"/>
    <n v="11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n v="9"/>
    <b v="0"/>
    <b v="1"/>
    <x v="4"/>
    <x v="4"/>
    <n v="44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n v="24"/>
    <b v="0"/>
    <b v="0"/>
    <x v="3"/>
    <x v="3"/>
    <n v="55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n v="1"/>
    <b v="0"/>
    <b v="0"/>
    <x v="4"/>
    <x v="4"/>
    <n v="57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n v="6"/>
    <b v="0"/>
    <b v="0"/>
    <x v="2"/>
    <x v="2"/>
    <n v="123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n v="14"/>
    <b v="0"/>
    <b v="0"/>
    <x v="3"/>
    <x v="3"/>
    <n v="128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n v="30"/>
    <b v="0"/>
    <b v="1"/>
    <x v="2"/>
    <x v="8"/>
    <n v="64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n v="20"/>
    <b v="0"/>
    <b v="1"/>
    <x v="3"/>
    <x v="3"/>
    <n v="127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n v="2"/>
    <b v="0"/>
    <b v="1"/>
    <x v="0"/>
    <x v="0"/>
    <n v="11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n v="6"/>
    <b v="0"/>
    <b v="0"/>
    <x v="1"/>
    <x v="7"/>
    <n v="40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n v="6"/>
    <b v="0"/>
    <b v="0"/>
    <x v="7"/>
    <x v="14"/>
    <n v="288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n v="7"/>
    <b v="0"/>
    <b v="0"/>
    <x v="3"/>
    <x v="3"/>
    <n v="573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n v="32"/>
    <b v="0"/>
    <b v="1"/>
    <x v="3"/>
    <x v="3"/>
    <n v="11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n v="7"/>
    <b v="0"/>
    <b v="0"/>
    <x v="4"/>
    <x v="10"/>
    <n v="46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n v="28"/>
    <b v="0"/>
    <b v="1"/>
    <x v="7"/>
    <x v="14"/>
    <n v="91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n v="34"/>
    <b v="0"/>
    <b v="0"/>
    <x v="3"/>
    <x v="3"/>
    <n v="68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n v="17"/>
    <b v="1"/>
    <b v="0"/>
    <x v="3"/>
    <x v="3"/>
    <n v="192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n v="20"/>
    <b v="0"/>
    <b v="0"/>
    <x v="3"/>
    <x v="3"/>
    <n v="83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n v="16"/>
    <b v="0"/>
    <b v="1"/>
    <x v="4"/>
    <x v="4"/>
    <n v="54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n v="14"/>
    <b v="1"/>
    <b v="0"/>
    <x v="3"/>
    <x v="3"/>
    <n v="17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n v="12"/>
    <b v="0"/>
    <b v="1"/>
    <x v="3"/>
    <x v="3"/>
    <n v="117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n v="1"/>
    <b v="0"/>
    <b v="0"/>
    <x v="1"/>
    <x v="17"/>
    <n v="105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n v="3"/>
    <b v="0"/>
    <b v="1"/>
    <x v="4"/>
    <x v="10"/>
    <n v="123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n v="30"/>
    <b v="0"/>
    <b v="0"/>
    <x v="3"/>
    <x v="3"/>
    <n v="179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n v="7"/>
    <b v="0"/>
    <b v="0"/>
    <x v="4"/>
    <x v="22"/>
    <n v="35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n v="10"/>
    <b v="0"/>
    <b v="0"/>
    <x v="4"/>
    <x v="19"/>
    <n v="162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n v="28"/>
    <b v="0"/>
    <b v="0"/>
    <x v="2"/>
    <x v="8"/>
    <n v="25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n v="16"/>
    <b v="0"/>
    <b v="0"/>
    <x v="3"/>
    <x v="3"/>
    <n v="199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n v="19"/>
    <b v="0"/>
    <b v="0"/>
    <x v="3"/>
    <x v="3"/>
    <n v="35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n v="2"/>
    <b v="0"/>
    <b v="1"/>
    <x v="1"/>
    <x v="7"/>
    <n v="176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n v="21"/>
    <b v="0"/>
    <b v="1"/>
    <x v="3"/>
    <x v="3"/>
    <n v="511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n v="2"/>
    <b v="0"/>
    <b v="0"/>
    <x v="2"/>
    <x v="8"/>
    <n v="82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n v="16"/>
    <b v="0"/>
    <b v="0"/>
    <x v="4"/>
    <x v="19"/>
    <n v="24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n v="2"/>
    <b v="0"/>
    <b v="1"/>
    <x v="6"/>
    <x v="11"/>
    <n v="50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n v="17"/>
    <b v="0"/>
    <b v="0"/>
    <x v="6"/>
    <x v="11"/>
    <n v="9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n v="23"/>
    <b v="0"/>
    <b v="0"/>
    <x v="4"/>
    <x v="10"/>
    <n v="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n v="31"/>
    <b v="0"/>
    <b v="0"/>
    <x v="1"/>
    <x v="1"/>
    <n v="123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n v="1"/>
    <b v="0"/>
    <b v="0"/>
    <x v="4"/>
    <x v="6"/>
    <n v="63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n v="41"/>
    <b v="0"/>
    <b v="0"/>
    <x v="4"/>
    <x v="22"/>
    <n v="56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n v="36"/>
    <b v="0"/>
    <b v="1"/>
    <x v="4"/>
    <x v="6"/>
    <n v="44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n v="23"/>
    <b v="0"/>
    <b v="0"/>
    <x v="3"/>
    <x v="3"/>
    <n v="118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n v="0"/>
    <b v="0"/>
    <b v="1"/>
    <x v="1"/>
    <x v="7"/>
    <n v="104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n v="2"/>
    <b v="0"/>
    <b v="0"/>
    <x v="3"/>
    <x v="3"/>
    <n v="27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n v="44"/>
    <b v="0"/>
    <b v="0"/>
    <x v="3"/>
    <x v="3"/>
    <n v="351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n v="25"/>
    <b v="0"/>
    <b v="0"/>
    <x v="4"/>
    <x v="4"/>
    <n v="90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n v="3"/>
    <b v="0"/>
    <b v="0"/>
    <x v="3"/>
    <x v="3"/>
    <n v="172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n v="20"/>
    <b v="0"/>
    <b v="0"/>
    <x v="4"/>
    <x v="6"/>
    <n v="141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n v="38"/>
    <b v="0"/>
    <b v="0"/>
    <x v="6"/>
    <x v="20"/>
    <n v="3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n v="4"/>
    <b v="0"/>
    <b v="0"/>
    <x v="4"/>
    <x v="10"/>
    <n v="108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n v="14"/>
    <b v="0"/>
    <b v="0"/>
    <x v="3"/>
    <x v="3"/>
    <n v="133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n v="9"/>
    <b v="0"/>
    <b v="0"/>
    <x v="5"/>
    <x v="18"/>
    <n v="188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n v="23"/>
    <b v="0"/>
    <b v="1"/>
    <x v="2"/>
    <x v="8"/>
    <n v="3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n v="7"/>
    <b v="0"/>
    <b v="1"/>
    <x v="2"/>
    <x v="2"/>
    <n v="575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n v="16"/>
    <b v="0"/>
    <b v="0"/>
    <x v="3"/>
    <x v="3"/>
    <n v="41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n v="2"/>
    <b v="0"/>
    <b v="0"/>
    <x v="4"/>
    <x v="6"/>
    <n v="184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n v="7"/>
    <b v="0"/>
    <b v="0"/>
    <x v="2"/>
    <x v="8"/>
    <n v="28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n v="0"/>
    <b v="0"/>
    <b v="1"/>
    <x v="0"/>
    <x v="0"/>
    <n v="3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n v="54"/>
    <b v="0"/>
    <b v="0"/>
    <x v="1"/>
    <x v="1"/>
    <n v="3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n v="1"/>
    <b v="0"/>
    <b v="0"/>
    <x v="1"/>
    <x v="5"/>
    <n v="178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n v="1"/>
    <b v="0"/>
    <b v="0"/>
    <x v="4"/>
    <x v="19"/>
    <n v="36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n v="4"/>
    <b v="0"/>
    <b v="1"/>
    <x v="5"/>
    <x v="18"/>
    <n v="11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n v="6"/>
    <b v="0"/>
    <b v="0"/>
    <x v="5"/>
    <x v="13"/>
    <n v="30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n v="27"/>
    <b v="0"/>
    <b v="0"/>
    <x v="4"/>
    <x v="22"/>
    <n v="54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n v="12"/>
    <b v="0"/>
    <b v="0"/>
    <x v="2"/>
    <x v="8"/>
    <n v="236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n v="2"/>
    <b v="0"/>
    <b v="0"/>
    <x v="0"/>
    <x v="0"/>
    <n v="513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n v="9"/>
    <b v="0"/>
    <b v="1"/>
    <x v="7"/>
    <x v="14"/>
    <n v="101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n v="42"/>
    <b v="0"/>
    <b v="1"/>
    <x v="3"/>
    <x v="3"/>
    <n v="81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n v="11"/>
    <b v="0"/>
    <b v="1"/>
    <x v="5"/>
    <x v="13"/>
    <n v="16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n v="7"/>
    <b v="0"/>
    <b v="0"/>
    <x v="3"/>
    <x v="3"/>
    <n v="53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n v="49"/>
    <b v="0"/>
    <b v="1"/>
    <x v="0"/>
    <x v="0"/>
    <n v="260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n v="41"/>
    <b v="0"/>
    <b v="0"/>
    <x v="3"/>
    <x v="3"/>
    <n v="3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n v="15"/>
    <b v="0"/>
    <b v="1"/>
    <x v="5"/>
    <x v="18"/>
    <n v="14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n v="33"/>
    <b v="0"/>
    <b v="0"/>
    <x v="3"/>
    <x v="3"/>
    <n v="179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n v="17"/>
    <b v="0"/>
    <b v="0"/>
    <x v="3"/>
    <x v="3"/>
    <n v="220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n v="5"/>
    <b v="0"/>
    <b v="0"/>
    <x v="2"/>
    <x v="8"/>
    <n v="102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n v="7"/>
    <b v="0"/>
    <b v="0"/>
    <x v="8"/>
    <x v="23"/>
    <n v="192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n v="26"/>
    <b v="0"/>
    <b v="1"/>
    <x v="0"/>
    <x v="0"/>
    <n v="305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n v="35"/>
    <b v="1"/>
    <b v="1"/>
    <x v="4"/>
    <x v="12"/>
    <n v="24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n v="13"/>
    <b v="0"/>
    <b v="0"/>
    <x v="7"/>
    <x v="14"/>
    <n v="724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n v="1"/>
    <b v="0"/>
    <b v="0"/>
    <x v="2"/>
    <x v="8"/>
    <n v="547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n v="4"/>
    <b v="0"/>
    <b v="0"/>
    <x v="3"/>
    <x v="3"/>
    <n v="415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n v="17"/>
    <b v="0"/>
    <b v="0"/>
    <x v="4"/>
    <x v="10"/>
    <n v="1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n v="0"/>
    <b v="0"/>
    <b v="1"/>
    <x v="2"/>
    <x v="8"/>
    <n v="34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n v="2"/>
    <b v="0"/>
    <b v="0"/>
    <x v="2"/>
    <x v="2"/>
    <n v="24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n v="5"/>
    <b v="0"/>
    <b v="1"/>
    <x v="4"/>
    <x v="4"/>
    <n v="48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n v="28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n v="2"/>
    <b v="0"/>
    <b v="0"/>
    <x v="4"/>
    <x v="4"/>
    <n v="70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n v="29"/>
    <b v="0"/>
    <b v="1"/>
    <x v="6"/>
    <x v="11"/>
    <n v="530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n v="20"/>
    <b v="0"/>
    <b v="0"/>
    <x v="4"/>
    <x v="6"/>
    <n v="180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n v="1"/>
    <b v="0"/>
    <b v="0"/>
    <x v="1"/>
    <x v="1"/>
    <n v="9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n v="42"/>
    <b v="0"/>
    <b v="1"/>
    <x v="5"/>
    <x v="15"/>
    <n v="14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n v="17"/>
    <b v="0"/>
    <b v="1"/>
    <x v="3"/>
    <x v="3"/>
    <n v="927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n v="49"/>
    <b v="0"/>
    <b v="1"/>
    <x v="2"/>
    <x v="2"/>
    <n v="40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n v="21"/>
    <b v="0"/>
    <b v="0"/>
    <x v="3"/>
    <x v="3"/>
    <n v="11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n v="10"/>
    <b v="0"/>
    <b v="0"/>
    <x v="3"/>
    <x v="3"/>
    <n v="71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n v="24"/>
    <b v="0"/>
    <b v="0"/>
    <x v="4"/>
    <x v="6"/>
    <n v="119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n v="10"/>
    <b v="0"/>
    <b v="0"/>
    <x v="3"/>
    <x v="3"/>
    <n v="24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n v="1"/>
    <b v="0"/>
    <b v="1"/>
    <x v="6"/>
    <x v="11"/>
    <n v="139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n v="2"/>
    <b v="0"/>
    <b v="0"/>
    <x v="4"/>
    <x v="19"/>
    <n v="39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n v="5"/>
    <b v="0"/>
    <b v="1"/>
    <x v="1"/>
    <x v="1"/>
    <n v="22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n v="2"/>
    <b v="0"/>
    <b v="1"/>
    <x v="3"/>
    <x v="3"/>
    <n v="56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n v="38"/>
    <b v="0"/>
    <b v="0"/>
    <x v="5"/>
    <x v="9"/>
    <n v="43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n v="5"/>
    <b v="0"/>
    <b v="0"/>
    <x v="0"/>
    <x v="0"/>
    <n v="112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n v="2"/>
    <b v="0"/>
    <b v="1"/>
    <x v="4"/>
    <x v="10"/>
    <n v="7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n v="14"/>
    <b v="0"/>
    <b v="1"/>
    <x v="1"/>
    <x v="1"/>
    <n v="102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n v="3"/>
    <b v="0"/>
    <b v="0"/>
    <x v="3"/>
    <x v="3"/>
    <n v="426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n v="6"/>
    <b v="0"/>
    <b v="1"/>
    <x v="4"/>
    <x v="6"/>
    <n v="146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n v="12"/>
    <b v="0"/>
    <b v="0"/>
    <x v="4"/>
    <x v="12"/>
    <n v="32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n v="5"/>
    <b v="0"/>
    <b v="0"/>
    <x v="4"/>
    <x v="12"/>
    <n v="700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n v="13"/>
    <b v="0"/>
    <b v="0"/>
    <x v="3"/>
    <x v="3"/>
    <n v="84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n v="4"/>
    <b v="0"/>
    <b v="0"/>
    <x v="2"/>
    <x v="8"/>
    <n v="84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n v="37"/>
    <b v="0"/>
    <b v="1"/>
    <x v="3"/>
    <x v="3"/>
    <n v="15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n v="36"/>
    <b v="0"/>
    <b v="0"/>
    <x v="4"/>
    <x v="10"/>
    <n v="100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n v="45"/>
    <b v="0"/>
    <b v="0"/>
    <x v="1"/>
    <x v="7"/>
    <n v="80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n v="28"/>
    <b v="0"/>
    <b v="0"/>
    <x v="6"/>
    <x v="11"/>
    <n v="11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n v="14"/>
    <b v="0"/>
    <b v="1"/>
    <x v="5"/>
    <x v="13"/>
    <n v="92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n v="56"/>
    <b v="0"/>
    <b v="0"/>
    <x v="6"/>
    <x v="11"/>
    <n v="96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n v="1"/>
    <b v="0"/>
    <b v="0"/>
    <x v="3"/>
    <x v="3"/>
    <n v="503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n v="36"/>
    <b v="0"/>
    <b v="0"/>
    <x v="1"/>
    <x v="7"/>
    <n v="15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n v="1"/>
    <b v="0"/>
    <b v="1"/>
    <x v="4"/>
    <x v="6"/>
    <n v="15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n v="2"/>
    <b v="0"/>
    <b v="1"/>
    <x v="3"/>
    <x v="3"/>
    <n v="482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n v="26"/>
    <b v="0"/>
    <b v="0"/>
    <x v="5"/>
    <x v="13"/>
    <n v="150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n v="23"/>
    <b v="1"/>
    <b v="1"/>
    <x v="4"/>
    <x v="4"/>
    <n v="117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n v="16"/>
    <b v="0"/>
    <b v="0"/>
    <x v="6"/>
    <x v="20"/>
    <n v="38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n v="6"/>
    <b v="0"/>
    <b v="1"/>
    <x v="0"/>
    <x v="0"/>
    <n v="73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n v="22"/>
    <b v="0"/>
    <b v="0"/>
    <x v="7"/>
    <x v="14"/>
    <n v="266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n v="26"/>
    <b v="0"/>
    <b v="0"/>
    <x v="6"/>
    <x v="20"/>
    <n v="24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n v="30"/>
    <b v="0"/>
    <b v="0"/>
    <x v="1"/>
    <x v="7"/>
    <n v="3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n v="15"/>
    <b v="0"/>
    <b v="0"/>
    <x v="6"/>
    <x v="11"/>
    <n v="16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n v="13"/>
    <b v="0"/>
    <b v="0"/>
    <x v="1"/>
    <x v="1"/>
    <n v="277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n v="20"/>
    <b v="0"/>
    <b v="0"/>
    <x v="3"/>
    <x v="3"/>
    <n v="89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n v="3"/>
    <b v="0"/>
    <b v="1"/>
    <x v="3"/>
    <x v="3"/>
    <n v="164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n v="12"/>
    <b v="0"/>
    <b v="0"/>
    <x v="4"/>
    <x v="6"/>
    <n v="9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n v="13"/>
    <b v="0"/>
    <b v="0"/>
    <x v="3"/>
    <x v="3"/>
    <n v="271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n v="9"/>
    <b v="0"/>
    <b v="0"/>
    <x v="2"/>
    <x v="8"/>
    <n v="284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n v="21"/>
    <b v="0"/>
    <b v="0"/>
    <x v="1"/>
    <x v="7"/>
    <n v="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n v="40"/>
    <b v="0"/>
    <b v="1"/>
    <x v="2"/>
    <x v="2"/>
    <n v="59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n v="2"/>
    <b v="0"/>
    <b v="0"/>
    <x v="3"/>
    <x v="3"/>
    <n v="99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n v="1"/>
    <b v="0"/>
    <b v="0"/>
    <x v="1"/>
    <x v="1"/>
    <n v="44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n v="6"/>
    <b v="0"/>
    <b v="0"/>
    <x v="1"/>
    <x v="7"/>
    <n v="152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n v="31"/>
    <b v="0"/>
    <b v="0"/>
    <x v="1"/>
    <x v="1"/>
    <n v="224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n v="7"/>
    <b v="0"/>
    <b v="1"/>
    <x v="5"/>
    <x v="18"/>
    <n v="240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n v="3"/>
    <b v="0"/>
    <b v="1"/>
    <x v="4"/>
    <x v="22"/>
    <n v="199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n v="43"/>
    <b v="0"/>
    <b v="0"/>
    <x v="3"/>
    <x v="3"/>
    <n v="137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n v="7"/>
    <b v="0"/>
    <b v="0"/>
    <x v="3"/>
    <x v="3"/>
    <n v="101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n v="40"/>
    <b v="0"/>
    <b v="0"/>
    <x v="4"/>
    <x v="10"/>
    <n v="794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n v="2"/>
    <b v="0"/>
    <b v="0"/>
    <x v="3"/>
    <x v="3"/>
    <n v="370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n v="2"/>
    <b v="0"/>
    <b v="0"/>
    <x v="1"/>
    <x v="1"/>
    <n v="13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n v="20"/>
    <b v="0"/>
    <b v="0"/>
    <x v="4"/>
    <x v="4"/>
    <n v="138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n v="8"/>
    <b v="0"/>
    <b v="0"/>
    <x v="3"/>
    <x v="3"/>
    <n v="84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n v="20"/>
    <b v="0"/>
    <b v="0"/>
    <x v="3"/>
    <x v="3"/>
    <n v="205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n v="23"/>
    <b v="0"/>
    <b v="1"/>
    <x v="1"/>
    <x v="5"/>
    <n v="4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n v="2"/>
    <b v="0"/>
    <b v="0"/>
    <x v="1"/>
    <x v="1"/>
    <n v="21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n v="45"/>
    <b v="0"/>
    <b v="0"/>
    <x v="3"/>
    <x v="3"/>
    <n v="186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n v="12"/>
    <b v="0"/>
    <b v="0"/>
    <x v="4"/>
    <x v="10"/>
    <n v="237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n v="6"/>
    <b v="0"/>
    <b v="1"/>
    <x v="1"/>
    <x v="1"/>
    <n v="306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n v="47"/>
    <b v="0"/>
    <b v="0"/>
    <x v="4"/>
    <x v="12"/>
    <n v="94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n v="16"/>
    <b v="0"/>
    <b v="1"/>
    <x v="1"/>
    <x v="1"/>
    <n v="5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n v="2"/>
    <b v="0"/>
    <b v="0"/>
    <x v="8"/>
    <x v="23"/>
    <n v="112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n v="10"/>
    <b v="0"/>
    <b v="1"/>
    <x v="0"/>
    <x v="0"/>
    <n v="369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n v="3"/>
    <b v="0"/>
    <b v="1"/>
    <x v="3"/>
    <x v="3"/>
    <n v="63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n v="17"/>
    <b v="0"/>
    <b v="0"/>
    <x v="3"/>
    <x v="3"/>
    <n v="65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n v="26"/>
    <b v="0"/>
    <b v="0"/>
    <x v="1"/>
    <x v="17"/>
    <n v="19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n v="3"/>
    <b v="0"/>
    <b v="0"/>
    <x v="4"/>
    <x v="22"/>
    <n v="17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n v="12"/>
    <b v="0"/>
    <b v="0"/>
    <x v="1"/>
    <x v="17"/>
    <n v="101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n v="8"/>
    <b v="0"/>
    <b v="0"/>
    <x v="3"/>
    <x v="3"/>
    <n v="34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n v="15"/>
    <b v="0"/>
    <b v="0"/>
    <x v="2"/>
    <x v="2"/>
    <n v="64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n v="5"/>
    <b v="0"/>
    <b v="1"/>
    <x v="6"/>
    <x v="11"/>
    <n v="52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n v="17"/>
    <b v="0"/>
    <b v="0"/>
    <x v="4"/>
    <x v="4"/>
    <n v="32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n v="14"/>
    <b v="0"/>
    <b v="0"/>
    <x v="2"/>
    <x v="2"/>
    <n v="120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n v="10"/>
    <b v="0"/>
    <b v="0"/>
    <x v="5"/>
    <x v="18"/>
    <n v="14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n v="19"/>
    <b v="0"/>
    <b v="0"/>
    <x v="1"/>
    <x v="1"/>
    <n v="951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n v="52"/>
    <b v="0"/>
    <b v="1"/>
    <x v="0"/>
    <x v="0"/>
    <n v="73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n v="31"/>
    <b v="0"/>
    <b v="0"/>
    <x v="3"/>
    <x v="3"/>
    <n v="79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n v="7"/>
    <b v="0"/>
    <b v="0"/>
    <x v="4"/>
    <x v="4"/>
    <n v="6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n v="11"/>
    <b v="0"/>
    <b v="0"/>
    <x v="5"/>
    <x v="15"/>
    <n v="82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n v="10"/>
    <b v="0"/>
    <b v="0"/>
    <x v="6"/>
    <x v="11"/>
    <n v="1038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n v="9"/>
    <b v="0"/>
    <b v="0"/>
    <x v="3"/>
    <x v="3"/>
    <n v="13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n v="13"/>
    <b v="0"/>
    <b v="0"/>
    <x v="4"/>
    <x v="10"/>
    <n v="155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n v="3"/>
    <b v="0"/>
    <b v="1"/>
    <x v="3"/>
    <x v="3"/>
    <n v="7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n v="21"/>
    <b v="0"/>
    <b v="1"/>
    <x v="3"/>
    <x v="3"/>
    <n v="209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n v="7"/>
    <b v="0"/>
    <b v="1"/>
    <x v="4"/>
    <x v="6"/>
    <n v="100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n v="18"/>
    <b v="0"/>
    <b v="0"/>
    <x v="3"/>
    <x v="3"/>
    <n v="202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n v="29"/>
    <b v="0"/>
    <b v="0"/>
    <x v="1"/>
    <x v="1"/>
    <n v="162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n v="8"/>
    <b v="0"/>
    <b v="0"/>
    <x v="4"/>
    <x v="4"/>
    <n v="4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n v="12"/>
    <b v="0"/>
    <b v="0"/>
    <x v="0"/>
    <x v="0"/>
    <n v="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n v="17"/>
    <b v="1"/>
    <b v="0"/>
    <x v="2"/>
    <x v="8"/>
    <n v="207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n v="11"/>
    <b v="0"/>
    <b v="0"/>
    <x v="3"/>
    <x v="3"/>
    <n v="128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n v="27"/>
    <b v="0"/>
    <b v="0"/>
    <x v="3"/>
    <x v="3"/>
    <n v="120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n v="21"/>
    <b v="0"/>
    <b v="0"/>
    <x v="3"/>
    <x v="3"/>
    <n v="171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n v="41"/>
    <b v="0"/>
    <b v="0"/>
    <x v="5"/>
    <x v="9"/>
    <n v="187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n v="11"/>
    <b v="0"/>
    <b v="0"/>
    <x v="1"/>
    <x v="1"/>
    <n v="188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n v="2"/>
    <b v="0"/>
    <b v="0"/>
    <x v="0"/>
    <x v="0"/>
    <n v="131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n v="4"/>
    <b v="0"/>
    <b v="1"/>
    <x v="1"/>
    <x v="17"/>
    <n v="284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n v="17"/>
    <b v="0"/>
    <b v="0"/>
    <x v="4"/>
    <x v="22"/>
    <n v="120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n v="14"/>
    <b v="0"/>
    <b v="0"/>
    <x v="3"/>
    <x v="3"/>
    <n v="419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n v="12"/>
    <b v="0"/>
    <b v="0"/>
    <x v="3"/>
    <x v="3"/>
    <n v="14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n v="23"/>
    <b v="0"/>
    <b v="0"/>
    <x v="1"/>
    <x v="5"/>
    <n v="139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n v="9"/>
    <b v="0"/>
    <b v="0"/>
    <x v="3"/>
    <x v="3"/>
    <n v="1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n v="18"/>
    <b v="0"/>
    <b v="0"/>
    <x v="3"/>
    <x v="3"/>
    <n v="155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n v="10"/>
    <b v="0"/>
    <b v="0"/>
    <x v="3"/>
    <x v="3"/>
    <n v="170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n v="1"/>
    <b v="0"/>
    <b v="1"/>
    <x v="1"/>
    <x v="7"/>
    <n v="190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n v="10"/>
    <b v="0"/>
    <b v="0"/>
    <x v="3"/>
    <x v="3"/>
    <n v="250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n v="21"/>
    <b v="0"/>
    <b v="0"/>
    <x v="5"/>
    <x v="9"/>
    <n v="49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n v="1"/>
    <b v="1"/>
    <b v="1"/>
    <x v="3"/>
    <x v="3"/>
    <n v="28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n v="4"/>
    <b v="0"/>
    <b v="0"/>
    <x v="7"/>
    <x v="14"/>
    <n v="26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n v="5"/>
    <b v="0"/>
    <b v="0"/>
    <x v="3"/>
    <x v="3"/>
    <n v="620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n v="26"/>
    <b v="0"/>
    <b v="0"/>
    <x v="1"/>
    <x v="7"/>
    <n v="3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n v="5"/>
    <b v="0"/>
    <b v="0"/>
    <x v="3"/>
    <x v="3"/>
    <n v="160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n v="6"/>
    <b v="0"/>
    <b v="0"/>
    <x v="7"/>
    <x v="14"/>
    <n v="279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n v="14"/>
    <b v="0"/>
    <b v="0"/>
    <x v="3"/>
    <x v="3"/>
    <n v="77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n v="9"/>
    <b v="0"/>
    <b v="1"/>
    <x v="3"/>
    <x v="3"/>
    <n v="206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n v="24"/>
    <b v="1"/>
    <b v="0"/>
    <x v="0"/>
    <x v="0"/>
    <n v="694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n v="3"/>
    <b v="0"/>
    <b v="0"/>
    <x v="1"/>
    <x v="7"/>
    <n v="1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n v="2"/>
    <b v="0"/>
    <b v="1"/>
    <x v="3"/>
    <x v="3"/>
    <n v="6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n v="11"/>
    <b v="0"/>
    <b v="1"/>
    <x v="3"/>
    <x v="3"/>
    <n v="63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n v="4"/>
    <b v="0"/>
    <b v="0"/>
    <x v="3"/>
    <x v="3"/>
    <n v="310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n v="18"/>
    <b v="0"/>
    <b v="0"/>
    <x v="3"/>
    <x v="3"/>
    <n v="43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n v="4"/>
    <b v="0"/>
    <b v="0"/>
    <x v="4"/>
    <x v="10"/>
    <n v="83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n v="14"/>
    <b v="0"/>
    <b v="0"/>
    <x v="4"/>
    <x v="19"/>
    <n v="79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n v="32"/>
    <b v="0"/>
    <b v="0"/>
    <x v="4"/>
    <x v="19"/>
    <n v="114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n v="45"/>
    <b v="0"/>
    <b v="1"/>
    <x v="4"/>
    <x v="10"/>
    <n v="65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n v="8"/>
    <b v="0"/>
    <b v="0"/>
    <x v="3"/>
    <x v="3"/>
    <n v="79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n v="12"/>
    <b v="0"/>
    <b v="1"/>
    <x v="3"/>
    <x v="3"/>
    <n v="11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n v="0"/>
    <b v="0"/>
    <b v="1"/>
    <x v="4"/>
    <x v="6"/>
    <n v="56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n v="3"/>
    <b v="0"/>
    <b v="0"/>
    <x v="3"/>
    <x v="3"/>
    <n v="17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n v="28"/>
    <b v="0"/>
    <b v="0"/>
    <x v="3"/>
    <x v="3"/>
    <n v="120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n v="9"/>
    <b v="0"/>
    <b v="0"/>
    <x v="2"/>
    <x v="8"/>
    <n v="145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n v="18"/>
    <b v="0"/>
    <b v="0"/>
    <x v="3"/>
    <x v="3"/>
    <n v="221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n v="16"/>
    <b v="0"/>
    <b v="0"/>
    <x v="3"/>
    <x v="3"/>
    <n v="48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n v="21"/>
    <b v="0"/>
    <b v="1"/>
    <x v="1"/>
    <x v="1"/>
    <n v="93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n v="11"/>
    <b v="0"/>
    <b v="0"/>
    <x v="6"/>
    <x v="11"/>
    <n v="89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n v="24"/>
    <b v="0"/>
    <b v="0"/>
    <x v="5"/>
    <x v="18"/>
    <n v="41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n v="18"/>
    <b v="1"/>
    <b v="0"/>
    <x v="0"/>
    <x v="0"/>
    <n v="63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n v="11"/>
    <b v="1"/>
    <b v="1"/>
    <x v="3"/>
    <x v="3"/>
    <n v="48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n v="27"/>
    <b v="0"/>
    <b v="0"/>
    <x v="1"/>
    <x v="17"/>
    <n v="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n v="15"/>
    <b v="0"/>
    <b v="0"/>
    <x v="4"/>
    <x v="12"/>
    <n v="88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n v="43"/>
    <b v="0"/>
    <b v="0"/>
    <x v="2"/>
    <x v="2"/>
    <n v="127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n v="2"/>
    <b v="0"/>
    <b v="0"/>
    <x v="2"/>
    <x v="2"/>
    <n v="2339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n v="5"/>
    <b v="0"/>
    <b v="0"/>
    <x v="1"/>
    <x v="16"/>
    <n v="508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n v="13"/>
    <b v="1"/>
    <b v="0"/>
    <x v="7"/>
    <x v="14"/>
    <n v="19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n v="5"/>
    <b v="0"/>
    <b v="0"/>
    <x v="0"/>
    <x v="0"/>
    <n v="42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n v="16"/>
    <b v="0"/>
    <b v="0"/>
    <x v="4"/>
    <x v="22"/>
    <n v="8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n v="23"/>
    <b v="0"/>
    <b v="0"/>
    <x v="1"/>
    <x v="1"/>
    <n v="60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n v="1"/>
    <b v="0"/>
    <b v="0"/>
    <x v="4"/>
    <x v="4"/>
    <n v="47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n v="9"/>
    <b v="1"/>
    <b v="0"/>
    <x v="3"/>
    <x v="3"/>
    <n v="82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n v="30"/>
    <b v="0"/>
    <b v="0"/>
    <x v="1"/>
    <x v="17"/>
    <n v="54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n v="4"/>
    <b v="0"/>
    <b v="0"/>
    <x v="3"/>
    <x v="3"/>
    <n v="98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n v="23"/>
    <b v="0"/>
    <b v="0"/>
    <x v="3"/>
    <x v="3"/>
    <n v="77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n v="10"/>
    <b v="0"/>
    <b v="0"/>
    <x v="1"/>
    <x v="17"/>
    <n v="33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n v="14"/>
    <b v="0"/>
    <b v="1"/>
    <x v="4"/>
    <x v="4"/>
    <n v="240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n v="6"/>
    <b v="0"/>
    <b v="1"/>
    <x v="3"/>
    <x v="3"/>
    <n v="6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n v="9"/>
    <b v="0"/>
    <b v="0"/>
    <x v="8"/>
    <x v="23"/>
    <n v="176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n v="12"/>
    <b v="0"/>
    <b v="0"/>
    <x v="3"/>
    <x v="3"/>
    <n v="20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n v="9"/>
    <b v="0"/>
    <b v="0"/>
    <x v="3"/>
    <x v="3"/>
    <n v="359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n v="12"/>
    <b v="0"/>
    <b v="0"/>
    <x v="1"/>
    <x v="7"/>
    <n v="469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n v="4"/>
    <b v="0"/>
    <b v="1"/>
    <x v="3"/>
    <x v="3"/>
    <n v="122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n v="10"/>
    <b v="0"/>
    <b v="0"/>
    <x v="3"/>
    <x v="3"/>
    <n v="56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n v="21"/>
    <b v="0"/>
    <b v="0"/>
    <x v="1"/>
    <x v="7"/>
    <n v="44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n v="47"/>
    <b v="0"/>
    <b v="0"/>
    <x v="7"/>
    <x v="14"/>
    <n v="34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n v="7"/>
    <b v="0"/>
    <b v="0"/>
    <x v="8"/>
    <x v="23"/>
    <n v="123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n v="9"/>
    <b v="0"/>
    <b v="0"/>
    <x v="7"/>
    <x v="14"/>
    <n v="190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n v="50"/>
    <b v="0"/>
    <b v="0"/>
    <x v="5"/>
    <x v="13"/>
    <n v="84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n v="2"/>
    <b v="0"/>
    <b v="0"/>
    <x v="4"/>
    <x v="6"/>
    <n v="18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n v="5"/>
    <b v="0"/>
    <b v="1"/>
    <x v="0"/>
    <x v="0"/>
    <n v="1037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n v="2"/>
    <b v="0"/>
    <b v="1"/>
    <x v="6"/>
    <x v="20"/>
    <n v="97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n v="6"/>
    <b v="0"/>
    <b v="0"/>
    <x v="3"/>
    <x v="3"/>
    <n v="86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n v="9"/>
    <b v="0"/>
    <b v="0"/>
    <x v="3"/>
    <x v="3"/>
    <n v="150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n v="2"/>
    <b v="0"/>
    <b v="0"/>
    <x v="3"/>
    <x v="3"/>
    <n v="358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n v="20"/>
    <b v="0"/>
    <b v="0"/>
    <x v="5"/>
    <x v="9"/>
    <n v="543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n v="24"/>
    <b v="0"/>
    <b v="0"/>
    <x v="3"/>
    <x v="3"/>
    <n v="68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n v="11"/>
    <b v="0"/>
    <b v="0"/>
    <x v="2"/>
    <x v="8"/>
    <n v="192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n v="3"/>
    <b v="0"/>
    <b v="0"/>
    <x v="3"/>
    <x v="3"/>
    <n v="9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n v="16"/>
    <b v="0"/>
    <b v="1"/>
    <x v="4"/>
    <x v="19"/>
    <n v="429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n v="12"/>
    <b v="0"/>
    <b v="0"/>
    <x v="2"/>
    <x v="2"/>
    <n v="101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n v="6"/>
    <b v="0"/>
    <b v="1"/>
    <x v="4"/>
    <x v="4"/>
    <n v="227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n v="17"/>
    <b v="1"/>
    <b v="1"/>
    <x v="4"/>
    <x v="4"/>
    <n v="142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n v="18"/>
    <b v="0"/>
    <b v="0"/>
    <x v="1"/>
    <x v="1"/>
    <n v="91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n v="17"/>
    <b v="0"/>
    <b v="0"/>
    <x v="3"/>
    <x v="3"/>
    <n v="64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n v="37"/>
    <b v="0"/>
    <b v="0"/>
    <x v="3"/>
    <x v="3"/>
    <n v="84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n v="16"/>
    <b v="1"/>
    <b v="0"/>
    <x v="1"/>
    <x v="1"/>
    <n v="134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n v="1"/>
    <b v="0"/>
    <b v="1"/>
    <x v="3"/>
    <x v="3"/>
    <n v="59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n v="2"/>
    <b v="0"/>
    <b v="0"/>
    <x v="1"/>
    <x v="5"/>
    <n v="153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n v="14"/>
    <b v="0"/>
    <b v="0"/>
    <x v="2"/>
    <x v="8"/>
    <n v="447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n v="1"/>
    <b v="0"/>
    <b v="0"/>
    <x v="4"/>
    <x v="6"/>
    <n v="84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n v="15"/>
    <b v="0"/>
    <b v="0"/>
    <x v="2"/>
    <x v="8"/>
    <n v="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n v="7"/>
    <b v="1"/>
    <b v="0"/>
    <x v="3"/>
    <x v="3"/>
    <n v="175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n v="5"/>
    <b v="0"/>
    <b v="0"/>
    <x v="2"/>
    <x v="8"/>
    <n v="54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n v="17"/>
    <b v="1"/>
    <b v="1"/>
    <x v="5"/>
    <x v="18"/>
    <n v="31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n v="15"/>
    <b v="0"/>
    <b v="0"/>
    <x v="4"/>
    <x v="10"/>
    <n v="123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n v="4"/>
    <b v="0"/>
    <b v="0"/>
    <x v="5"/>
    <x v="9"/>
    <n v="99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n v="8"/>
    <b v="0"/>
    <b v="1"/>
    <x v="2"/>
    <x v="2"/>
    <n v="128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n v="36"/>
    <b v="0"/>
    <b v="0"/>
    <x v="4"/>
    <x v="6"/>
    <n v="15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n v="10"/>
    <b v="0"/>
    <b v="0"/>
    <x v="3"/>
    <x v="3"/>
    <n v="707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n v="7"/>
    <b v="0"/>
    <b v="0"/>
    <x v="3"/>
    <x v="3"/>
    <n v="14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n v="7"/>
    <b v="0"/>
    <b v="1"/>
    <x v="3"/>
    <x v="3"/>
    <n v="148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n v="2"/>
    <b v="1"/>
    <b v="1"/>
    <x v="3"/>
    <x v="3"/>
    <n v="20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n v="41"/>
    <b v="0"/>
    <b v="0"/>
    <x v="3"/>
    <x v="3"/>
    <n v="1841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n v="12"/>
    <b v="0"/>
    <b v="0"/>
    <x v="5"/>
    <x v="15"/>
    <n v="162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n v="1"/>
    <b v="0"/>
    <b v="0"/>
    <x v="1"/>
    <x v="1"/>
    <n v="473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n v="5"/>
    <b v="0"/>
    <b v="0"/>
    <x v="6"/>
    <x v="20"/>
    <n v="2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n v="28"/>
    <b v="0"/>
    <b v="1"/>
    <x v="3"/>
    <x v="3"/>
    <n v="518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n v="21"/>
    <b v="0"/>
    <b v="0"/>
    <x v="4"/>
    <x v="4"/>
    <n v="248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n v="26"/>
    <b v="0"/>
    <b v="0"/>
    <x v="2"/>
    <x v="8"/>
    <n v="100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n v="11"/>
    <b v="0"/>
    <b v="0"/>
    <x v="5"/>
    <x v="13"/>
    <n v="1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n v="14"/>
    <b v="0"/>
    <b v="1"/>
    <x v="3"/>
    <x v="3"/>
    <n v="37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n v="6"/>
    <b v="0"/>
    <b v="0"/>
    <x v="1"/>
    <x v="1"/>
    <n v="4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n v="27"/>
    <b v="0"/>
    <b v="0"/>
    <x v="4"/>
    <x v="4"/>
    <n v="157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n v="21"/>
    <b v="0"/>
    <b v="0"/>
    <x v="3"/>
    <x v="3"/>
    <n v="270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n v="2"/>
    <b v="0"/>
    <b v="1"/>
    <x v="3"/>
    <x v="3"/>
    <n v="134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n v="2"/>
    <b v="0"/>
    <b v="0"/>
    <x v="6"/>
    <x v="20"/>
    <n v="50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n v="6"/>
    <b v="0"/>
    <b v="1"/>
    <x v="3"/>
    <x v="3"/>
    <n v="89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n v="58"/>
    <b v="0"/>
    <b v="0"/>
    <x v="2"/>
    <x v="2"/>
    <n v="1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n v="11"/>
    <b v="0"/>
    <b v="0"/>
    <x v="3"/>
    <x v="3"/>
    <n v="18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n v="2"/>
    <b v="0"/>
    <b v="0"/>
    <x v="4"/>
    <x v="6"/>
    <n v="186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n v="6"/>
    <b v="0"/>
    <b v="0"/>
    <x v="2"/>
    <x v="8"/>
    <n v="413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n v="1"/>
    <b v="0"/>
    <b v="0"/>
    <x v="2"/>
    <x v="2"/>
    <n v="90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n v="23"/>
    <b v="0"/>
    <b v="1"/>
    <x v="1"/>
    <x v="1"/>
    <n v="92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n v="13"/>
    <b v="0"/>
    <b v="0"/>
    <x v="1"/>
    <x v="16"/>
    <n v="527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n v="12"/>
    <b v="0"/>
    <b v="1"/>
    <x v="3"/>
    <x v="3"/>
    <n v="319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n v="7"/>
    <b v="0"/>
    <b v="0"/>
    <x v="7"/>
    <x v="14"/>
    <n v="354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n v="4"/>
    <b v="0"/>
    <b v="0"/>
    <x v="5"/>
    <x v="9"/>
    <n v="33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n v="12"/>
    <b v="0"/>
    <b v="0"/>
    <x v="1"/>
    <x v="7"/>
    <n v="136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n v="22"/>
    <b v="0"/>
    <b v="1"/>
    <x v="3"/>
    <x v="3"/>
    <n v="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n v="1"/>
    <b v="0"/>
    <b v="0"/>
    <x v="1"/>
    <x v="7"/>
    <n v="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n v="3"/>
    <b v="0"/>
    <b v="0"/>
    <x v="3"/>
    <x v="3"/>
    <n v="30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n v="1"/>
    <b v="0"/>
    <b v="0"/>
    <x v="3"/>
    <x v="3"/>
    <n v="1179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n v="42"/>
    <b v="0"/>
    <b v="0"/>
    <x v="1"/>
    <x v="5"/>
    <n v="1126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n v="6"/>
    <b v="0"/>
    <b v="1"/>
    <x v="3"/>
    <x v="3"/>
    <n v="1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n v="2"/>
    <b v="0"/>
    <b v="1"/>
    <x v="3"/>
    <x v="3"/>
    <n v="7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n v="27"/>
    <b v="0"/>
    <b v="0"/>
    <x v="2"/>
    <x v="8"/>
    <n v="30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n v="5"/>
    <b v="0"/>
    <b v="0"/>
    <x v="2"/>
    <x v="2"/>
    <n v="213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n v="11"/>
    <b v="0"/>
    <b v="0"/>
    <x v="3"/>
    <x v="3"/>
    <n v="229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n v="25"/>
    <b v="0"/>
    <b v="1"/>
    <x v="4"/>
    <x v="10"/>
    <n v="35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n v="12"/>
    <b v="0"/>
    <b v="1"/>
    <x v="2"/>
    <x v="8"/>
    <n v="157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n v="25"/>
    <b v="0"/>
    <b v="0"/>
    <x v="1"/>
    <x v="5"/>
    <n v="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n v="15"/>
    <b v="1"/>
    <b v="1"/>
    <x v="5"/>
    <x v="9"/>
    <n v="232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n v="18"/>
    <b v="0"/>
    <b v="1"/>
    <x v="3"/>
    <x v="3"/>
    <n v="92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n v="15"/>
    <b v="0"/>
    <b v="0"/>
    <x v="7"/>
    <x v="14"/>
    <n v="257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n v="53"/>
    <b v="0"/>
    <b v="0"/>
    <x v="3"/>
    <x v="3"/>
    <n v="168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n v="12"/>
    <b v="0"/>
    <b v="1"/>
    <x v="3"/>
    <x v="3"/>
    <n v="167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n v="6"/>
    <b v="0"/>
    <b v="0"/>
    <x v="3"/>
    <x v="3"/>
    <n v="772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n v="4"/>
    <b v="0"/>
    <b v="0"/>
    <x v="4"/>
    <x v="6"/>
    <n v="407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n v="9"/>
    <b v="0"/>
    <b v="0"/>
    <x v="1"/>
    <x v="1"/>
    <n v="564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n v="30"/>
    <b v="0"/>
    <b v="0"/>
    <x v="1"/>
    <x v="5"/>
    <n v="68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n v="29"/>
    <b v="0"/>
    <b v="1"/>
    <x v="6"/>
    <x v="11"/>
    <n v="34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n v="5"/>
    <b v="0"/>
    <b v="0"/>
    <x v="1"/>
    <x v="1"/>
    <n v="655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n v="11"/>
    <b v="0"/>
    <b v="0"/>
    <x v="1"/>
    <x v="17"/>
    <n v="177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n v="35"/>
    <b v="0"/>
    <b v="1"/>
    <x v="3"/>
    <x v="3"/>
    <n v="113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n v="8"/>
    <b v="0"/>
    <b v="0"/>
    <x v="1"/>
    <x v="1"/>
    <n v="728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n v="25"/>
    <b v="1"/>
    <b v="1"/>
    <x v="1"/>
    <x v="7"/>
    <n v="208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n v="1"/>
    <b v="0"/>
    <b v="0"/>
    <x v="4"/>
    <x v="22"/>
    <n v="31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n v="45"/>
    <b v="0"/>
    <b v="0"/>
    <x v="5"/>
    <x v="18"/>
    <n v="57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n v="15"/>
    <b v="0"/>
    <b v="0"/>
    <x v="3"/>
    <x v="3"/>
    <n v="2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n v="26"/>
    <b v="0"/>
    <b v="0"/>
    <x v="6"/>
    <x v="11"/>
    <n v="87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n v="7"/>
    <b v="0"/>
    <b v="1"/>
    <x v="3"/>
    <x v="3"/>
    <n v="271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n v="27"/>
    <b v="0"/>
    <b v="0"/>
    <x v="3"/>
    <x v="3"/>
    <n v="4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n v="4"/>
    <b v="0"/>
    <b v="0"/>
    <x v="1"/>
    <x v="7"/>
    <n v="113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n v="10"/>
    <b v="0"/>
    <b v="0"/>
    <x v="3"/>
    <x v="3"/>
    <n v="191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n v="41"/>
    <b v="0"/>
    <b v="0"/>
    <x v="2"/>
    <x v="2"/>
    <n v="136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n v="10"/>
    <b v="0"/>
    <b v="0"/>
    <x v="1"/>
    <x v="1"/>
    <n v="10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n v="18"/>
    <b v="0"/>
    <b v="0"/>
    <x v="3"/>
    <x v="3"/>
    <n v="66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n v="29"/>
    <b v="0"/>
    <b v="0"/>
    <x v="3"/>
    <x v="3"/>
    <n v="49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n v="5"/>
    <b v="0"/>
    <b v="0"/>
    <x v="4"/>
    <x v="10"/>
    <n v="788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n v="9"/>
    <b v="0"/>
    <b v="1"/>
    <x v="3"/>
    <x v="3"/>
    <n v="80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n v="19"/>
    <b v="0"/>
    <b v="1"/>
    <x v="4"/>
    <x v="6"/>
    <n v="106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n v="51"/>
    <b v="0"/>
    <b v="0"/>
    <x v="3"/>
    <x v="3"/>
    <n v="51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n v="28"/>
    <b v="0"/>
    <b v="1"/>
    <x v="4"/>
    <x v="10"/>
    <n v="215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n v="7"/>
    <b v="0"/>
    <b v="0"/>
    <x v="1"/>
    <x v="1"/>
    <n v="141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n v="11"/>
    <b v="0"/>
    <b v="0"/>
    <x v="2"/>
    <x v="2"/>
    <n v="115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n v="34"/>
    <b v="0"/>
    <b v="1"/>
    <x v="4"/>
    <x v="10"/>
    <n v="193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n v="7"/>
    <b v="0"/>
    <b v="1"/>
    <x v="1"/>
    <x v="17"/>
    <n v="730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n v="9"/>
    <b v="0"/>
    <b v="0"/>
    <x v="1"/>
    <x v="1"/>
    <n v="100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n v="21"/>
    <b v="0"/>
    <b v="0"/>
    <x v="4"/>
    <x v="10"/>
    <n v="88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n v="37"/>
    <b v="0"/>
    <b v="0"/>
    <x v="3"/>
    <x v="3"/>
    <n v="37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n v="6"/>
    <b v="0"/>
    <b v="0"/>
    <x v="3"/>
    <x v="3"/>
    <n v="3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n v="16"/>
    <b v="0"/>
    <b v="0"/>
    <x v="0"/>
    <x v="0"/>
    <n v="26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n v="28"/>
    <b v="0"/>
    <b v="1"/>
    <x v="3"/>
    <x v="3"/>
    <n v="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n v="4"/>
    <b v="0"/>
    <b v="0"/>
    <x v="5"/>
    <x v="9"/>
    <n v="1186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n v="12"/>
    <b v="0"/>
    <b v="0"/>
    <x v="1"/>
    <x v="1"/>
    <n v="125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n v="3"/>
    <b v="0"/>
    <b v="0"/>
    <x v="4"/>
    <x v="6"/>
    <n v="14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n v="7"/>
    <b v="0"/>
    <b v="1"/>
    <x v="6"/>
    <x v="20"/>
    <n v="55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n v="23"/>
    <b v="0"/>
    <b v="0"/>
    <x v="2"/>
    <x v="2"/>
    <n v="110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n v="28"/>
    <b v="0"/>
    <b v="1"/>
    <x v="3"/>
    <x v="3"/>
    <n v="188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n v="4"/>
    <b v="0"/>
    <b v="0"/>
    <x v="3"/>
    <x v="3"/>
    <n v="87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n v="4"/>
    <b v="0"/>
    <b v="0"/>
    <x v="1"/>
    <x v="1"/>
    <n v="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n v="22"/>
    <b v="0"/>
    <b v="1"/>
    <x v="7"/>
    <x v="14"/>
    <n v="203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n v="2"/>
    <b v="0"/>
    <b v="0"/>
    <x v="7"/>
    <x v="14"/>
    <n v="197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n v="34"/>
    <b v="0"/>
    <b v="0"/>
    <x v="3"/>
    <x v="3"/>
    <n v="1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n v="20"/>
    <b v="0"/>
    <b v="0"/>
    <x v="1"/>
    <x v="1"/>
    <n v="269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n v="51"/>
    <b v="0"/>
    <b v="0"/>
    <x v="4"/>
    <x v="4"/>
    <n v="51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n v="24"/>
    <b v="0"/>
    <b v="1"/>
    <x v="4"/>
    <x v="6"/>
    <n v="1180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n v="44"/>
    <b v="0"/>
    <b v="1"/>
    <x v="3"/>
    <x v="3"/>
    <n v="2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n v="17"/>
    <b v="0"/>
    <b v="0"/>
    <x v="0"/>
    <x v="0"/>
    <n v="30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n v="1"/>
    <b v="0"/>
    <b v="0"/>
    <x v="4"/>
    <x v="4"/>
    <n v="63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n v="10"/>
    <b v="0"/>
    <b v="1"/>
    <x v="3"/>
    <x v="3"/>
    <n v="193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n v="2"/>
    <b v="0"/>
    <b v="1"/>
    <x v="6"/>
    <x v="11"/>
    <n v="77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n v="5"/>
    <b v="0"/>
    <b v="0"/>
    <x v="5"/>
    <x v="9"/>
    <n v="226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n v="10"/>
    <b v="0"/>
    <b v="0"/>
    <x v="6"/>
    <x v="11"/>
    <n v="239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n v="2"/>
    <b v="0"/>
    <b v="1"/>
    <x v="1"/>
    <x v="1"/>
    <n v="92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n v="26"/>
    <b v="0"/>
    <b v="0"/>
    <x v="1"/>
    <x v="1"/>
    <n v="130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n v="2"/>
    <b v="1"/>
    <b v="1"/>
    <x v="3"/>
    <x v="3"/>
    <n v="61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n v="28"/>
    <b v="0"/>
    <b v="1"/>
    <x v="5"/>
    <x v="9"/>
    <n v="3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n v="13"/>
    <b v="0"/>
    <b v="1"/>
    <x v="3"/>
    <x v="3"/>
    <n v="1095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n v="15"/>
    <b v="1"/>
    <b v="0"/>
    <x v="6"/>
    <x v="11"/>
    <n v="51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n v="13"/>
    <b v="0"/>
    <b v="1"/>
    <x v="1"/>
    <x v="1"/>
    <n v="801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n v="13"/>
    <b v="0"/>
    <b v="0"/>
    <x v="4"/>
    <x v="4"/>
    <n v="291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n v="17"/>
    <b v="0"/>
    <b v="0"/>
    <x v="1"/>
    <x v="1"/>
    <n v="350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n v="25"/>
    <b v="1"/>
    <b v="1"/>
    <x v="1"/>
    <x v="1"/>
    <n v="357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n v="32"/>
    <b v="0"/>
    <b v="1"/>
    <x v="5"/>
    <x v="9"/>
    <n v="126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n v="12"/>
    <b v="0"/>
    <b v="0"/>
    <x v="4"/>
    <x v="12"/>
    <n v="388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n v="28"/>
    <b v="0"/>
    <b v="1"/>
    <x v="3"/>
    <x v="3"/>
    <n v="457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n v="12"/>
    <b v="0"/>
    <b v="1"/>
    <x v="4"/>
    <x v="6"/>
    <n v="267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n v="25"/>
    <b v="0"/>
    <b v="0"/>
    <x v="3"/>
    <x v="3"/>
    <n v="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n v="15"/>
    <b v="0"/>
    <b v="0"/>
    <x v="3"/>
    <x v="3"/>
    <n v="51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n v="59"/>
    <b v="0"/>
    <b v="0"/>
    <x v="3"/>
    <x v="3"/>
    <n v="1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n v="34"/>
    <b v="0"/>
    <b v="0"/>
    <x v="7"/>
    <x v="14"/>
    <n v="109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n v="34"/>
    <b v="1"/>
    <b v="0"/>
    <x v="5"/>
    <x v="18"/>
    <n v="315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n v="11"/>
    <b v="0"/>
    <b v="0"/>
    <x v="5"/>
    <x v="18"/>
    <n v="158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n v="6"/>
    <b v="0"/>
    <b v="0"/>
    <x v="3"/>
    <x v="3"/>
    <n v="154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n v="6"/>
    <b v="0"/>
    <b v="0"/>
    <x v="2"/>
    <x v="2"/>
    <n v="90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n v="11"/>
    <b v="0"/>
    <b v="0"/>
    <x v="1"/>
    <x v="7"/>
    <n v="75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n v="54"/>
    <b v="0"/>
    <b v="0"/>
    <x v="1"/>
    <x v="17"/>
    <n v="853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n v="9"/>
    <b v="0"/>
    <b v="0"/>
    <x v="3"/>
    <x v="3"/>
    <n v="139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n v="45"/>
    <b v="0"/>
    <b v="1"/>
    <x v="4"/>
    <x v="4"/>
    <n v="190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n v="2"/>
    <b v="0"/>
    <b v="1"/>
    <x v="3"/>
    <x v="3"/>
    <n v="100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n v="16"/>
    <b v="0"/>
    <b v="0"/>
    <x v="2"/>
    <x v="2"/>
    <n v="143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n v="3"/>
    <b v="0"/>
    <b v="0"/>
    <x v="2"/>
    <x v="8"/>
    <n v="563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n v="6"/>
    <b v="0"/>
    <b v="0"/>
    <x v="7"/>
    <x v="14"/>
    <n v="31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n v="3"/>
    <b v="0"/>
    <b v="0"/>
    <x v="4"/>
    <x v="4"/>
    <n v="99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n v="37"/>
    <b v="0"/>
    <b v="0"/>
    <x v="2"/>
    <x v="2"/>
    <n v="1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n v="36"/>
    <b v="1"/>
    <b v="1"/>
    <x v="2"/>
    <x v="2"/>
    <n v="509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n v="3"/>
    <b v="0"/>
    <b v="0"/>
    <x v="0"/>
    <x v="0"/>
    <n v="238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n v="9"/>
    <b v="0"/>
    <b v="0"/>
    <x v="4"/>
    <x v="6"/>
    <n v="338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n v="3"/>
    <b v="0"/>
    <b v="1"/>
    <x v="1"/>
    <x v="7"/>
    <n v="133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n v="15"/>
    <b v="1"/>
    <b v="0"/>
    <x v="1"/>
    <x v="1"/>
    <n v="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n v="33"/>
    <b v="0"/>
    <b v="0"/>
    <x v="1"/>
    <x v="5"/>
    <n v="20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n v="10"/>
    <b v="0"/>
    <b v="1"/>
    <x v="6"/>
    <x v="11"/>
    <n v="51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n v="5"/>
    <b v="0"/>
    <b v="1"/>
    <x v="1"/>
    <x v="7"/>
    <n v="652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n v="27"/>
    <b v="0"/>
    <b v="0"/>
    <x v="5"/>
    <x v="13"/>
    <n v="114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n v="31"/>
    <b v="0"/>
    <b v="0"/>
    <x v="3"/>
    <x v="3"/>
    <n v="102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n v="17"/>
    <b v="0"/>
    <b v="0"/>
    <x v="0"/>
    <x v="0"/>
    <n v="357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n v="23"/>
    <b v="1"/>
    <b v="0"/>
    <x v="4"/>
    <x v="12"/>
    <n v="140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n v="7"/>
    <b v="1"/>
    <b v="0"/>
    <x v="0"/>
    <x v="0"/>
    <n v="69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n v="18"/>
    <b v="0"/>
    <b v="1"/>
    <x v="3"/>
    <x v="3"/>
    <n v="36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n v="10"/>
    <b v="0"/>
    <b v="1"/>
    <x v="2"/>
    <x v="8"/>
    <n v="25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n v="8"/>
    <b v="0"/>
    <b v="0"/>
    <x v="3"/>
    <x v="3"/>
    <n v="106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n v="4"/>
    <b v="0"/>
    <b v="0"/>
    <x v="3"/>
    <x v="3"/>
    <n v="187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n v="23"/>
    <b v="0"/>
    <b v="1"/>
    <x v="4"/>
    <x v="19"/>
    <n v="387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n v="5"/>
    <b v="0"/>
    <b v="0"/>
    <x v="4"/>
    <x v="12"/>
    <n v="347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n v="9"/>
    <b v="0"/>
    <b v="0"/>
    <x v="3"/>
    <x v="3"/>
    <n v="186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n v="1"/>
    <b v="0"/>
    <b v="0"/>
    <x v="7"/>
    <x v="14"/>
    <n v="43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n v="6"/>
    <b v="0"/>
    <b v="0"/>
    <x v="0"/>
    <x v="0"/>
    <n v="162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n v="11"/>
    <b v="0"/>
    <b v="0"/>
    <x v="3"/>
    <x v="3"/>
    <n v="18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n v="14"/>
    <b v="0"/>
    <b v="0"/>
    <x v="4"/>
    <x v="6"/>
    <n v="24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n v="25"/>
    <b v="0"/>
    <b v="0"/>
    <x v="3"/>
    <x v="3"/>
    <n v="90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n v="18"/>
    <b v="0"/>
    <b v="1"/>
    <x v="3"/>
    <x v="3"/>
    <n v="273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n v="5"/>
    <b v="0"/>
    <b v="0"/>
    <x v="4"/>
    <x v="22"/>
    <n v="170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n v="5"/>
    <b v="0"/>
    <b v="0"/>
    <x v="7"/>
    <x v="14"/>
    <n v="188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n v="38"/>
    <b v="0"/>
    <b v="1"/>
    <x v="7"/>
    <x v="14"/>
    <n v="34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n v="1"/>
    <b v="0"/>
    <b v="0"/>
    <x v="1"/>
    <x v="1"/>
    <n v="69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n v="24"/>
    <b v="0"/>
    <b v="0"/>
    <x v="7"/>
    <x v="14"/>
    <n v="25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n v="1"/>
    <b v="0"/>
    <b v="0"/>
    <x v="0"/>
    <x v="0"/>
    <n v="77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n v="24"/>
    <b v="0"/>
    <b v="0"/>
    <x v="1"/>
    <x v="16"/>
    <n v="37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n v="9"/>
    <b v="0"/>
    <b v="0"/>
    <x v="5"/>
    <x v="9"/>
    <n v="544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n v="2"/>
    <b v="0"/>
    <b v="0"/>
    <x v="1"/>
    <x v="5"/>
    <n v="229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n v="29"/>
    <b v="0"/>
    <b v="1"/>
    <x v="3"/>
    <x v="3"/>
    <n v="39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n v="4"/>
    <b v="0"/>
    <b v="0"/>
    <x v="3"/>
    <x v="3"/>
    <n v="370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n v="36"/>
    <b v="0"/>
    <b v="0"/>
    <x v="4"/>
    <x v="12"/>
    <n v="238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n v="2"/>
    <b v="0"/>
    <b v="1"/>
    <x v="3"/>
    <x v="3"/>
    <n v="64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n v="38"/>
    <b v="0"/>
    <b v="0"/>
    <x v="3"/>
    <x v="3"/>
    <n v="118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n v="18"/>
    <b v="0"/>
    <b v="0"/>
    <x v="1"/>
    <x v="7"/>
    <n v="85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n v="47"/>
    <b v="0"/>
    <b v="1"/>
    <x v="3"/>
    <x v="3"/>
    <n v="29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n v="19"/>
    <b v="0"/>
    <b v="0"/>
    <x v="3"/>
    <x v="3"/>
    <n v="210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n v="7"/>
    <b v="0"/>
    <b v="1"/>
    <x v="1"/>
    <x v="5"/>
    <n v="170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n v="1"/>
    <b v="0"/>
    <b v="0"/>
    <x v="1"/>
    <x v="7"/>
    <n v="116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n v="44"/>
    <b v="0"/>
    <b v="0"/>
    <x v="4"/>
    <x v="4"/>
    <n v="25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n v="41"/>
    <b v="0"/>
    <b v="0"/>
    <x v="5"/>
    <x v="18"/>
    <n v="231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n v="4"/>
    <b v="0"/>
    <b v="1"/>
    <x v="4"/>
    <x v="4"/>
    <n v="128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n v="30"/>
    <b v="0"/>
    <b v="1"/>
    <x v="4"/>
    <x v="19"/>
    <n v="189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n v="9"/>
    <b v="0"/>
    <b v="0"/>
    <x v="3"/>
    <x v="3"/>
    <n v="7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n v="3"/>
    <b v="0"/>
    <b v="1"/>
    <x v="0"/>
    <x v="0"/>
    <n v="774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n v="2"/>
    <b v="0"/>
    <b v="0"/>
    <x v="3"/>
    <x v="3"/>
    <n v="28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n v="6"/>
    <b v="0"/>
    <b v="0"/>
    <x v="4"/>
    <x v="4"/>
    <n v="52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n v="18"/>
    <b v="0"/>
    <b v="0"/>
    <x v="1"/>
    <x v="17"/>
    <n v="407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n v="1"/>
    <b v="0"/>
    <b v="1"/>
    <x v="2"/>
    <x v="2"/>
    <n v="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n v="33"/>
    <b v="0"/>
    <b v="1"/>
    <x v="1"/>
    <x v="1"/>
    <n v="156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n v="42"/>
    <b v="0"/>
    <b v="0"/>
    <x v="2"/>
    <x v="2"/>
    <n v="252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n v="15"/>
    <b v="0"/>
    <b v="1"/>
    <x v="5"/>
    <x v="9"/>
    <n v="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n v="4"/>
    <b v="0"/>
    <b v="0"/>
    <x v="5"/>
    <x v="15"/>
    <n v="12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n v="3"/>
    <b v="0"/>
    <b v="0"/>
    <x v="3"/>
    <x v="3"/>
    <n v="164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n v="36"/>
    <b v="1"/>
    <b v="1"/>
    <x v="4"/>
    <x v="4"/>
    <n v="163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n v="7"/>
    <b v="0"/>
    <b v="0"/>
    <x v="3"/>
    <x v="3"/>
    <n v="20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n v="11"/>
    <b v="0"/>
    <b v="0"/>
    <x v="6"/>
    <x v="11"/>
    <n v="319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n v="27"/>
    <b v="0"/>
    <b v="1"/>
    <x v="3"/>
    <x v="3"/>
    <n v="479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n v="1"/>
    <b v="0"/>
    <b v="0"/>
    <x v="3"/>
    <x v="3"/>
    <n v="20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n v="2"/>
    <b v="1"/>
    <b v="0"/>
    <x v="2"/>
    <x v="2"/>
    <n v="199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n v="13"/>
    <b v="1"/>
    <b v="0"/>
    <x v="4"/>
    <x v="6"/>
    <n v="7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n v="13"/>
    <b v="0"/>
    <b v="0"/>
    <x v="4"/>
    <x v="6"/>
    <n v="51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n v="12"/>
    <b v="0"/>
    <b v="0"/>
    <x v="3"/>
    <x v="3"/>
    <n v="5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n v="9"/>
    <b v="0"/>
    <b v="0"/>
    <x v="4"/>
    <x v="19"/>
    <n v="156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n v="9"/>
    <b v="0"/>
    <b v="0"/>
    <x v="7"/>
    <x v="14"/>
    <n v="36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n v="24"/>
    <b v="0"/>
    <b v="1"/>
    <x v="4"/>
    <x v="12"/>
    <n v="58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n v="11"/>
    <b v="0"/>
    <b v="0"/>
    <x v="5"/>
    <x v="15"/>
    <n v="237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n v="32"/>
    <b v="0"/>
    <b v="1"/>
    <x v="3"/>
    <x v="3"/>
    <n v="59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n v="20"/>
    <b v="1"/>
    <b v="0"/>
    <x v="4"/>
    <x v="10"/>
    <n v="183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n v="14"/>
    <b v="0"/>
    <b v="0"/>
    <x v="2"/>
    <x v="2"/>
    <n v="1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n v="9"/>
    <b v="0"/>
    <b v="1"/>
    <x v="1"/>
    <x v="21"/>
    <n v="176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n v="1"/>
    <b v="0"/>
    <b v="0"/>
    <x v="3"/>
    <x v="3"/>
    <n v="23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n v="11"/>
    <b v="0"/>
    <b v="0"/>
    <x v="3"/>
    <x v="3"/>
    <n v="488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n v="12"/>
    <b v="0"/>
    <b v="0"/>
    <x v="3"/>
    <x v="3"/>
    <n v="224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n v="4"/>
    <b v="0"/>
    <b v="0"/>
    <x v="0"/>
    <x v="0"/>
    <n v="18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n v="29"/>
    <b v="0"/>
    <b v="0"/>
    <x v="3"/>
    <x v="3"/>
    <n v="46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n v="9"/>
    <b v="0"/>
    <b v="0"/>
    <x v="2"/>
    <x v="2"/>
    <n v="117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n v="14"/>
    <b v="0"/>
    <b v="0"/>
    <x v="3"/>
    <x v="3"/>
    <n v="217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n v="7"/>
    <b v="0"/>
    <b v="1"/>
    <x v="3"/>
    <x v="3"/>
    <n v="112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n v="2"/>
    <b v="0"/>
    <b v="1"/>
    <x v="3"/>
    <x v="3"/>
    <n v="73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n v="3"/>
    <b v="0"/>
    <b v="0"/>
    <x v="1"/>
    <x v="1"/>
    <n v="212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n v="13"/>
    <b v="0"/>
    <b v="0"/>
    <x v="3"/>
    <x v="3"/>
    <n v="240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n v="6"/>
    <b v="0"/>
    <b v="0"/>
    <x v="3"/>
    <x v="3"/>
    <n v="182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n v="7"/>
    <b v="0"/>
    <b v="0"/>
    <x v="3"/>
    <x v="3"/>
    <n v="164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n v="3"/>
    <b v="1"/>
    <b v="0"/>
    <x v="3"/>
    <x v="3"/>
    <n v="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n v="9"/>
    <b v="0"/>
    <b v="0"/>
    <x v="4"/>
    <x v="4"/>
    <n v="50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n v="36"/>
    <b v="0"/>
    <b v="1"/>
    <x v="5"/>
    <x v="13"/>
    <n v="110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n v="17"/>
    <b v="0"/>
    <b v="1"/>
    <x v="6"/>
    <x v="11"/>
    <n v="49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n v="22"/>
    <b v="0"/>
    <b v="0"/>
    <x v="2"/>
    <x v="2"/>
    <n v="62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n v="35"/>
    <b v="1"/>
    <b v="0"/>
    <x v="3"/>
    <x v="3"/>
    <n v="13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n v="3"/>
    <b v="0"/>
    <b v="0"/>
    <x v="3"/>
    <x v="3"/>
    <n v="65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n v="35"/>
    <b v="0"/>
    <b v="0"/>
    <x v="0"/>
    <x v="0"/>
    <n v="160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n v="19"/>
    <b v="0"/>
    <b v="0"/>
    <x v="7"/>
    <x v="14"/>
    <n v="81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n v="15"/>
    <b v="1"/>
    <b v="0"/>
    <x v="7"/>
    <x v="14"/>
    <n v="32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n v="2"/>
    <b v="0"/>
    <b v="0"/>
    <x v="3"/>
    <x v="3"/>
    <n v="10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n v="7"/>
    <b v="0"/>
    <b v="0"/>
    <x v="3"/>
    <x v="3"/>
    <n v="27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n v="10"/>
    <b v="1"/>
    <b v="1"/>
    <x v="4"/>
    <x v="4"/>
    <n v="63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n v="19"/>
    <b v="0"/>
    <b v="0"/>
    <x v="2"/>
    <x v="2"/>
    <n v="161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n v="5"/>
    <b v="0"/>
    <b v="1"/>
    <x v="3"/>
    <x v="3"/>
    <n v="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n v="1"/>
    <b v="0"/>
    <b v="1"/>
    <x v="1"/>
    <x v="1"/>
    <n v="109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n v="14"/>
    <b v="0"/>
    <b v="0"/>
    <x v="4"/>
    <x v="4"/>
    <n v="70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n v="36"/>
    <b v="0"/>
    <b v="1"/>
    <x v="4"/>
    <x v="22"/>
    <n v="60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n v="24"/>
    <b v="0"/>
    <b v="0"/>
    <x v="2"/>
    <x v="2"/>
    <n v="367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n v="2"/>
    <b v="0"/>
    <b v="0"/>
    <x v="3"/>
    <x v="3"/>
    <n v="11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n v="4"/>
    <b v="0"/>
    <b v="0"/>
    <x v="4"/>
    <x v="22"/>
    <n v="19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n v="3"/>
    <b v="0"/>
    <b v="0"/>
    <x v="3"/>
    <x v="3"/>
    <n v="127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n v="22"/>
    <b v="0"/>
    <b v="0"/>
    <x v="4"/>
    <x v="10"/>
    <n v="735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n v="28"/>
    <b v="0"/>
    <b v="0"/>
    <x v="5"/>
    <x v="18"/>
    <n v="5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n v="37"/>
    <b v="0"/>
    <b v="0"/>
    <x v="2"/>
    <x v="2"/>
    <n v="85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n v="4"/>
    <b v="0"/>
    <b v="0"/>
    <x v="5"/>
    <x v="18"/>
    <n v="119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n v="21"/>
    <b v="0"/>
    <b v="0"/>
    <x v="0"/>
    <x v="0"/>
    <n v="296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n v="6"/>
    <b v="0"/>
    <b v="1"/>
    <x v="7"/>
    <x v="14"/>
    <n v="85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n v="5"/>
    <b v="0"/>
    <b v="0"/>
    <x v="3"/>
    <x v="3"/>
    <n v="356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n v="40"/>
    <b v="0"/>
    <b v="0"/>
    <x v="1"/>
    <x v="1"/>
    <n v="386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n v="2"/>
    <b v="0"/>
    <b v="0"/>
    <x v="3"/>
    <x v="3"/>
    <n v="79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n v="37"/>
    <b v="0"/>
    <b v="0"/>
    <x v="1"/>
    <x v="21"/>
    <n v="137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n v="15"/>
    <b v="0"/>
    <b v="0"/>
    <x v="0"/>
    <x v="0"/>
    <n v="338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n v="7"/>
    <b v="0"/>
    <b v="0"/>
    <x v="3"/>
    <x v="3"/>
    <n v="108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n v="1"/>
    <b v="0"/>
    <b v="0"/>
    <x v="3"/>
    <x v="3"/>
    <n v="61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n v="6"/>
    <b v="0"/>
    <b v="0"/>
    <x v="4"/>
    <x v="19"/>
    <n v="28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n v="9"/>
    <b v="0"/>
    <b v="1"/>
    <x v="2"/>
    <x v="2"/>
    <n v="22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n v="2"/>
    <b v="0"/>
    <b v="1"/>
    <x v="3"/>
    <x v="3"/>
    <n v="22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n v="1"/>
    <b v="0"/>
    <b v="0"/>
    <x v="1"/>
    <x v="7"/>
    <n v="374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n v="39"/>
    <b v="0"/>
    <b v="1"/>
    <x v="3"/>
    <x v="3"/>
    <n v="155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n v="6"/>
    <b v="0"/>
    <b v="1"/>
    <x v="3"/>
    <x v="3"/>
    <n v="322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n v="32"/>
    <b v="0"/>
    <b v="0"/>
    <x v="0"/>
    <x v="0"/>
    <n v="74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n v="22"/>
    <b v="0"/>
    <b v="0"/>
    <x v="6"/>
    <x v="11"/>
    <n v="864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n v="6"/>
    <b v="0"/>
    <b v="0"/>
    <x v="3"/>
    <x v="3"/>
    <n v="143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n v="5"/>
    <b v="1"/>
    <b v="0"/>
    <x v="5"/>
    <x v="9"/>
    <n v="40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n v="33"/>
    <b v="0"/>
    <b v="0"/>
    <x v="2"/>
    <x v="2"/>
    <n v="178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n v="2"/>
    <b v="0"/>
    <b v="1"/>
    <x v="4"/>
    <x v="4"/>
    <n v="85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n v="15"/>
    <b v="0"/>
    <b v="0"/>
    <x v="4"/>
    <x v="4"/>
    <n v="146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n v="26"/>
    <b v="0"/>
    <b v="0"/>
    <x v="3"/>
    <x v="3"/>
    <n v="152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n v="26"/>
    <b v="0"/>
    <b v="1"/>
    <x v="1"/>
    <x v="1"/>
    <n v="67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n v="14"/>
    <b v="0"/>
    <b v="0"/>
    <x v="1"/>
    <x v="1"/>
    <n v="40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n v="14"/>
    <b v="0"/>
    <b v="0"/>
    <x v="4"/>
    <x v="4"/>
    <n v="2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n v="21"/>
    <b v="0"/>
    <b v="0"/>
    <x v="5"/>
    <x v="15"/>
    <n v="52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n v="5"/>
    <b v="0"/>
    <b v="0"/>
    <x v="5"/>
    <x v="18"/>
    <n v="500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n v="22"/>
    <b v="0"/>
    <b v="1"/>
    <x v="4"/>
    <x v="6"/>
    <n v="88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n v="4"/>
    <b v="0"/>
    <b v="1"/>
    <x v="1"/>
    <x v="1"/>
    <n v="113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n v="14"/>
    <b v="0"/>
    <b v="1"/>
    <x v="4"/>
    <x v="6"/>
    <n v="427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n v="17"/>
    <b v="0"/>
    <b v="1"/>
    <x v="7"/>
    <x v="14"/>
    <n v="7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n v="6"/>
    <b v="0"/>
    <b v="1"/>
    <x v="5"/>
    <x v="18"/>
    <n v="52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n v="29"/>
    <b v="0"/>
    <b v="1"/>
    <x v="0"/>
    <x v="0"/>
    <n v="157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n v="30"/>
    <b v="0"/>
    <b v="0"/>
    <x v="3"/>
    <x v="3"/>
    <n v="73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n v="5"/>
    <b v="0"/>
    <b v="0"/>
    <x v="3"/>
    <x v="3"/>
    <n v="61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n v="14"/>
    <b v="0"/>
    <b v="1"/>
    <x v="1"/>
    <x v="7"/>
    <n v="57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n v="7"/>
    <b v="0"/>
    <b v="0"/>
    <x v="0"/>
    <x v="0"/>
    <n v="57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DE19A-9E38-3243-8C88-8D7EEE05840A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0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Sub-category" fld="17" subtotal="count" baseField="0" baseItem="0"/>
  </dataFields>
  <chartFormats count="25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1F1F3-34B9-4C4D-A23F-858571253096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numFmtId="10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ub-category2" fld="17" subtotal="count" baseField="0" baseItem="0"/>
  </dataFields>
  <chartFormats count="13">
    <chartFormat chart="0" format="171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72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173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174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0" format="175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0" format="176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0" format="177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0" format="178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0" format="179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80E25-F609-4C4D-A2D7-E4D2C9324ED9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F2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0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638D-8B5C-F843-AA36-4941EB20D724}">
  <dimension ref="A2:F31"/>
  <sheetViews>
    <sheetView topLeftCell="A4" workbookViewId="0">
      <selection activeCell="J18" sqref="J18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33203125" bestFit="1" customWidth="1"/>
    <col min="11" max="11" width="19.5" bestFit="1" customWidth="1"/>
    <col min="12" max="12" width="4.1640625" bestFit="1" customWidth="1"/>
    <col min="13" max="13" width="9.5" bestFit="1" customWidth="1"/>
    <col min="14" max="14" width="24.33203125" bestFit="1" customWidth="1"/>
    <col min="15" max="15" width="19.5" bestFit="1" customWidth="1"/>
    <col min="16" max="16" width="27.1640625" bestFit="1" customWidth="1"/>
    <col min="17" max="17" width="9.5" bestFit="1" customWidth="1"/>
    <col min="18" max="18" width="24.33203125" bestFit="1" customWidth="1"/>
    <col min="19" max="19" width="19.5" bestFit="1" customWidth="1"/>
    <col min="20" max="20" width="27.1640625" bestFit="1" customWidth="1"/>
    <col min="21" max="21" width="20.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4.6640625" bestFit="1" customWidth="1"/>
    <col min="27" max="27" width="5.6640625" bestFit="1" customWidth="1"/>
    <col min="28" max="28" width="12" bestFit="1" customWidth="1"/>
    <col min="29" max="29" width="6.5" bestFit="1" customWidth="1"/>
    <col min="30" max="30" width="12.5" bestFit="1" customWidth="1"/>
    <col min="31" max="31" width="6.33203125" bestFit="1" customWidth="1"/>
    <col min="32" max="32" width="10.33203125" bestFit="1" customWidth="1"/>
    <col min="33" max="33" width="9.1640625" bestFit="1" customWidth="1"/>
    <col min="34" max="34" width="4.33203125" bestFit="1" customWidth="1"/>
    <col min="35" max="35" width="6" bestFit="1" customWidth="1"/>
    <col min="36" max="36" width="12.83203125" bestFit="1" customWidth="1"/>
    <col min="37" max="37" width="9.33203125" bestFit="1" customWidth="1"/>
    <col min="38" max="38" width="17" bestFit="1" customWidth="1"/>
    <col min="39" max="39" width="5.5" bestFit="1" customWidth="1"/>
    <col min="40" max="40" width="14.83203125" bestFit="1" customWidth="1"/>
    <col min="41" max="41" width="4.6640625" bestFit="1" customWidth="1"/>
    <col min="42" max="42" width="12.83203125" bestFit="1" customWidth="1"/>
    <col min="43" max="43" width="6.1640625" bestFit="1" customWidth="1"/>
    <col min="44" max="44" width="9.1640625" bestFit="1" customWidth="1"/>
    <col min="46" max="46" width="11.6640625" bestFit="1" customWidth="1"/>
    <col min="47" max="47" width="9.6640625" bestFit="1" customWidth="1"/>
    <col min="48" max="48" width="4.6640625" bestFit="1" customWidth="1"/>
    <col min="49" max="49" width="11.1640625" bestFit="1" customWidth="1"/>
    <col min="50" max="50" width="22.33203125" bestFit="1" customWidth="1"/>
    <col min="51" max="51" width="5.6640625" bestFit="1" customWidth="1"/>
    <col min="52" max="52" width="12" bestFit="1" customWidth="1"/>
    <col min="53" max="53" width="6.5" bestFit="1" customWidth="1"/>
    <col min="54" max="54" width="12.5" bestFit="1" customWidth="1"/>
    <col min="55" max="55" width="6.33203125" bestFit="1" customWidth="1"/>
    <col min="56" max="56" width="10.33203125" bestFit="1" customWidth="1"/>
    <col min="57" max="57" width="9.1640625" bestFit="1" customWidth="1"/>
    <col min="58" max="58" width="4.33203125" bestFit="1" customWidth="1"/>
    <col min="59" max="59" width="6" bestFit="1" customWidth="1"/>
    <col min="60" max="60" width="12.83203125" bestFit="1" customWidth="1"/>
    <col min="61" max="61" width="9.33203125" bestFit="1" customWidth="1"/>
    <col min="62" max="62" width="17" bestFit="1" customWidth="1"/>
    <col min="63" max="63" width="5.5" bestFit="1" customWidth="1"/>
    <col min="64" max="64" width="14.83203125" bestFit="1" customWidth="1"/>
    <col min="65" max="65" width="4.6640625" bestFit="1" customWidth="1"/>
    <col min="66" max="66" width="12.83203125" bestFit="1" customWidth="1"/>
    <col min="67" max="67" width="6.1640625" bestFit="1" customWidth="1"/>
    <col min="68" max="68" width="9.1640625" bestFit="1" customWidth="1"/>
    <col min="70" max="70" width="11.6640625" bestFit="1" customWidth="1"/>
    <col min="71" max="71" width="9.6640625" bestFit="1" customWidth="1"/>
    <col min="72" max="72" width="4.6640625" bestFit="1" customWidth="1"/>
    <col min="73" max="73" width="11.1640625" bestFit="1" customWidth="1"/>
    <col min="74" max="74" width="15.6640625" bestFit="1" customWidth="1"/>
    <col min="75" max="75" width="5.6640625" bestFit="1" customWidth="1"/>
    <col min="76" max="76" width="12" bestFit="1" customWidth="1"/>
    <col min="77" max="77" width="6.5" bestFit="1" customWidth="1"/>
    <col min="78" max="78" width="12.5" bestFit="1" customWidth="1"/>
    <col min="79" max="79" width="6.33203125" bestFit="1" customWidth="1"/>
    <col min="80" max="80" width="10.33203125" bestFit="1" customWidth="1"/>
    <col min="81" max="81" width="9.1640625" bestFit="1" customWidth="1"/>
    <col min="82" max="82" width="4.33203125" bestFit="1" customWidth="1"/>
    <col min="83" max="83" width="6" bestFit="1" customWidth="1"/>
    <col min="84" max="84" width="12.83203125" bestFit="1" customWidth="1"/>
    <col min="85" max="85" width="9.33203125" bestFit="1" customWidth="1"/>
    <col min="86" max="86" width="17" bestFit="1" customWidth="1"/>
    <col min="87" max="87" width="5.5" bestFit="1" customWidth="1"/>
    <col min="88" max="88" width="14.83203125" bestFit="1" customWidth="1"/>
    <col min="89" max="89" width="4.6640625" bestFit="1" customWidth="1"/>
    <col min="90" max="90" width="12.83203125" bestFit="1" customWidth="1"/>
    <col min="91" max="91" width="6.1640625" bestFit="1" customWidth="1"/>
    <col min="92" max="92" width="9.1640625" bestFit="1" customWidth="1"/>
    <col min="94" max="94" width="11.6640625" bestFit="1" customWidth="1"/>
    <col min="95" max="95" width="9.6640625" bestFit="1" customWidth="1"/>
    <col min="96" max="96" width="4.6640625" bestFit="1" customWidth="1"/>
    <col min="97" max="97" width="11.1640625" bestFit="1" customWidth="1"/>
    <col min="98" max="98" width="24.33203125" bestFit="1" customWidth="1"/>
    <col min="99" max="99" width="19.5" bestFit="1" customWidth="1"/>
    <col min="100" max="100" width="27.1640625" bestFit="1" customWidth="1"/>
    <col min="101" max="101" width="20.5" bestFit="1" customWidth="1"/>
  </cols>
  <sheetData>
    <row r="2" spans="1:6" x14ac:dyDescent="0.2">
      <c r="A2" s="4" t="s">
        <v>2093</v>
      </c>
      <c r="B2" t="s">
        <v>2094</v>
      </c>
    </row>
    <row r="3" spans="1:6" x14ac:dyDescent="0.2">
      <c r="A3" s="4" t="s">
        <v>6</v>
      </c>
      <c r="B3" t="s">
        <v>2094</v>
      </c>
    </row>
    <row r="5" spans="1:6" x14ac:dyDescent="0.2">
      <c r="A5" s="4" t="s">
        <v>2068</v>
      </c>
      <c r="B5" s="4" t="s">
        <v>2067</v>
      </c>
    </row>
    <row r="6" spans="1:6" x14ac:dyDescent="0.2">
      <c r="A6" s="4" t="s">
        <v>2065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 x14ac:dyDescent="0.2">
      <c r="A7" s="5" t="s">
        <v>2047</v>
      </c>
      <c r="B7" s="18">
        <v>1</v>
      </c>
      <c r="C7" s="18">
        <v>10</v>
      </c>
      <c r="D7" s="18">
        <v>2</v>
      </c>
      <c r="E7" s="18">
        <v>21</v>
      </c>
      <c r="F7" s="18">
        <v>34</v>
      </c>
    </row>
    <row r="8" spans="1:6" x14ac:dyDescent="0.2">
      <c r="A8" s="5" t="s">
        <v>2063</v>
      </c>
      <c r="B8" s="18"/>
      <c r="C8" s="18"/>
      <c r="D8" s="18"/>
      <c r="E8" s="18">
        <v>4</v>
      </c>
      <c r="F8" s="18">
        <v>4</v>
      </c>
    </row>
    <row r="9" spans="1:6" x14ac:dyDescent="0.2">
      <c r="A9" s="5" t="s">
        <v>2040</v>
      </c>
      <c r="B9" s="18">
        <v>4</v>
      </c>
      <c r="C9" s="18">
        <v>21</v>
      </c>
      <c r="D9" s="18">
        <v>1</v>
      </c>
      <c r="E9" s="18">
        <v>34</v>
      </c>
      <c r="F9" s="18">
        <v>60</v>
      </c>
    </row>
    <row r="10" spans="1:6" x14ac:dyDescent="0.2">
      <c r="A10" s="5" t="s">
        <v>2042</v>
      </c>
      <c r="B10" s="18">
        <v>2</v>
      </c>
      <c r="C10" s="18">
        <v>12</v>
      </c>
      <c r="D10" s="18">
        <v>1</v>
      </c>
      <c r="E10" s="18">
        <v>22</v>
      </c>
      <c r="F10" s="18">
        <v>37</v>
      </c>
    </row>
    <row r="11" spans="1:6" x14ac:dyDescent="0.2">
      <c r="A11" s="5" t="s">
        <v>2041</v>
      </c>
      <c r="B11" s="18"/>
      <c r="C11" s="18">
        <v>8</v>
      </c>
      <c r="D11" s="18"/>
      <c r="E11" s="18">
        <v>10</v>
      </c>
      <c r="F11" s="18">
        <v>18</v>
      </c>
    </row>
    <row r="12" spans="1:6" x14ac:dyDescent="0.2">
      <c r="A12" s="5" t="s">
        <v>2051</v>
      </c>
      <c r="B12" s="18">
        <v>1</v>
      </c>
      <c r="C12" s="18">
        <v>7</v>
      </c>
      <c r="D12" s="18"/>
      <c r="E12" s="18">
        <v>9</v>
      </c>
      <c r="F12" s="18">
        <v>17</v>
      </c>
    </row>
    <row r="13" spans="1:6" x14ac:dyDescent="0.2">
      <c r="A13" s="5" t="s">
        <v>2032</v>
      </c>
      <c r="B13" s="18">
        <v>4</v>
      </c>
      <c r="C13" s="18">
        <v>20</v>
      </c>
      <c r="D13" s="18"/>
      <c r="E13" s="18">
        <v>22</v>
      </c>
      <c r="F13" s="18">
        <v>46</v>
      </c>
    </row>
    <row r="14" spans="1:6" x14ac:dyDescent="0.2">
      <c r="A14" s="5" t="s">
        <v>2043</v>
      </c>
      <c r="B14" s="18">
        <v>3</v>
      </c>
      <c r="C14" s="18">
        <v>19</v>
      </c>
      <c r="D14" s="18"/>
      <c r="E14" s="18">
        <v>23</v>
      </c>
      <c r="F14" s="18">
        <v>45</v>
      </c>
    </row>
    <row r="15" spans="1:6" x14ac:dyDescent="0.2">
      <c r="A15" s="5" t="s">
        <v>2056</v>
      </c>
      <c r="B15" s="18">
        <v>1</v>
      </c>
      <c r="C15" s="18">
        <v>6</v>
      </c>
      <c r="D15" s="18"/>
      <c r="E15" s="18">
        <v>10</v>
      </c>
      <c r="F15" s="18">
        <v>17</v>
      </c>
    </row>
    <row r="16" spans="1:6" x14ac:dyDescent="0.2">
      <c r="A16" s="5" t="s">
        <v>2055</v>
      </c>
      <c r="B16" s="18"/>
      <c r="C16" s="18">
        <v>3</v>
      </c>
      <c r="D16" s="18"/>
      <c r="E16" s="18">
        <v>4</v>
      </c>
      <c r="F16" s="18">
        <v>7</v>
      </c>
    </row>
    <row r="17" spans="1:6" x14ac:dyDescent="0.2">
      <c r="A17" s="5" t="s">
        <v>2059</v>
      </c>
      <c r="B17" s="18"/>
      <c r="C17" s="18">
        <v>8</v>
      </c>
      <c r="D17" s="18">
        <v>1</v>
      </c>
      <c r="E17" s="18">
        <v>4</v>
      </c>
      <c r="F17" s="18">
        <v>13</v>
      </c>
    </row>
    <row r="18" spans="1:6" x14ac:dyDescent="0.2">
      <c r="A18" s="5" t="s">
        <v>2046</v>
      </c>
      <c r="B18" s="18">
        <v>1</v>
      </c>
      <c r="C18" s="18">
        <v>6</v>
      </c>
      <c r="D18" s="18">
        <v>1</v>
      </c>
      <c r="E18" s="18">
        <v>13</v>
      </c>
      <c r="F18" s="18">
        <v>21</v>
      </c>
    </row>
    <row r="19" spans="1:6" x14ac:dyDescent="0.2">
      <c r="A19" s="5" t="s">
        <v>2053</v>
      </c>
      <c r="B19" s="18">
        <v>4</v>
      </c>
      <c r="C19" s="18">
        <v>11</v>
      </c>
      <c r="D19" s="18">
        <v>1</v>
      </c>
      <c r="E19" s="18">
        <v>26</v>
      </c>
      <c r="F19" s="18">
        <v>42</v>
      </c>
    </row>
    <row r="20" spans="1:6" x14ac:dyDescent="0.2">
      <c r="A20" s="5" t="s">
        <v>2038</v>
      </c>
      <c r="B20" s="18">
        <v>23</v>
      </c>
      <c r="C20" s="18">
        <v>132</v>
      </c>
      <c r="D20" s="18">
        <v>2</v>
      </c>
      <c r="E20" s="18">
        <v>187</v>
      </c>
      <c r="F20" s="18">
        <v>344</v>
      </c>
    </row>
    <row r="21" spans="1:6" x14ac:dyDescent="0.2">
      <c r="A21" s="5" t="s">
        <v>2054</v>
      </c>
      <c r="B21" s="18"/>
      <c r="C21" s="18">
        <v>4</v>
      </c>
      <c r="D21" s="18"/>
      <c r="E21" s="18">
        <v>4</v>
      </c>
      <c r="F21" s="18">
        <v>8</v>
      </c>
    </row>
    <row r="22" spans="1:6" x14ac:dyDescent="0.2">
      <c r="A22" s="5" t="s">
        <v>2034</v>
      </c>
      <c r="B22" s="18">
        <v>6</v>
      </c>
      <c r="C22" s="18">
        <v>30</v>
      </c>
      <c r="D22" s="18"/>
      <c r="E22" s="18">
        <v>49</v>
      </c>
      <c r="F22" s="18">
        <v>85</v>
      </c>
    </row>
    <row r="23" spans="1:6" x14ac:dyDescent="0.2">
      <c r="A23" s="5" t="s">
        <v>2061</v>
      </c>
      <c r="B23" s="18"/>
      <c r="C23" s="18">
        <v>9</v>
      </c>
      <c r="D23" s="18"/>
      <c r="E23" s="18">
        <v>5</v>
      </c>
      <c r="F23" s="18">
        <v>14</v>
      </c>
    </row>
    <row r="24" spans="1:6" x14ac:dyDescent="0.2">
      <c r="A24" s="5" t="s">
        <v>2050</v>
      </c>
      <c r="B24" s="18">
        <v>1</v>
      </c>
      <c r="C24" s="18">
        <v>5</v>
      </c>
      <c r="D24" s="18">
        <v>1</v>
      </c>
      <c r="E24" s="18">
        <v>9</v>
      </c>
      <c r="F24" s="18">
        <v>16</v>
      </c>
    </row>
    <row r="25" spans="1:6" x14ac:dyDescent="0.2">
      <c r="A25" s="5" t="s">
        <v>2058</v>
      </c>
      <c r="B25" s="18">
        <v>3</v>
      </c>
      <c r="C25" s="18">
        <v>3</v>
      </c>
      <c r="D25" s="18"/>
      <c r="E25" s="18">
        <v>11</v>
      </c>
      <c r="F25" s="18">
        <v>17</v>
      </c>
    </row>
    <row r="26" spans="1:6" x14ac:dyDescent="0.2">
      <c r="A26" s="5" t="s">
        <v>2057</v>
      </c>
      <c r="B26" s="18"/>
      <c r="C26" s="18">
        <v>7</v>
      </c>
      <c r="D26" s="18"/>
      <c r="E26" s="18">
        <v>14</v>
      </c>
      <c r="F26" s="18">
        <v>21</v>
      </c>
    </row>
    <row r="27" spans="1:6" x14ac:dyDescent="0.2">
      <c r="A27" s="5" t="s">
        <v>2049</v>
      </c>
      <c r="B27" s="18">
        <v>1</v>
      </c>
      <c r="C27" s="18">
        <v>15</v>
      </c>
      <c r="D27" s="18">
        <v>2</v>
      </c>
      <c r="E27" s="18">
        <v>17</v>
      </c>
      <c r="F27" s="18">
        <v>35</v>
      </c>
    </row>
    <row r="28" spans="1:6" x14ac:dyDescent="0.2">
      <c r="A28" s="5" t="s">
        <v>2044</v>
      </c>
      <c r="B28" s="18"/>
      <c r="C28" s="18">
        <v>16</v>
      </c>
      <c r="D28" s="18">
        <v>1</v>
      </c>
      <c r="E28" s="18">
        <v>28</v>
      </c>
      <c r="F28" s="18">
        <v>45</v>
      </c>
    </row>
    <row r="29" spans="1:6" x14ac:dyDescent="0.2">
      <c r="A29" s="5" t="s">
        <v>2036</v>
      </c>
      <c r="B29" s="18">
        <v>2</v>
      </c>
      <c r="C29" s="18">
        <v>12</v>
      </c>
      <c r="D29" s="18">
        <v>1</v>
      </c>
      <c r="E29" s="18">
        <v>36</v>
      </c>
      <c r="F29" s="18">
        <v>51</v>
      </c>
    </row>
    <row r="30" spans="1:6" x14ac:dyDescent="0.2">
      <c r="A30" s="5" t="s">
        <v>2060</v>
      </c>
      <c r="B30" s="18"/>
      <c r="C30" s="18"/>
      <c r="D30" s="18"/>
      <c r="E30" s="18">
        <v>3</v>
      </c>
      <c r="F30" s="18">
        <v>3</v>
      </c>
    </row>
    <row r="31" spans="1:6" x14ac:dyDescent="0.2">
      <c r="A31" s="5" t="s">
        <v>2066</v>
      </c>
      <c r="B31" s="18">
        <v>57</v>
      </c>
      <c r="C31" s="18">
        <v>364</v>
      </c>
      <c r="D31" s="18">
        <v>14</v>
      </c>
      <c r="E31" s="18">
        <v>565</v>
      </c>
      <c r="F31" s="1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1DBD-A8F6-7F43-89D6-52DA9F52ECA8}">
  <dimension ref="A3:F16"/>
  <sheetViews>
    <sheetView workbookViewId="0">
      <selection activeCell="F37" sqref="F37"/>
    </sheetView>
  </sheetViews>
  <sheetFormatPr baseColWidth="10" defaultRowHeight="16" x14ac:dyDescent="0.2"/>
  <cols>
    <col min="1" max="1" width="20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33203125" bestFit="1" customWidth="1"/>
    <col min="11" max="11" width="25.33203125" bestFit="1" customWidth="1"/>
    <col min="12" max="12" width="4.1640625" bestFit="1" customWidth="1"/>
    <col min="13" max="13" width="9.5" bestFit="1" customWidth="1"/>
    <col min="14" max="14" width="19.5" bestFit="1" customWidth="1"/>
    <col min="15" max="15" width="24.33203125" bestFit="1" customWidth="1"/>
    <col min="16" max="16" width="25.332031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6" max="36" width="10.832031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2" max="72" width="10.832031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  <col min="78" max="78" width="19.5" bestFit="1" customWidth="1"/>
    <col min="79" max="79" width="12" bestFit="1" customWidth="1"/>
    <col min="80" max="80" width="6.5" bestFit="1" customWidth="1"/>
    <col min="81" max="81" width="6.33203125" bestFit="1" customWidth="1"/>
    <col min="82" max="82" width="10.33203125" bestFit="1" customWidth="1"/>
    <col min="83" max="83" width="9.1640625" bestFit="1" customWidth="1"/>
    <col min="84" max="84" width="4.33203125" bestFit="1" customWidth="1"/>
    <col min="85" max="85" width="9.33203125" bestFit="1" customWidth="1"/>
    <col min="86" max="86" width="17" bestFit="1" customWidth="1"/>
    <col min="87" max="87" width="5.5" bestFit="1" customWidth="1"/>
    <col min="88" max="88" width="4.6640625" bestFit="1" customWidth="1"/>
    <col min="89" max="89" width="6.1640625" bestFit="1" customWidth="1"/>
    <col min="90" max="90" width="9.1640625" bestFit="1" customWidth="1"/>
    <col min="91" max="91" width="11.6640625" bestFit="1" customWidth="1"/>
    <col min="92" max="92" width="4.6640625" bestFit="1" customWidth="1"/>
    <col min="93" max="93" width="13" bestFit="1" customWidth="1"/>
    <col min="94" max="94" width="9.5" bestFit="1" customWidth="1"/>
    <col min="95" max="95" width="12" bestFit="1" customWidth="1"/>
    <col min="96" max="96" width="6.5" bestFit="1" customWidth="1"/>
    <col min="97" max="97" width="12.5" bestFit="1" customWidth="1"/>
    <col min="98" max="98" width="6.33203125" bestFit="1" customWidth="1"/>
    <col min="99" max="99" width="10.33203125" bestFit="1" customWidth="1"/>
    <col min="100" max="100" width="9.1640625" bestFit="1" customWidth="1"/>
    <col min="101" max="101" width="4.33203125" bestFit="1" customWidth="1"/>
    <col min="102" max="102" width="6" bestFit="1" customWidth="1"/>
    <col min="103" max="103" width="12.83203125" bestFit="1" customWidth="1"/>
    <col min="104" max="104" width="9.33203125" bestFit="1" customWidth="1"/>
    <col min="105" max="105" width="17" bestFit="1" customWidth="1"/>
    <col min="106" max="106" width="5.5" bestFit="1" customWidth="1"/>
    <col min="107" max="107" width="14.83203125" bestFit="1" customWidth="1"/>
    <col min="108" max="108" width="4.6640625" bestFit="1" customWidth="1"/>
    <col min="109" max="109" width="12.83203125" bestFit="1" customWidth="1"/>
    <col min="110" max="110" width="6.1640625" bestFit="1" customWidth="1"/>
    <col min="111" max="111" width="9.1640625" bestFit="1" customWidth="1"/>
    <col min="113" max="113" width="11.6640625" bestFit="1" customWidth="1"/>
    <col min="114" max="114" width="9.6640625" bestFit="1" customWidth="1"/>
    <col min="115" max="115" width="4.6640625" bestFit="1" customWidth="1"/>
    <col min="116" max="116" width="10.5" bestFit="1" customWidth="1"/>
    <col min="117" max="117" width="9.5" bestFit="1" customWidth="1"/>
    <col min="118" max="118" width="12" bestFit="1" customWidth="1"/>
    <col min="119" max="119" width="6.5" bestFit="1" customWidth="1"/>
    <col min="120" max="120" width="12.83203125" bestFit="1" customWidth="1"/>
    <col min="121" max="121" width="9.33203125" bestFit="1" customWidth="1"/>
    <col min="122" max="122" width="17" bestFit="1" customWidth="1"/>
    <col min="123" max="123" width="5.5" bestFit="1" customWidth="1"/>
    <col min="124" max="124" width="6.1640625" bestFit="1" customWidth="1"/>
    <col min="125" max="125" width="11.6640625" bestFit="1" customWidth="1"/>
    <col min="126" max="126" width="9.6640625" bestFit="1" customWidth="1"/>
    <col min="127" max="127" width="4.6640625" bestFit="1" customWidth="1"/>
    <col min="128" max="128" width="8.83203125" bestFit="1" customWidth="1"/>
    <col min="129" max="129" width="11.6640625" bestFit="1" customWidth="1"/>
    <col min="130" max="130" width="5.6640625" bestFit="1" customWidth="1"/>
    <col min="131" max="131" width="12" bestFit="1" customWidth="1"/>
    <col min="132" max="132" width="6.5" bestFit="1" customWidth="1"/>
    <col min="133" max="133" width="12.5" bestFit="1" customWidth="1"/>
    <col min="134" max="134" width="6.33203125" bestFit="1" customWidth="1"/>
    <col min="135" max="135" width="10.33203125" bestFit="1" customWidth="1"/>
    <col min="136" max="136" width="9.1640625" bestFit="1" customWidth="1"/>
    <col min="137" max="137" width="4.33203125" bestFit="1" customWidth="1"/>
    <col min="138" max="138" width="6" bestFit="1" customWidth="1"/>
    <col min="139" max="139" width="12.83203125" bestFit="1" customWidth="1"/>
    <col min="140" max="140" width="9.33203125" bestFit="1" customWidth="1"/>
    <col min="141" max="141" width="17" bestFit="1" customWidth="1"/>
    <col min="142" max="142" width="5.5" bestFit="1" customWidth="1"/>
    <col min="143" max="143" width="14.83203125" bestFit="1" customWidth="1"/>
    <col min="144" max="144" width="4.6640625" bestFit="1" customWidth="1"/>
    <col min="145" max="145" width="12.83203125" bestFit="1" customWidth="1"/>
    <col min="146" max="146" width="6.1640625" bestFit="1" customWidth="1"/>
    <col min="147" max="147" width="9.1640625" bestFit="1" customWidth="1"/>
    <col min="149" max="149" width="11.6640625" bestFit="1" customWidth="1"/>
    <col min="150" max="150" width="9.6640625" bestFit="1" customWidth="1"/>
    <col min="151" max="151" width="4.6640625" bestFit="1" customWidth="1"/>
    <col min="152" max="152" width="11.1640625" bestFit="1" customWidth="1"/>
    <col min="153" max="153" width="14.1640625" bestFit="1" customWidth="1"/>
    <col min="154" max="154" width="19.5" bestFit="1" customWidth="1"/>
    <col min="155" max="155" width="24.33203125" bestFit="1" customWidth="1"/>
  </cols>
  <sheetData>
    <row r="3" spans="1:6" x14ac:dyDescent="0.2">
      <c r="A3" s="4" t="s">
        <v>6</v>
      </c>
      <c r="B3" t="s">
        <v>2094</v>
      </c>
    </row>
    <row r="5" spans="1:6" x14ac:dyDescent="0.2">
      <c r="A5" s="4" t="s">
        <v>2096</v>
      </c>
      <c r="B5" s="4" t="s">
        <v>2067</v>
      </c>
    </row>
    <row r="6" spans="1:6" x14ac:dyDescent="0.2">
      <c r="A6" s="4" t="s">
        <v>2065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 x14ac:dyDescent="0.2">
      <c r="A7" s="5" t="s">
        <v>2039</v>
      </c>
      <c r="B7" s="18">
        <v>11</v>
      </c>
      <c r="C7" s="18">
        <v>60</v>
      </c>
      <c r="D7" s="18">
        <v>5</v>
      </c>
      <c r="E7" s="18">
        <v>102</v>
      </c>
      <c r="F7" s="18">
        <v>178</v>
      </c>
    </row>
    <row r="8" spans="1:6" x14ac:dyDescent="0.2">
      <c r="A8" s="5" t="s">
        <v>2031</v>
      </c>
      <c r="B8" s="18">
        <v>4</v>
      </c>
      <c r="C8" s="18">
        <v>20</v>
      </c>
      <c r="D8" s="18"/>
      <c r="E8" s="18">
        <v>22</v>
      </c>
      <c r="F8" s="18">
        <v>46</v>
      </c>
    </row>
    <row r="9" spans="1:6" x14ac:dyDescent="0.2">
      <c r="A9" s="5" t="s">
        <v>2048</v>
      </c>
      <c r="B9" s="18">
        <v>1</v>
      </c>
      <c r="C9" s="18">
        <v>23</v>
      </c>
      <c r="D9" s="18">
        <v>3</v>
      </c>
      <c r="E9" s="18">
        <v>21</v>
      </c>
      <c r="F9" s="18">
        <v>48</v>
      </c>
    </row>
    <row r="10" spans="1:6" x14ac:dyDescent="0.2">
      <c r="A10" s="5" t="s">
        <v>2062</v>
      </c>
      <c r="B10" s="18"/>
      <c r="C10" s="18"/>
      <c r="D10" s="18"/>
      <c r="E10" s="18">
        <v>4</v>
      </c>
      <c r="F10" s="18">
        <v>4</v>
      </c>
    </row>
    <row r="11" spans="1:6" x14ac:dyDescent="0.2">
      <c r="A11" s="5" t="s">
        <v>2033</v>
      </c>
      <c r="B11" s="18">
        <v>10</v>
      </c>
      <c r="C11" s="18">
        <v>66</v>
      </c>
      <c r="D11" s="18"/>
      <c r="E11" s="18">
        <v>99</v>
      </c>
      <c r="F11" s="18">
        <v>175</v>
      </c>
    </row>
    <row r="12" spans="1:6" x14ac:dyDescent="0.2">
      <c r="A12" s="5" t="s">
        <v>2052</v>
      </c>
      <c r="B12" s="18">
        <v>4</v>
      </c>
      <c r="C12" s="18">
        <v>11</v>
      </c>
      <c r="D12" s="18">
        <v>1</v>
      </c>
      <c r="E12" s="18">
        <v>26</v>
      </c>
      <c r="F12" s="18">
        <v>42</v>
      </c>
    </row>
    <row r="13" spans="1:6" x14ac:dyDescent="0.2">
      <c r="A13" s="5" t="s">
        <v>2045</v>
      </c>
      <c r="B13" s="18">
        <v>2</v>
      </c>
      <c r="C13" s="18">
        <v>24</v>
      </c>
      <c r="D13" s="18">
        <v>1</v>
      </c>
      <c r="E13" s="18">
        <v>40</v>
      </c>
      <c r="F13" s="18">
        <v>67</v>
      </c>
    </row>
    <row r="14" spans="1:6" x14ac:dyDescent="0.2">
      <c r="A14" s="5" t="s">
        <v>2035</v>
      </c>
      <c r="B14" s="18">
        <v>2</v>
      </c>
      <c r="C14" s="18">
        <v>28</v>
      </c>
      <c r="D14" s="18">
        <v>2</v>
      </c>
      <c r="E14" s="18">
        <v>64</v>
      </c>
      <c r="F14" s="18">
        <v>96</v>
      </c>
    </row>
    <row r="15" spans="1:6" x14ac:dyDescent="0.2">
      <c r="A15" s="5" t="s">
        <v>2037</v>
      </c>
      <c r="B15" s="18">
        <v>23</v>
      </c>
      <c r="C15" s="18">
        <v>132</v>
      </c>
      <c r="D15" s="18">
        <v>2</v>
      </c>
      <c r="E15" s="18">
        <v>187</v>
      </c>
      <c r="F15" s="18">
        <v>344</v>
      </c>
    </row>
    <row r="16" spans="1:6" x14ac:dyDescent="0.2">
      <c r="A16" s="5" t="s">
        <v>2066</v>
      </c>
      <c r="B16" s="18">
        <v>57</v>
      </c>
      <c r="C16" s="18">
        <v>364</v>
      </c>
      <c r="D16" s="18">
        <v>14</v>
      </c>
      <c r="E16" s="18">
        <v>565</v>
      </c>
      <c r="F16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FDEF-5607-B64A-A681-2E4A4690C5AB}">
  <dimension ref="B4:I16"/>
  <sheetViews>
    <sheetView workbookViewId="0">
      <selection activeCell="C5" sqref="C5"/>
    </sheetView>
  </sheetViews>
  <sheetFormatPr baseColWidth="10" defaultRowHeight="16" x14ac:dyDescent="0.2"/>
  <cols>
    <col min="2" max="2" width="22.83203125" bestFit="1" customWidth="1"/>
    <col min="3" max="3" width="22" bestFit="1" customWidth="1"/>
    <col min="4" max="4" width="17.33203125" bestFit="1" customWidth="1"/>
    <col min="5" max="5" width="21.6640625" bestFit="1" customWidth="1"/>
    <col min="6" max="6" width="16" bestFit="1" customWidth="1"/>
    <col min="7" max="7" width="25.5" bestFit="1" customWidth="1"/>
    <col min="8" max="8" width="20.83203125" bestFit="1" customWidth="1"/>
    <col min="9" max="9" width="24.5" bestFit="1" customWidth="1"/>
  </cols>
  <sheetData>
    <row r="4" spans="2:9" ht="21" x14ac:dyDescent="0.25">
      <c r="B4" s="9" t="s">
        <v>2072</v>
      </c>
      <c r="C4" s="9" t="s">
        <v>2073</v>
      </c>
      <c r="D4" s="9" t="s">
        <v>2074</v>
      </c>
      <c r="E4" s="9" t="s">
        <v>2075</v>
      </c>
      <c r="F4" s="9" t="s">
        <v>2076</v>
      </c>
      <c r="G4" s="9" t="s">
        <v>2077</v>
      </c>
      <c r="H4" s="9" t="s">
        <v>2078</v>
      </c>
      <c r="I4" s="9" t="s">
        <v>2079</v>
      </c>
    </row>
    <row r="5" spans="2:9" ht="21" x14ac:dyDescent="0.25">
      <c r="B5" s="8" t="s">
        <v>2080</v>
      </c>
      <c r="C5">
        <f>COUNTIFS(CrowdFunding2!F:F, "successful", CrowdFunding2!D:D, "&lt;1000")</f>
        <v>30</v>
      </c>
      <c r="D5">
        <f>COUNTIFS(CrowdFunding2!F:F, "failed", CrowdFunding2!D:D, "&lt;1000")</f>
        <v>20</v>
      </c>
      <c r="E5">
        <f>COUNTIFS(CrowdFunding2!F:F, "canceled", CrowdFunding2!D:D, "&lt;1000")</f>
        <v>1</v>
      </c>
      <c r="F5">
        <f t="shared" ref="F5:F16" si="0">SUM(C5+D5+E5)</f>
        <v>51</v>
      </c>
      <c r="G5" s="11">
        <f t="shared" ref="G5:G16" si="1">C5/F5</f>
        <v>0.58823529411764708</v>
      </c>
      <c r="H5" s="11">
        <f t="shared" ref="H5:H16" si="2">D5/F5</f>
        <v>0.39215686274509803</v>
      </c>
      <c r="I5" s="11">
        <f t="shared" ref="I5:I16" si="3">E5/F5</f>
        <v>1.9607843137254902E-2</v>
      </c>
    </row>
    <row r="6" spans="2:9" ht="21" x14ac:dyDescent="0.25">
      <c r="B6" s="8" t="s">
        <v>2081</v>
      </c>
      <c r="C6">
        <f>COUNTIFS(CrowdFunding2!F:F, "successful", CrowdFunding2!D:D, "&gt;=1000", CrowdFunding2!D:D, "&lt;4999")</f>
        <v>191</v>
      </c>
      <c r="D6">
        <f>COUNTIFS(CrowdFunding2!F:F, "failed", CrowdFunding2!D:D, "&gt;=1000", CrowdFunding2!D:D, "&lt;4999")</f>
        <v>38</v>
      </c>
      <c r="E6">
        <f>COUNTIFS(CrowdFunding2!F:F, "canceled", CrowdFunding2!D:D, "&gt;=1000", CrowdFunding2!D:D, "&lt;4999")</f>
        <v>2</v>
      </c>
      <c r="F6">
        <f t="shared" si="0"/>
        <v>231</v>
      </c>
      <c r="G6" s="11">
        <f t="shared" si="1"/>
        <v>0.82683982683982682</v>
      </c>
      <c r="H6" s="11">
        <f t="shared" si="2"/>
        <v>0.16450216450216451</v>
      </c>
      <c r="I6" s="11">
        <f t="shared" si="3"/>
        <v>8.658008658008658E-3</v>
      </c>
    </row>
    <row r="7" spans="2:9" ht="21" x14ac:dyDescent="0.25">
      <c r="B7" s="8" t="s">
        <v>2082</v>
      </c>
      <c r="C7">
        <f>COUNTIFS(CrowdFunding2!F:F, "successful", CrowdFunding2!D:D, "&gt;=5000", CrowdFunding2!D:D, "&lt;9999")</f>
        <v>164</v>
      </c>
      <c r="D7">
        <f>COUNTIFS(CrowdFunding2!F:F, "failed", CrowdFunding2!D:D, "&gt;=5000", CrowdFunding2!D:D, "&lt;9999")</f>
        <v>126</v>
      </c>
      <c r="E7" s="10">
        <f>COUNTIFS(CrowdFunding2!F:F, "canceled", CrowdFunding2!D:D, "&gt;=5000", CrowdFunding2!D:D, "&lt;9999")</f>
        <v>25</v>
      </c>
      <c r="F7">
        <f t="shared" si="0"/>
        <v>315</v>
      </c>
      <c r="G7" s="11">
        <f t="shared" si="1"/>
        <v>0.52063492063492067</v>
      </c>
      <c r="H7" s="11">
        <f t="shared" si="2"/>
        <v>0.4</v>
      </c>
      <c r="I7" s="11">
        <f t="shared" si="3"/>
        <v>7.9365079365079361E-2</v>
      </c>
    </row>
    <row r="8" spans="2:9" ht="21" x14ac:dyDescent="0.25">
      <c r="B8" s="8" t="s">
        <v>2091</v>
      </c>
      <c r="C8">
        <f>COUNTIFS(CrowdFunding2!F:F, "successful", CrowdFunding2!D:D, "&gt;=10000", CrowdFunding2!D:D, "&lt;14999")</f>
        <v>4</v>
      </c>
      <c r="D8">
        <f>COUNTIFS(CrowdFunding2!F:F, "failed", CrowdFunding2!D:D, "&gt;=10000", CrowdFunding2!D:D, "&lt;14999")</f>
        <v>5</v>
      </c>
      <c r="E8" s="10">
        <f>COUNTIFS(CrowdFunding2!F:F, "canceled", CrowdFunding2!D:D, "&gt;=10000", CrowdFunding2!D:D, "&lt;14999")</f>
        <v>0</v>
      </c>
      <c r="F8">
        <f t="shared" si="0"/>
        <v>9</v>
      </c>
      <c r="G8" s="11">
        <f t="shared" si="1"/>
        <v>0.44444444444444442</v>
      </c>
      <c r="H8" s="11">
        <f t="shared" si="2"/>
        <v>0.55555555555555558</v>
      </c>
      <c r="I8" s="11">
        <f t="shared" si="3"/>
        <v>0</v>
      </c>
    </row>
    <row r="9" spans="2:9" ht="21" x14ac:dyDescent="0.25">
      <c r="B9" s="8" t="s">
        <v>2083</v>
      </c>
      <c r="C9">
        <f>COUNTIFS(CrowdFunding2!F:F, "successful", CrowdFunding2!D:D, "&gt;=15000", CrowdFunding2!D:D, "&lt;19999")</f>
        <v>10</v>
      </c>
      <c r="D9">
        <f>COUNTIFS(CrowdFunding2!F:F, " failed ", CrowdFunding2!D:D, "&gt;=15000", CrowdFunding2!D:D, "&lt;19999")</f>
        <v>0</v>
      </c>
      <c r="E9" s="10">
        <f>COUNTIFS(CrowdFunding2!F:F, "canceled", CrowdFunding2!D:D, "&gt;=15000", CrowdFunding2!D:D, "&lt;19999")</f>
        <v>0</v>
      </c>
      <c r="F9">
        <f t="shared" si="0"/>
        <v>10</v>
      </c>
      <c r="G9" s="11">
        <f t="shared" si="1"/>
        <v>1</v>
      </c>
      <c r="H9" s="11">
        <f t="shared" si="2"/>
        <v>0</v>
      </c>
      <c r="I9" s="11">
        <f t="shared" si="3"/>
        <v>0</v>
      </c>
    </row>
    <row r="10" spans="2:9" ht="21" x14ac:dyDescent="0.25">
      <c r="B10" s="8" t="s">
        <v>2084</v>
      </c>
      <c r="C10">
        <f>COUNTIFS(CrowdFunding2!F:F, "successful", CrowdFunding2!D:D, "&gt;=20000", CrowdFunding2!D:D, "&lt;24999")</f>
        <v>7</v>
      </c>
      <c r="D10">
        <f>COUNTIFS(CrowdFunding2!F:F, " failed ", CrowdFunding2!D:D, "&gt;=20000", CrowdFunding2!D:D, "&lt;24999")</f>
        <v>0</v>
      </c>
      <c r="E10" s="10">
        <f>COUNTIFS(CrowdFunding2!F:F, "canceled", CrowdFunding2!D:D, "&gt;=20000", CrowdFunding2!D:D, "&lt;24999")</f>
        <v>0</v>
      </c>
      <c r="F10">
        <f t="shared" si="0"/>
        <v>7</v>
      </c>
      <c r="G10" s="11">
        <f t="shared" si="1"/>
        <v>1</v>
      </c>
      <c r="H10" s="11">
        <f t="shared" si="2"/>
        <v>0</v>
      </c>
      <c r="I10" s="11">
        <f t="shared" si="3"/>
        <v>0</v>
      </c>
    </row>
    <row r="11" spans="2:9" ht="21" x14ac:dyDescent="0.25">
      <c r="B11" s="8" t="s">
        <v>2088</v>
      </c>
      <c r="C11">
        <f>COUNTIFS(CrowdFunding2!F:F, "successful", CrowdFunding2!D:D, "&gt;=25000", CrowdFunding2!D:D, "&lt;29999")</f>
        <v>11</v>
      </c>
      <c r="D11" s="10">
        <f>COUNTIFS(CrowdFunding2!F:F, "failed", CrowdFunding2!D:D, "&gt;=25000", CrowdFunding2!D:D, "&lt;29999")</f>
        <v>3</v>
      </c>
      <c r="E11" s="10">
        <f>COUNTIFS(CrowdFunding2!F:F, "canceled", CrowdFunding2!D:D, "&gt;=25000", CrowdFunding2!D:D, "&lt;29999")</f>
        <v>0</v>
      </c>
      <c r="F11">
        <f t="shared" si="0"/>
        <v>14</v>
      </c>
      <c r="G11" s="11">
        <f t="shared" si="1"/>
        <v>0.7857142857142857</v>
      </c>
      <c r="H11" s="11">
        <f t="shared" si="2"/>
        <v>0.21428571428571427</v>
      </c>
      <c r="I11" s="11">
        <f t="shared" si="3"/>
        <v>0</v>
      </c>
    </row>
    <row r="12" spans="2:9" ht="21" x14ac:dyDescent="0.25">
      <c r="B12" s="8" t="s">
        <v>2085</v>
      </c>
      <c r="C12">
        <f>COUNTIFS(CrowdFunding2!F:F, "successful", CrowdFunding2!D:D, "&gt;=30000", CrowdFunding2!D:D, "&lt;34999")</f>
        <v>7</v>
      </c>
      <c r="D12">
        <f>COUNTIFS(CrowdFunding2!F:F, "failed", CrowdFunding2!D:D, "&gt;=30000", CrowdFunding2!D:D, "&lt;34999")</f>
        <v>0</v>
      </c>
      <c r="E12" s="10">
        <f>COUNTIFS(CrowdFunding2!F:F, "canceled", CrowdFunding2!D:D, "&gt;=30000", CrowdFunding2!D:D, "&lt;34999")</f>
        <v>0</v>
      </c>
      <c r="F12">
        <f t="shared" si="0"/>
        <v>7</v>
      </c>
      <c r="G12" s="11">
        <f t="shared" si="1"/>
        <v>1</v>
      </c>
      <c r="H12" s="11">
        <f t="shared" si="2"/>
        <v>0</v>
      </c>
      <c r="I12" s="11">
        <f t="shared" si="3"/>
        <v>0</v>
      </c>
    </row>
    <row r="13" spans="2:9" ht="21" x14ac:dyDescent="0.25">
      <c r="B13" s="8" t="s">
        <v>2090</v>
      </c>
      <c r="C13">
        <f>COUNTIFS(CrowdFunding2!F:F, "successful", CrowdFunding2!D:D, "&gt;=35000", CrowdFunding2!D:D, "&lt;39999")</f>
        <v>8</v>
      </c>
      <c r="D13">
        <f>COUNTIFS(CrowdFunding2!F:F, "failed", CrowdFunding2!D:D, "&gt;=35000", CrowdFunding2!D:D, "&lt;39999")</f>
        <v>3</v>
      </c>
      <c r="E13">
        <f>COUNTIFS(CrowdFunding2!F:F, "canceled", CrowdFunding2!D:D, "&gt;=35000", CrowdFunding2!D:D, "&lt;39999")</f>
        <v>1</v>
      </c>
      <c r="F13">
        <f t="shared" si="0"/>
        <v>12</v>
      </c>
      <c r="G13" s="11">
        <f t="shared" si="1"/>
        <v>0.66666666666666663</v>
      </c>
      <c r="H13" s="11">
        <f t="shared" si="2"/>
        <v>0.25</v>
      </c>
      <c r="I13" s="11">
        <f t="shared" si="3"/>
        <v>8.3333333333333329E-2</v>
      </c>
    </row>
    <row r="14" spans="2:9" ht="21" x14ac:dyDescent="0.25">
      <c r="B14" s="8" t="s">
        <v>2086</v>
      </c>
      <c r="C14">
        <f>COUNTIFS(CrowdFunding2!F:F, "successful", CrowdFunding2!D:D, "&gt;=40000", CrowdFunding2!D:D, "&lt;44999")</f>
        <v>11</v>
      </c>
      <c r="D14">
        <f>COUNTIFS(CrowdFunding2!F:F, "failed", CrowdFunding2!D:D, "&gt;=40000", CrowdFunding2!D:D, "&lt;44999")</f>
        <v>3</v>
      </c>
      <c r="E14" s="10">
        <f>COUNTIFS(CrowdFunding2!F:F, "canceled", CrowdFunding2!D:D, "&gt;=40000", CrowdFunding2!D:D, "&lt;44999")</f>
        <v>0</v>
      </c>
      <c r="F14">
        <f t="shared" si="0"/>
        <v>14</v>
      </c>
      <c r="G14" s="11">
        <f t="shared" si="1"/>
        <v>0.7857142857142857</v>
      </c>
      <c r="H14" s="11">
        <f t="shared" si="2"/>
        <v>0.21428571428571427</v>
      </c>
      <c r="I14" s="11">
        <f t="shared" si="3"/>
        <v>0</v>
      </c>
    </row>
    <row r="15" spans="2:9" ht="21" x14ac:dyDescent="0.25">
      <c r="B15" s="8" t="s">
        <v>2089</v>
      </c>
      <c r="C15">
        <f>COUNTIFS(CrowdFunding2!F:F, "successful", CrowdFunding2!D:D, "&gt;=45000", CrowdFunding2!D:D, "&lt;49999")</f>
        <v>8</v>
      </c>
      <c r="D15">
        <f>COUNTIFS(CrowdFunding2!F:F, "failed", CrowdFunding2!D:D, "&gt;=45000", CrowdFunding2!D:D, "&lt;49999")</f>
        <v>3</v>
      </c>
      <c r="E15" s="10">
        <f>COUNTIFS(CrowdFunding2!F:F, "canceled", CrowdFunding2!D:D, "&gt;=45000", CrowdFunding2!D:D, "&lt;49999")</f>
        <v>0</v>
      </c>
      <c r="F15">
        <f t="shared" si="0"/>
        <v>11</v>
      </c>
      <c r="G15" s="11">
        <f t="shared" si="1"/>
        <v>0.72727272727272729</v>
      </c>
      <c r="H15" s="11">
        <f t="shared" si="2"/>
        <v>0.27272727272727271</v>
      </c>
      <c r="I15" s="11">
        <f t="shared" si="3"/>
        <v>0</v>
      </c>
    </row>
    <row r="16" spans="2:9" ht="21" x14ac:dyDescent="0.25">
      <c r="B16" s="8" t="s">
        <v>2087</v>
      </c>
      <c r="C16">
        <f>COUNTIFS(CrowdFunding2!F:F, "successful", CrowdFunding2!D:D, "&gt;50000")</f>
        <v>114</v>
      </c>
      <c r="D16">
        <f>COUNTIFS(CrowdFunding2!F:F, "failed", CrowdFunding2!D:D, "&gt;50000")</f>
        <v>163</v>
      </c>
      <c r="E16" s="10">
        <f>COUNTIFS(CrowdFunding2!F:F, "canceled", CrowdFunding2!D:D, "&gt;50000")</f>
        <v>28</v>
      </c>
      <c r="F16">
        <f t="shared" si="0"/>
        <v>305</v>
      </c>
      <c r="G16" s="11">
        <f t="shared" si="1"/>
        <v>0.3737704918032787</v>
      </c>
      <c r="H16" s="11">
        <f t="shared" si="2"/>
        <v>0.53442622950819674</v>
      </c>
      <c r="I16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143E-76F9-8E4A-B752-4CD2CD15E9ED}">
  <dimension ref="A3:F20"/>
  <sheetViews>
    <sheetView workbookViewId="0">
      <selection activeCell="A13" sqref="A6:F20"/>
    </sheetView>
  </sheetViews>
  <sheetFormatPr baseColWidth="10" defaultRowHeight="16" x14ac:dyDescent="0.2"/>
  <cols>
    <col min="1" max="1" width="27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7.83203125" bestFit="1" customWidth="1"/>
    <col min="9" max="9" width="6.83203125" bestFit="1" customWidth="1"/>
    <col min="10" max="11" width="7.83203125" bestFit="1" customWidth="1"/>
    <col min="12" max="13" width="8.83203125" bestFit="1" customWidth="1"/>
    <col min="14" max="14" width="7.83203125" bestFit="1" customWidth="1"/>
    <col min="15" max="15" width="8.83203125" bestFit="1" customWidth="1"/>
    <col min="16" max="16" width="7.83203125" bestFit="1" customWidth="1"/>
    <col min="17" max="17" width="6.83203125" bestFit="1" customWidth="1"/>
    <col min="18" max="21" width="7.83203125" bestFit="1" customWidth="1"/>
    <col min="22" max="22" width="6.83203125" bestFit="1" customWidth="1"/>
    <col min="23" max="24" width="7.83203125" bestFit="1" customWidth="1"/>
    <col min="25" max="25" width="8.83203125" bestFit="1" customWidth="1"/>
    <col min="26" max="31" width="7.83203125" bestFit="1" customWidth="1"/>
    <col min="32" max="32" width="6.83203125" bestFit="1" customWidth="1"/>
    <col min="33" max="33" width="8.83203125" bestFit="1" customWidth="1"/>
    <col min="34" max="34" width="7.83203125" bestFit="1" customWidth="1"/>
    <col min="35" max="35" width="6.83203125" bestFit="1" customWidth="1"/>
    <col min="36" max="38" width="7.83203125" bestFit="1" customWidth="1"/>
    <col min="39" max="40" width="8.83203125" bestFit="1" customWidth="1"/>
    <col min="41" max="41" width="6.83203125" bestFit="1" customWidth="1"/>
    <col min="42" max="42" width="7.83203125" bestFit="1" customWidth="1"/>
    <col min="43" max="43" width="6.83203125" bestFit="1" customWidth="1"/>
    <col min="44" max="44" width="8.83203125" bestFit="1" customWidth="1"/>
    <col min="45" max="46" width="7.83203125" bestFit="1" customWidth="1"/>
    <col min="47" max="47" width="6.83203125" bestFit="1" customWidth="1"/>
    <col min="48" max="48" width="7.83203125" bestFit="1" customWidth="1"/>
    <col min="49" max="49" width="6.83203125" bestFit="1" customWidth="1"/>
    <col min="50" max="50" width="8.83203125" bestFit="1" customWidth="1"/>
    <col min="51" max="51" width="7.83203125" bestFit="1" customWidth="1"/>
    <col min="52" max="52" width="6.83203125" bestFit="1" customWidth="1"/>
    <col min="53" max="53" width="7.83203125" bestFit="1" customWidth="1"/>
    <col min="54" max="54" width="6.83203125" bestFit="1" customWidth="1"/>
    <col min="55" max="56" width="7.83203125" bestFit="1" customWidth="1"/>
    <col min="57" max="57" width="6.83203125" bestFit="1" customWidth="1"/>
    <col min="58" max="58" width="7.83203125" bestFit="1" customWidth="1"/>
    <col min="59" max="59" width="13" bestFit="1" customWidth="1"/>
    <col min="60" max="60" width="8" bestFit="1" customWidth="1"/>
    <col min="61" max="61" width="6.83203125" bestFit="1" customWidth="1"/>
    <col min="62" max="63" width="7.83203125" bestFit="1" customWidth="1"/>
    <col min="64" max="64" width="6.83203125" bestFit="1" customWidth="1"/>
    <col min="65" max="71" width="7.83203125" bestFit="1" customWidth="1"/>
    <col min="72" max="73" width="6.83203125" bestFit="1" customWidth="1"/>
    <col min="74" max="74" width="7.83203125" bestFit="1" customWidth="1"/>
    <col min="75" max="76" width="6.83203125" bestFit="1" customWidth="1"/>
    <col min="77" max="79" width="7.83203125" bestFit="1" customWidth="1"/>
    <col min="80" max="80" width="6.83203125" bestFit="1" customWidth="1"/>
    <col min="81" max="84" width="7.83203125" bestFit="1" customWidth="1"/>
    <col min="85" max="89" width="8.83203125" bestFit="1" customWidth="1"/>
    <col min="90" max="92" width="6.83203125" bestFit="1" customWidth="1"/>
    <col min="93" max="96" width="7.83203125" bestFit="1" customWidth="1"/>
    <col min="97" max="97" width="6.83203125" bestFit="1" customWidth="1"/>
    <col min="98" max="99" width="7.83203125" bestFit="1" customWidth="1"/>
    <col min="100" max="105" width="6.83203125" bestFit="1" customWidth="1"/>
    <col min="106" max="108" width="7.83203125" bestFit="1" customWidth="1"/>
    <col min="109" max="111" width="6.83203125" bestFit="1" customWidth="1"/>
    <col min="112" max="116" width="7.83203125" bestFit="1" customWidth="1"/>
    <col min="117" max="117" width="6.83203125" bestFit="1" customWidth="1"/>
    <col min="118" max="122" width="7.83203125" bestFit="1" customWidth="1"/>
    <col min="123" max="125" width="8.83203125" bestFit="1" customWidth="1"/>
    <col min="126" max="126" width="7.83203125" bestFit="1" customWidth="1"/>
    <col min="127" max="129" width="8.83203125" bestFit="1" customWidth="1"/>
    <col min="130" max="130" width="6.83203125" bestFit="1" customWidth="1"/>
    <col min="131" max="136" width="7.83203125" bestFit="1" customWidth="1"/>
    <col min="137" max="137" width="6.83203125" bestFit="1" customWidth="1"/>
    <col min="138" max="142" width="7.83203125" bestFit="1" customWidth="1"/>
    <col min="143" max="143" width="6.83203125" bestFit="1" customWidth="1"/>
    <col min="144" max="145" width="7.83203125" bestFit="1" customWidth="1"/>
    <col min="146" max="148" width="6.83203125" bestFit="1" customWidth="1"/>
    <col min="149" max="151" width="7.83203125" bestFit="1" customWidth="1"/>
    <col min="152" max="152" width="6.83203125" bestFit="1" customWidth="1"/>
    <col min="153" max="153" width="7.83203125" bestFit="1" customWidth="1"/>
    <col min="154" max="154" width="6.83203125" bestFit="1" customWidth="1"/>
    <col min="155" max="157" width="7.83203125" bestFit="1" customWidth="1"/>
    <col min="158" max="159" width="8.83203125" bestFit="1" customWidth="1"/>
    <col min="160" max="160" width="7.83203125" bestFit="1" customWidth="1"/>
    <col min="161" max="161" width="8.83203125" bestFit="1" customWidth="1"/>
    <col min="162" max="162" width="6.83203125" bestFit="1" customWidth="1"/>
    <col min="163" max="164" width="7.83203125" bestFit="1" customWidth="1"/>
    <col min="165" max="167" width="6.83203125" bestFit="1" customWidth="1"/>
    <col min="168" max="169" width="7.83203125" bestFit="1" customWidth="1"/>
    <col min="170" max="170" width="6.83203125" bestFit="1" customWidth="1"/>
    <col min="171" max="171" width="7.83203125" bestFit="1" customWidth="1"/>
    <col min="172" max="173" width="6.83203125" bestFit="1" customWidth="1"/>
    <col min="174" max="174" width="7.83203125" bestFit="1" customWidth="1"/>
    <col min="175" max="175" width="6.83203125" bestFit="1" customWidth="1"/>
    <col min="176" max="179" width="7.83203125" bestFit="1" customWidth="1"/>
    <col min="180" max="181" width="6.83203125" bestFit="1" customWidth="1"/>
    <col min="182" max="188" width="7.83203125" bestFit="1" customWidth="1"/>
    <col min="189" max="193" width="8.83203125" bestFit="1" customWidth="1"/>
    <col min="194" max="194" width="7.83203125" bestFit="1" customWidth="1"/>
    <col min="195" max="196" width="8.83203125" bestFit="1" customWidth="1"/>
    <col min="197" max="202" width="7.83203125" bestFit="1" customWidth="1"/>
    <col min="203" max="204" width="6.83203125" bestFit="1" customWidth="1"/>
    <col min="205" max="210" width="7.83203125" bestFit="1" customWidth="1"/>
    <col min="211" max="211" width="6.83203125" bestFit="1" customWidth="1"/>
    <col min="212" max="213" width="7.83203125" bestFit="1" customWidth="1"/>
    <col min="214" max="214" width="6.83203125" bestFit="1" customWidth="1"/>
    <col min="215" max="215" width="7.83203125" bestFit="1" customWidth="1"/>
    <col min="216" max="216" width="6.83203125" bestFit="1" customWidth="1"/>
    <col min="217" max="219" width="7.83203125" bestFit="1" customWidth="1"/>
    <col min="220" max="221" width="8.83203125" bestFit="1" customWidth="1"/>
    <col min="222" max="223" width="7.83203125" bestFit="1" customWidth="1"/>
    <col min="224" max="226" width="8.83203125" bestFit="1" customWidth="1"/>
    <col min="227" max="227" width="7.83203125" bestFit="1" customWidth="1"/>
    <col min="228" max="231" width="8.83203125" bestFit="1" customWidth="1"/>
    <col min="232" max="232" width="6.83203125" bestFit="1" customWidth="1"/>
    <col min="233" max="233" width="7.83203125" bestFit="1" customWidth="1"/>
    <col min="234" max="234" width="6.83203125" bestFit="1" customWidth="1"/>
    <col min="235" max="237" width="7.83203125" bestFit="1" customWidth="1"/>
    <col min="238" max="238" width="6.83203125" bestFit="1" customWidth="1"/>
    <col min="239" max="242" width="7.83203125" bestFit="1" customWidth="1"/>
    <col min="243" max="243" width="6.83203125" bestFit="1" customWidth="1"/>
    <col min="244" max="246" width="7.83203125" bestFit="1" customWidth="1"/>
    <col min="247" max="249" width="6.83203125" bestFit="1" customWidth="1"/>
    <col min="250" max="261" width="7.83203125" bestFit="1" customWidth="1"/>
    <col min="262" max="264" width="8.83203125" bestFit="1" customWidth="1"/>
    <col min="265" max="265" width="7.83203125" bestFit="1" customWidth="1"/>
    <col min="266" max="270" width="8.83203125" bestFit="1" customWidth="1"/>
    <col min="271" max="272" width="6.83203125" bestFit="1" customWidth="1"/>
    <col min="273" max="276" width="7.83203125" bestFit="1" customWidth="1"/>
    <col min="277" max="278" width="6.83203125" bestFit="1" customWidth="1"/>
    <col min="279" max="280" width="7.83203125" bestFit="1" customWidth="1"/>
    <col min="281" max="282" width="6.83203125" bestFit="1" customWidth="1"/>
    <col min="283" max="291" width="7.83203125" bestFit="1" customWidth="1"/>
    <col min="292" max="292" width="6.83203125" bestFit="1" customWidth="1"/>
    <col min="293" max="295" width="7.83203125" bestFit="1" customWidth="1"/>
    <col min="296" max="296" width="6.83203125" bestFit="1" customWidth="1"/>
    <col min="297" max="298" width="7.83203125" bestFit="1" customWidth="1"/>
    <col min="299" max="299" width="6.83203125" bestFit="1" customWidth="1"/>
    <col min="300" max="300" width="8.83203125" bestFit="1" customWidth="1"/>
    <col min="301" max="302" width="7.83203125" bestFit="1" customWidth="1"/>
    <col min="303" max="305" width="8.83203125" bestFit="1" customWidth="1"/>
    <col min="306" max="306" width="7.83203125" bestFit="1" customWidth="1"/>
    <col min="307" max="308" width="8.83203125" bestFit="1" customWidth="1"/>
    <col min="309" max="309" width="6.83203125" bestFit="1" customWidth="1"/>
    <col min="310" max="312" width="7.83203125" bestFit="1" customWidth="1"/>
    <col min="313" max="313" width="6.83203125" bestFit="1" customWidth="1"/>
    <col min="314" max="320" width="7.83203125" bestFit="1" customWidth="1"/>
    <col min="321" max="321" width="6.83203125" bestFit="1" customWidth="1"/>
    <col min="322" max="326" width="7.83203125" bestFit="1" customWidth="1"/>
    <col min="327" max="329" width="8.83203125" bestFit="1" customWidth="1"/>
    <col min="330" max="331" width="7.83203125" bestFit="1" customWidth="1"/>
    <col min="332" max="335" width="8.83203125" bestFit="1" customWidth="1"/>
    <col min="336" max="336" width="6.83203125" bestFit="1" customWidth="1"/>
    <col min="337" max="338" width="7.83203125" bestFit="1" customWidth="1"/>
    <col min="339" max="341" width="6.83203125" bestFit="1" customWidth="1"/>
    <col min="342" max="342" width="7.83203125" bestFit="1" customWidth="1"/>
    <col min="343" max="343" width="6.83203125" bestFit="1" customWidth="1"/>
    <col min="344" max="345" width="7.83203125" bestFit="1" customWidth="1"/>
    <col min="346" max="347" width="6.83203125" bestFit="1" customWidth="1"/>
    <col min="348" max="352" width="7.83203125" bestFit="1" customWidth="1"/>
    <col min="353" max="353" width="6.83203125" bestFit="1" customWidth="1"/>
    <col min="354" max="354" width="7.83203125" bestFit="1" customWidth="1"/>
    <col min="355" max="355" width="6.83203125" bestFit="1" customWidth="1"/>
    <col min="356" max="359" width="7.83203125" bestFit="1" customWidth="1"/>
    <col min="360" max="360" width="6.83203125" bestFit="1" customWidth="1"/>
    <col min="361" max="363" width="7.83203125" bestFit="1" customWidth="1"/>
    <col min="364" max="364" width="8.83203125" bestFit="1" customWidth="1"/>
    <col min="365" max="366" width="7.83203125" bestFit="1" customWidth="1"/>
    <col min="367" max="368" width="8.83203125" bestFit="1" customWidth="1"/>
    <col min="369" max="374" width="7.83203125" bestFit="1" customWidth="1"/>
    <col min="375" max="375" width="6.83203125" bestFit="1" customWidth="1"/>
    <col min="376" max="381" width="7.83203125" bestFit="1" customWidth="1"/>
    <col min="382" max="382" width="6.83203125" bestFit="1" customWidth="1"/>
    <col min="383" max="384" width="7.83203125" bestFit="1" customWidth="1"/>
    <col min="385" max="387" width="6.83203125" bestFit="1" customWidth="1"/>
    <col min="388" max="389" width="7.83203125" bestFit="1" customWidth="1"/>
    <col min="390" max="390" width="6.83203125" bestFit="1" customWidth="1"/>
    <col min="391" max="393" width="7.83203125" bestFit="1" customWidth="1"/>
    <col min="394" max="400" width="8.83203125" bestFit="1" customWidth="1"/>
    <col min="401" max="402" width="7.83203125" bestFit="1" customWidth="1"/>
    <col min="403" max="403" width="10.5" bestFit="1" customWidth="1"/>
    <col min="404" max="404" width="6.83203125" bestFit="1" customWidth="1"/>
    <col min="405" max="405" width="7.83203125" bestFit="1" customWidth="1"/>
    <col min="406" max="406" width="6.83203125" bestFit="1" customWidth="1"/>
    <col min="407" max="407" width="8.83203125" bestFit="1" customWidth="1"/>
    <col min="408" max="408" width="7.83203125" bestFit="1" customWidth="1"/>
    <col min="409" max="409" width="8.83203125" bestFit="1" customWidth="1"/>
    <col min="410" max="412" width="7.83203125" bestFit="1" customWidth="1"/>
    <col min="413" max="413" width="6.83203125" bestFit="1" customWidth="1"/>
    <col min="414" max="414" width="8.83203125" bestFit="1" customWidth="1"/>
    <col min="415" max="416" width="7.83203125" bestFit="1" customWidth="1"/>
    <col min="417" max="418" width="8.83203125" bestFit="1" customWidth="1"/>
    <col min="419" max="419" width="11.6640625" bestFit="1" customWidth="1"/>
    <col min="420" max="421" width="7.83203125" bestFit="1" customWidth="1"/>
    <col min="422" max="423" width="6.83203125" bestFit="1" customWidth="1"/>
    <col min="424" max="429" width="7.83203125" bestFit="1" customWidth="1"/>
    <col min="430" max="430" width="6.83203125" bestFit="1" customWidth="1"/>
    <col min="431" max="436" width="7.83203125" bestFit="1" customWidth="1"/>
    <col min="437" max="438" width="6.83203125" bestFit="1" customWidth="1"/>
    <col min="439" max="446" width="7.83203125" bestFit="1" customWidth="1"/>
    <col min="447" max="447" width="6.83203125" bestFit="1" customWidth="1"/>
    <col min="448" max="451" width="7.83203125" bestFit="1" customWidth="1"/>
    <col min="452" max="453" width="6.83203125" bestFit="1" customWidth="1"/>
    <col min="454" max="457" width="7.83203125" bestFit="1" customWidth="1"/>
    <col min="458" max="458" width="6.83203125" bestFit="1" customWidth="1"/>
    <col min="459" max="461" width="7.83203125" bestFit="1" customWidth="1"/>
    <col min="462" max="465" width="8.83203125" bestFit="1" customWidth="1"/>
    <col min="466" max="467" width="7.83203125" bestFit="1" customWidth="1"/>
    <col min="468" max="470" width="8.83203125" bestFit="1" customWidth="1"/>
    <col min="471" max="471" width="7.83203125" bestFit="1" customWidth="1"/>
    <col min="472" max="473" width="8.83203125" bestFit="1" customWidth="1"/>
    <col min="474" max="475" width="6.83203125" bestFit="1" customWidth="1"/>
    <col min="476" max="484" width="7.83203125" bestFit="1" customWidth="1"/>
    <col min="485" max="485" width="6.83203125" bestFit="1" customWidth="1"/>
    <col min="486" max="487" width="7.83203125" bestFit="1" customWidth="1"/>
    <col min="488" max="489" width="6.83203125" bestFit="1" customWidth="1"/>
    <col min="490" max="495" width="7.83203125" bestFit="1" customWidth="1"/>
    <col min="496" max="497" width="6.83203125" bestFit="1" customWidth="1"/>
    <col min="498" max="499" width="7.83203125" bestFit="1" customWidth="1"/>
    <col min="500" max="501" width="6.83203125" bestFit="1" customWidth="1"/>
    <col min="502" max="505" width="7.83203125" bestFit="1" customWidth="1"/>
    <col min="506" max="506" width="6.83203125" bestFit="1" customWidth="1"/>
    <col min="507" max="511" width="7.83203125" bestFit="1" customWidth="1"/>
    <col min="512" max="520" width="8.83203125" bestFit="1" customWidth="1"/>
    <col min="521" max="522" width="7.83203125" bestFit="1" customWidth="1"/>
    <col min="523" max="525" width="8.83203125" bestFit="1" customWidth="1"/>
    <col min="526" max="527" width="6.83203125" bestFit="1" customWidth="1"/>
    <col min="528" max="530" width="7.83203125" bestFit="1" customWidth="1"/>
    <col min="531" max="531" width="6.83203125" bestFit="1" customWidth="1"/>
    <col min="532" max="533" width="7.83203125" bestFit="1" customWidth="1"/>
    <col min="534" max="534" width="6.83203125" bestFit="1" customWidth="1"/>
    <col min="535" max="538" width="7.83203125" bestFit="1" customWidth="1"/>
    <col min="539" max="540" width="6.83203125" bestFit="1" customWidth="1"/>
    <col min="541" max="542" width="7.83203125" bestFit="1" customWidth="1"/>
    <col min="543" max="543" width="6.83203125" bestFit="1" customWidth="1"/>
    <col min="544" max="550" width="7.83203125" bestFit="1" customWidth="1"/>
    <col min="551" max="552" width="6.83203125" bestFit="1" customWidth="1"/>
    <col min="553" max="557" width="7.83203125" bestFit="1" customWidth="1"/>
    <col min="558" max="562" width="8.83203125" bestFit="1" customWidth="1"/>
    <col min="563" max="563" width="7.83203125" bestFit="1" customWidth="1"/>
    <col min="564" max="564" width="8.83203125" bestFit="1" customWidth="1"/>
    <col min="565" max="565" width="6.83203125" bestFit="1" customWidth="1"/>
    <col min="566" max="566" width="7.83203125" bestFit="1" customWidth="1"/>
    <col min="567" max="569" width="6.83203125" bestFit="1" customWidth="1"/>
    <col min="570" max="572" width="7.83203125" bestFit="1" customWidth="1"/>
    <col min="573" max="574" width="6.83203125" bestFit="1" customWidth="1"/>
    <col min="575" max="576" width="7.83203125" bestFit="1" customWidth="1"/>
    <col min="577" max="578" width="6.83203125" bestFit="1" customWidth="1"/>
    <col min="579" max="586" width="7.83203125" bestFit="1" customWidth="1"/>
    <col min="587" max="587" width="6.83203125" bestFit="1" customWidth="1"/>
    <col min="588" max="591" width="7.83203125" bestFit="1" customWidth="1"/>
    <col min="592" max="593" width="6.83203125" bestFit="1" customWidth="1"/>
    <col min="594" max="597" width="7.83203125" bestFit="1" customWidth="1"/>
    <col min="598" max="607" width="8.83203125" bestFit="1" customWidth="1"/>
    <col min="608" max="609" width="6.83203125" bestFit="1" customWidth="1"/>
    <col min="610" max="620" width="7.83203125" bestFit="1" customWidth="1"/>
    <col min="621" max="622" width="6.83203125" bestFit="1" customWidth="1"/>
    <col min="623" max="626" width="7.83203125" bestFit="1" customWidth="1"/>
    <col min="627" max="628" width="6.83203125" bestFit="1" customWidth="1"/>
    <col min="629" max="630" width="7.83203125" bestFit="1" customWidth="1"/>
    <col min="631" max="632" width="6.83203125" bestFit="1" customWidth="1"/>
    <col min="633" max="635" width="7.83203125" bestFit="1" customWidth="1"/>
    <col min="636" max="637" width="6.83203125" bestFit="1" customWidth="1"/>
    <col min="638" max="643" width="7.83203125" bestFit="1" customWidth="1"/>
    <col min="644" max="644" width="6.83203125" bestFit="1" customWidth="1"/>
    <col min="645" max="646" width="7.83203125" bestFit="1" customWidth="1"/>
    <col min="647" max="647" width="6.83203125" bestFit="1" customWidth="1"/>
    <col min="648" max="655" width="7.83203125" bestFit="1" customWidth="1"/>
    <col min="656" max="662" width="8.83203125" bestFit="1" customWidth="1"/>
    <col min="663" max="664" width="6.83203125" bestFit="1" customWidth="1"/>
    <col min="665" max="672" width="7.83203125" bestFit="1" customWidth="1"/>
    <col min="673" max="673" width="6.83203125" bestFit="1" customWidth="1"/>
    <col min="674" max="678" width="7.83203125" bestFit="1" customWidth="1"/>
    <col min="679" max="679" width="6.83203125" bestFit="1" customWidth="1"/>
    <col min="680" max="683" width="7.83203125" bestFit="1" customWidth="1"/>
    <col min="684" max="685" width="6.83203125" bestFit="1" customWidth="1"/>
    <col min="686" max="690" width="7.83203125" bestFit="1" customWidth="1"/>
    <col min="691" max="691" width="6.83203125" bestFit="1" customWidth="1"/>
    <col min="692" max="694" width="7.83203125" bestFit="1" customWidth="1"/>
    <col min="695" max="695" width="6.83203125" bestFit="1" customWidth="1"/>
    <col min="696" max="697" width="7.83203125" bestFit="1" customWidth="1"/>
    <col min="698" max="698" width="6.83203125" bestFit="1" customWidth="1"/>
    <col min="699" max="704" width="7.83203125" bestFit="1" customWidth="1"/>
    <col min="705" max="708" width="8.83203125" bestFit="1" customWidth="1"/>
    <col min="709" max="709" width="7.83203125" bestFit="1" customWidth="1"/>
    <col min="710" max="710" width="8.83203125" bestFit="1" customWidth="1"/>
    <col min="711" max="713" width="6.83203125" bestFit="1" customWidth="1"/>
    <col min="714" max="714" width="7.83203125" bestFit="1" customWidth="1"/>
    <col min="715" max="715" width="6.83203125" bestFit="1" customWidth="1"/>
    <col min="716" max="720" width="7.83203125" bestFit="1" customWidth="1"/>
    <col min="721" max="723" width="6.83203125" bestFit="1" customWidth="1"/>
    <col min="724" max="727" width="7.83203125" bestFit="1" customWidth="1"/>
    <col min="728" max="729" width="6.83203125" bestFit="1" customWidth="1"/>
    <col min="730" max="734" width="7.83203125" bestFit="1" customWidth="1"/>
    <col min="735" max="736" width="6.83203125" bestFit="1" customWidth="1"/>
    <col min="737" max="738" width="7.83203125" bestFit="1" customWidth="1"/>
    <col min="739" max="741" width="6.83203125" bestFit="1" customWidth="1"/>
    <col min="742" max="748" width="7.83203125" bestFit="1" customWidth="1"/>
    <col min="749" max="751" width="8.83203125" bestFit="1" customWidth="1"/>
    <col min="752" max="752" width="7.83203125" bestFit="1" customWidth="1"/>
    <col min="753" max="757" width="8.83203125" bestFit="1" customWidth="1"/>
    <col min="758" max="766" width="7.83203125" bestFit="1" customWidth="1"/>
    <col min="767" max="768" width="6.83203125" bestFit="1" customWidth="1"/>
    <col min="769" max="775" width="7.83203125" bestFit="1" customWidth="1"/>
    <col min="776" max="777" width="6.83203125" bestFit="1" customWidth="1"/>
    <col min="778" max="782" width="7.83203125" bestFit="1" customWidth="1"/>
    <col min="783" max="783" width="6.83203125" bestFit="1" customWidth="1"/>
    <col min="784" max="795" width="7.83203125" bestFit="1" customWidth="1"/>
    <col min="796" max="796" width="6.83203125" bestFit="1" customWidth="1"/>
    <col min="797" max="800" width="7.83203125" bestFit="1" customWidth="1"/>
    <col min="801" max="802" width="6.83203125" bestFit="1" customWidth="1"/>
    <col min="803" max="807" width="7.83203125" bestFit="1" customWidth="1"/>
    <col min="808" max="808" width="8.83203125" bestFit="1" customWidth="1"/>
    <col min="809" max="811" width="7.83203125" bestFit="1" customWidth="1"/>
    <col min="812" max="816" width="8.83203125" bestFit="1" customWidth="1"/>
    <col min="817" max="817" width="7.83203125" bestFit="1" customWidth="1"/>
    <col min="818" max="821" width="8.83203125" bestFit="1" customWidth="1"/>
    <col min="822" max="823" width="6.83203125" bestFit="1" customWidth="1"/>
    <col min="824" max="830" width="7.83203125" bestFit="1" customWidth="1"/>
    <col min="831" max="832" width="6.83203125" bestFit="1" customWidth="1"/>
    <col min="833" max="834" width="7.83203125" bestFit="1" customWidth="1"/>
    <col min="835" max="835" width="6.83203125" bestFit="1" customWidth="1"/>
    <col min="836" max="837" width="7.83203125" bestFit="1" customWidth="1"/>
    <col min="838" max="840" width="6.83203125" bestFit="1" customWidth="1"/>
    <col min="841" max="843" width="7.83203125" bestFit="1" customWidth="1"/>
    <col min="844" max="845" width="6.83203125" bestFit="1" customWidth="1"/>
    <col min="846" max="859" width="7.83203125" bestFit="1" customWidth="1"/>
    <col min="860" max="860" width="6.83203125" bestFit="1" customWidth="1"/>
    <col min="861" max="866" width="7.83203125" bestFit="1" customWidth="1"/>
    <col min="867" max="868" width="8.83203125" bestFit="1" customWidth="1"/>
    <col min="869" max="869" width="7.83203125" bestFit="1" customWidth="1"/>
    <col min="870" max="872" width="8.83203125" bestFit="1" customWidth="1"/>
    <col min="873" max="874" width="7.83203125" bestFit="1" customWidth="1"/>
    <col min="875" max="876" width="8.83203125" bestFit="1" customWidth="1"/>
    <col min="877" max="877" width="6.83203125" bestFit="1" customWidth="1"/>
    <col min="878" max="885" width="7.83203125" bestFit="1" customWidth="1"/>
    <col min="886" max="887" width="6.83203125" bestFit="1" customWidth="1"/>
    <col min="888" max="890" width="7.83203125" bestFit="1" customWidth="1"/>
    <col min="891" max="891" width="6.83203125" bestFit="1" customWidth="1"/>
    <col min="892" max="896" width="7.83203125" bestFit="1" customWidth="1"/>
    <col min="897" max="899" width="6.83203125" bestFit="1" customWidth="1"/>
    <col min="900" max="905" width="7.83203125" bestFit="1" customWidth="1"/>
    <col min="906" max="907" width="6.83203125" bestFit="1" customWidth="1"/>
    <col min="908" max="913" width="7.83203125" bestFit="1" customWidth="1"/>
    <col min="914" max="915" width="6.83203125" bestFit="1" customWidth="1"/>
    <col min="916" max="917" width="7.83203125" bestFit="1" customWidth="1"/>
    <col min="918" max="920" width="6.83203125" bestFit="1" customWidth="1"/>
    <col min="921" max="922" width="7.83203125" bestFit="1" customWidth="1"/>
    <col min="923" max="934" width="8.83203125" bestFit="1" customWidth="1"/>
    <col min="935" max="936" width="7.83203125" bestFit="1" customWidth="1"/>
    <col min="937" max="939" width="8.83203125" bestFit="1" customWidth="1"/>
    <col min="940" max="940" width="14.1640625" bestFit="1" customWidth="1"/>
    <col min="941" max="941" width="10.83203125" bestFit="1" customWidth="1"/>
    <col min="942" max="942" width="12.5" bestFit="1" customWidth="1"/>
    <col min="943" max="943" width="9.5" bestFit="1" customWidth="1"/>
    <col min="944" max="944" width="11.5" bestFit="1" customWidth="1"/>
    <col min="945" max="945" width="10" bestFit="1" customWidth="1"/>
    <col min="946" max="946" width="12.5" bestFit="1" customWidth="1"/>
    <col min="947" max="947" width="10" bestFit="1" customWidth="1"/>
    <col min="948" max="948" width="12.5" bestFit="1" customWidth="1"/>
    <col min="949" max="949" width="10" bestFit="1" customWidth="1"/>
    <col min="950" max="950" width="9.5" bestFit="1" customWidth="1"/>
    <col min="951" max="951" width="12.5" bestFit="1" customWidth="1"/>
    <col min="952" max="952" width="10" bestFit="1" customWidth="1"/>
    <col min="953" max="953" width="12.5" bestFit="1" customWidth="1"/>
    <col min="954" max="954" width="10" bestFit="1" customWidth="1"/>
    <col min="955" max="955" width="12.5" bestFit="1" customWidth="1"/>
    <col min="956" max="956" width="9.5" bestFit="1" customWidth="1"/>
    <col min="957" max="957" width="11.5" bestFit="1" customWidth="1"/>
    <col min="958" max="958" width="9.5" bestFit="1" customWidth="1"/>
    <col min="959" max="959" width="11.5" bestFit="1" customWidth="1"/>
    <col min="960" max="960" width="9" bestFit="1" customWidth="1"/>
    <col min="961" max="961" width="11.5" bestFit="1" customWidth="1"/>
    <col min="962" max="962" width="10" bestFit="1" customWidth="1"/>
    <col min="963" max="963" width="12.5" bestFit="1" customWidth="1"/>
    <col min="964" max="964" width="10" bestFit="1" customWidth="1"/>
    <col min="965" max="965" width="9.5" bestFit="1" customWidth="1"/>
    <col min="966" max="966" width="12.5" bestFit="1" customWidth="1"/>
    <col min="967" max="967" width="10" bestFit="1" customWidth="1"/>
    <col min="968" max="968" width="12.5" bestFit="1" customWidth="1"/>
    <col min="969" max="969" width="10" bestFit="1" customWidth="1"/>
    <col min="970" max="970" width="12.5" bestFit="1" customWidth="1"/>
    <col min="971" max="971" width="10" bestFit="1" customWidth="1"/>
    <col min="972" max="972" width="12.5" bestFit="1" customWidth="1"/>
    <col min="973" max="973" width="10" bestFit="1" customWidth="1"/>
    <col min="974" max="974" width="12.5" bestFit="1" customWidth="1"/>
    <col min="975" max="975" width="10" bestFit="1" customWidth="1"/>
    <col min="976" max="976" width="12.5" bestFit="1" customWidth="1"/>
    <col min="977" max="977" width="9.5" bestFit="1" customWidth="1"/>
    <col min="978" max="978" width="11.5" bestFit="1" customWidth="1"/>
    <col min="979" max="979" width="9" bestFit="1" customWidth="1"/>
    <col min="980" max="980" width="11.5" bestFit="1" customWidth="1"/>
    <col min="981" max="981" width="9" bestFit="1" customWidth="1"/>
    <col min="982" max="982" width="11.5" bestFit="1" customWidth="1"/>
    <col min="983" max="983" width="9" bestFit="1" customWidth="1"/>
    <col min="984" max="984" width="11.5" bestFit="1" customWidth="1"/>
    <col min="985" max="985" width="10" bestFit="1" customWidth="1"/>
    <col min="986" max="986" width="12.5" bestFit="1" customWidth="1"/>
    <col min="987" max="987" width="10" bestFit="1" customWidth="1"/>
    <col min="988" max="988" width="12.5" bestFit="1" customWidth="1"/>
    <col min="989" max="989" width="10" bestFit="1" customWidth="1"/>
    <col min="990" max="990" width="12.5" bestFit="1" customWidth="1"/>
    <col min="991" max="991" width="10" bestFit="1" customWidth="1"/>
    <col min="992" max="992" width="12.5" bestFit="1" customWidth="1"/>
    <col min="993" max="993" width="10" bestFit="1" customWidth="1"/>
    <col min="994" max="994" width="12.5" bestFit="1" customWidth="1"/>
    <col min="995" max="995" width="9.5" bestFit="1" customWidth="1"/>
    <col min="996" max="996" width="11.5" bestFit="1" customWidth="1"/>
    <col min="997" max="997" width="10" bestFit="1" customWidth="1"/>
    <col min="998" max="998" width="12.5" bestFit="1" customWidth="1"/>
    <col min="999" max="999" width="10" bestFit="1" customWidth="1"/>
    <col min="1000" max="1000" width="12.5" bestFit="1" customWidth="1"/>
    <col min="1001" max="1001" width="10" bestFit="1" customWidth="1"/>
    <col min="1002" max="1002" width="12.5" bestFit="1" customWidth="1"/>
    <col min="1003" max="1003" width="10" bestFit="1" customWidth="1"/>
    <col min="1004" max="1004" width="12.5" bestFit="1" customWidth="1"/>
    <col min="1005" max="1005" width="10" bestFit="1" customWidth="1"/>
    <col min="1006" max="1006" width="9.5" bestFit="1" customWidth="1"/>
    <col min="1007" max="1007" width="12.5" bestFit="1" customWidth="1"/>
    <col min="1008" max="1008" width="10" bestFit="1" customWidth="1"/>
    <col min="1009" max="1009" width="12.5" bestFit="1" customWidth="1"/>
    <col min="1010" max="1010" width="10" bestFit="1" customWidth="1"/>
    <col min="1011" max="1011" width="12.5" bestFit="1" customWidth="1"/>
    <col min="1012" max="1012" width="10" bestFit="1" customWidth="1"/>
    <col min="1013" max="1013" width="12.5" bestFit="1" customWidth="1"/>
    <col min="1014" max="1014" width="9.5" bestFit="1" customWidth="1"/>
    <col min="1015" max="1015" width="11.5" bestFit="1" customWidth="1"/>
    <col min="1016" max="1016" width="10" bestFit="1" customWidth="1"/>
    <col min="1017" max="1017" width="12.5" bestFit="1" customWidth="1"/>
    <col min="1018" max="1018" width="10" bestFit="1" customWidth="1"/>
    <col min="1019" max="1019" width="12.5" bestFit="1" customWidth="1"/>
    <col min="1020" max="1020" width="10" bestFit="1" customWidth="1"/>
    <col min="1021" max="1021" width="12.5" bestFit="1" customWidth="1"/>
    <col min="1022" max="1022" width="10" bestFit="1" customWidth="1"/>
    <col min="1023" max="1023" width="12.5" bestFit="1" customWidth="1"/>
    <col min="1024" max="1024" width="10" bestFit="1" customWidth="1"/>
    <col min="1025" max="1025" width="12.5" bestFit="1" customWidth="1"/>
    <col min="1026" max="1026" width="10" bestFit="1" customWidth="1"/>
    <col min="1027" max="1027" width="12.5" bestFit="1" customWidth="1"/>
    <col min="1028" max="1028" width="10" bestFit="1" customWidth="1"/>
    <col min="1029" max="1029" width="12.5" bestFit="1" customWidth="1"/>
    <col min="1030" max="1030" width="10" bestFit="1" customWidth="1"/>
    <col min="1031" max="1031" width="9.5" bestFit="1" customWidth="1"/>
    <col min="1032" max="1032" width="12.5" bestFit="1" customWidth="1"/>
    <col min="1033" max="1033" width="10" bestFit="1" customWidth="1"/>
    <col min="1034" max="1034" width="12.5" bestFit="1" customWidth="1"/>
    <col min="1035" max="1035" width="10" bestFit="1" customWidth="1"/>
    <col min="1036" max="1036" width="12.5" bestFit="1" customWidth="1"/>
    <col min="1037" max="1037" width="11" bestFit="1" customWidth="1"/>
    <col min="1038" max="1038" width="13.5" bestFit="1" customWidth="1"/>
    <col min="1039" max="1039" width="11" bestFit="1" customWidth="1"/>
    <col min="1040" max="1040" width="13.5" bestFit="1" customWidth="1"/>
    <col min="1041" max="1041" width="11" bestFit="1" customWidth="1"/>
    <col min="1042" max="1042" width="13.5" bestFit="1" customWidth="1"/>
    <col min="1043" max="1043" width="11" bestFit="1" customWidth="1"/>
    <col min="1044" max="1044" width="13.5" bestFit="1" customWidth="1"/>
    <col min="1045" max="1045" width="10" bestFit="1" customWidth="1"/>
    <col min="1046" max="1046" width="12.5" bestFit="1" customWidth="1"/>
    <col min="1047" max="1047" width="11" bestFit="1" customWidth="1"/>
    <col min="1048" max="1048" width="13.5" bestFit="1" customWidth="1"/>
    <col min="1049" max="1049" width="11" bestFit="1" customWidth="1"/>
    <col min="1050" max="1050" width="13.5" bestFit="1" customWidth="1"/>
    <col min="1051" max="1051" width="11" bestFit="1" customWidth="1"/>
    <col min="1052" max="1052" width="13.5" bestFit="1" customWidth="1"/>
    <col min="1053" max="1053" width="11" bestFit="1" customWidth="1"/>
    <col min="1054" max="1054" width="13.5" bestFit="1" customWidth="1"/>
    <col min="1055" max="1055" width="11" bestFit="1" customWidth="1"/>
    <col min="1056" max="1056" width="13.5" bestFit="1" customWidth="1"/>
    <col min="1057" max="1057" width="11" bestFit="1" customWidth="1"/>
    <col min="1058" max="1058" width="13.5" bestFit="1" customWidth="1"/>
    <col min="1059" max="1059" width="10" bestFit="1" customWidth="1"/>
    <col min="1060" max="1060" width="12.5" bestFit="1" customWidth="1"/>
    <col min="1061" max="1061" width="10" bestFit="1" customWidth="1"/>
    <col min="1062" max="1062" width="12.5" bestFit="1" customWidth="1"/>
    <col min="1063" max="1063" width="11" bestFit="1" customWidth="1"/>
    <col min="1064" max="1064" width="13.5" bestFit="1" customWidth="1"/>
    <col min="1065" max="1065" width="11" bestFit="1" customWidth="1"/>
    <col min="1066" max="1066" width="13.5" bestFit="1" customWidth="1"/>
    <col min="1067" max="1067" width="11" bestFit="1" customWidth="1"/>
    <col min="1068" max="1068" width="13.5" bestFit="1" customWidth="1"/>
    <col min="1069" max="1069" width="11" bestFit="1" customWidth="1"/>
    <col min="1070" max="1070" width="9.5" bestFit="1" customWidth="1"/>
    <col min="1071" max="1071" width="13.5" bestFit="1" customWidth="1"/>
    <col min="1072" max="1072" width="9.5" bestFit="1" customWidth="1"/>
    <col min="1073" max="1073" width="11.5" bestFit="1" customWidth="1"/>
    <col min="1074" max="1074" width="9.5" bestFit="1" customWidth="1"/>
    <col min="1075" max="1075" width="11.5" bestFit="1" customWidth="1"/>
    <col min="1076" max="1076" width="9" bestFit="1" customWidth="1"/>
    <col min="1077" max="1077" width="11.5" bestFit="1" customWidth="1"/>
    <col min="1078" max="1078" width="9.5" bestFit="1" customWidth="1"/>
    <col min="1079" max="1079" width="11.5" bestFit="1" customWidth="1"/>
    <col min="1080" max="1080" width="9" bestFit="1" customWidth="1"/>
    <col min="1081" max="1081" width="11.5" bestFit="1" customWidth="1"/>
    <col min="1082" max="1082" width="10" bestFit="1" customWidth="1"/>
    <col min="1083" max="1083" width="12.5" bestFit="1" customWidth="1"/>
    <col min="1084" max="1084" width="10" bestFit="1" customWidth="1"/>
    <col min="1085" max="1085" width="12.5" bestFit="1" customWidth="1"/>
    <col min="1086" max="1086" width="10" bestFit="1" customWidth="1"/>
    <col min="1087" max="1087" width="12.5" bestFit="1" customWidth="1"/>
    <col min="1088" max="1088" width="10" bestFit="1" customWidth="1"/>
    <col min="1089" max="1089" width="9.5" bestFit="1" customWidth="1"/>
    <col min="1090" max="1090" width="12.5" bestFit="1" customWidth="1"/>
    <col min="1091" max="1091" width="9.5" bestFit="1" customWidth="1"/>
    <col min="1092" max="1092" width="11.5" bestFit="1" customWidth="1"/>
    <col min="1093" max="1093" width="9" bestFit="1" customWidth="1"/>
    <col min="1094" max="1094" width="11.5" bestFit="1" customWidth="1"/>
    <col min="1095" max="1095" width="9" bestFit="1" customWidth="1"/>
    <col min="1096" max="1096" width="11.5" bestFit="1" customWidth="1"/>
    <col min="1097" max="1097" width="10" bestFit="1" customWidth="1"/>
    <col min="1098" max="1098" width="12.5" bestFit="1" customWidth="1"/>
    <col min="1099" max="1099" width="10" bestFit="1" customWidth="1"/>
    <col min="1100" max="1100" width="12.5" bestFit="1" customWidth="1"/>
    <col min="1101" max="1101" width="10" bestFit="1" customWidth="1"/>
    <col min="1102" max="1102" width="9.5" bestFit="1" customWidth="1"/>
    <col min="1103" max="1103" width="12.5" bestFit="1" customWidth="1"/>
    <col min="1104" max="1104" width="10" bestFit="1" customWidth="1"/>
    <col min="1105" max="1105" width="9.5" bestFit="1" customWidth="1"/>
    <col min="1106" max="1106" width="12.5" bestFit="1" customWidth="1"/>
    <col min="1107" max="1107" width="10" bestFit="1" customWidth="1"/>
    <col min="1108" max="1108" width="12.5" bestFit="1" customWidth="1"/>
    <col min="1109" max="1109" width="9.5" bestFit="1" customWidth="1"/>
    <col min="1110" max="1110" width="11.5" bestFit="1" customWidth="1"/>
    <col min="1111" max="1111" width="9" bestFit="1" customWidth="1"/>
    <col min="1112" max="1112" width="11.5" bestFit="1" customWidth="1"/>
    <col min="1113" max="1113" width="9" bestFit="1" customWidth="1"/>
    <col min="1114" max="1114" width="11.5" bestFit="1" customWidth="1"/>
    <col min="1115" max="1115" width="9" bestFit="1" customWidth="1"/>
    <col min="1116" max="1116" width="11.5" bestFit="1" customWidth="1"/>
    <col min="1117" max="1117" width="9.5" bestFit="1" customWidth="1"/>
    <col min="1118" max="1118" width="11.5" bestFit="1" customWidth="1"/>
    <col min="1119" max="1119" width="9.5" bestFit="1" customWidth="1"/>
    <col min="1120" max="1120" width="11.5" bestFit="1" customWidth="1"/>
    <col min="1121" max="1121" width="10" bestFit="1" customWidth="1"/>
    <col min="1122" max="1122" width="12.5" bestFit="1" customWidth="1"/>
    <col min="1123" max="1123" width="10" bestFit="1" customWidth="1"/>
    <col min="1124" max="1124" width="12.5" bestFit="1" customWidth="1"/>
    <col min="1125" max="1125" width="10" bestFit="1" customWidth="1"/>
    <col min="1126" max="1126" width="12.5" bestFit="1" customWidth="1"/>
    <col min="1127" max="1127" width="10" bestFit="1" customWidth="1"/>
    <col min="1128" max="1128" width="12.5" bestFit="1" customWidth="1"/>
    <col min="1129" max="1129" width="10" bestFit="1" customWidth="1"/>
    <col min="1130" max="1130" width="12.5" bestFit="1" customWidth="1"/>
    <col min="1131" max="1131" width="10" bestFit="1" customWidth="1"/>
    <col min="1132" max="1132" width="12.5" bestFit="1" customWidth="1"/>
    <col min="1133" max="1133" width="9.5" bestFit="1" customWidth="1"/>
    <col min="1134" max="1134" width="11.5" bestFit="1" customWidth="1"/>
    <col min="1135" max="1135" width="9.5" bestFit="1" customWidth="1"/>
    <col min="1136" max="1136" width="11.5" bestFit="1" customWidth="1"/>
    <col min="1137" max="1137" width="10" bestFit="1" customWidth="1"/>
    <col min="1138" max="1138" width="12.5" bestFit="1" customWidth="1"/>
    <col min="1139" max="1139" width="10" bestFit="1" customWidth="1"/>
    <col min="1140" max="1140" width="12.5" bestFit="1" customWidth="1"/>
    <col min="1141" max="1141" width="9" bestFit="1" customWidth="1"/>
    <col min="1142" max="1142" width="11.5" bestFit="1" customWidth="1"/>
    <col min="1143" max="1143" width="10" bestFit="1" customWidth="1"/>
    <col min="1144" max="1144" width="12.5" bestFit="1" customWidth="1"/>
    <col min="1145" max="1145" width="10" bestFit="1" customWidth="1"/>
    <col min="1146" max="1146" width="12.5" bestFit="1" customWidth="1"/>
    <col min="1147" max="1147" width="10" bestFit="1" customWidth="1"/>
    <col min="1148" max="1148" width="12.5" bestFit="1" customWidth="1"/>
    <col min="1149" max="1149" width="10" bestFit="1" customWidth="1"/>
    <col min="1150" max="1150" width="12.5" bestFit="1" customWidth="1"/>
    <col min="1151" max="1151" width="10" bestFit="1" customWidth="1"/>
    <col min="1152" max="1152" width="12.5" bestFit="1" customWidth="1"/>
    <col min="1153" max="1153" width="10" bestFit="1" customWidth="1"/>
    <col min="1154" max="1154" width="12.5" bestFit="1" customWidth="1"/>
    <col min="1155" max="1155" width="10" bestFit="1" customWidth="1"/>
    <col min="1156" max="1156" width="12.5" bestFit="1" customWidth="1"/>
    <col min="1157" max="1157" width="10" bestFit="1" customWidth="1"/>
    <col min="1158" max="1158" width="12.5" bestFit="1" customWidth="1"/>
    <col min="1159" max="1159" width="10" bestFit="1" customWidth="1"/>
    <col min="1160" max="1160" width="12.5" bestFit="1" customWidth="1"/>
    <col min="1161" max="1161" width="10" bestFit="1" customWidth="1"/>
    <col min="1162" max="1162" width="12.5" bestFit="1" customWidth="1"/>
    <col min="1163" max="1163" width="10" bestFit="1" customWidth="1"/>
    <col min="1164" max="1164" width="12.5" bestFit="1" customWidth="1"/>
    <col min="1165" max="1165" width="9.5" bestFit="1" customWidth="1"/>
    <col min="1166" max="1166" width="11.5" bestFit="1" customWidth="1"/>
    <col min="1167" max="1167" width="9" bestFit="1" customWidth="1"/>
    <col min="1168" max="1168" width="11.5" bestFit="1" customWidth="1"/>
    <col min="1169" max="1169" width="9.5" bestFit="1" customWidth="1"/>
    <col min="1170" max="1170" width="11.5" bestFit="1" customWidth="1"/>
    <col min="1171" max="1171" width="10" bestFit="1" customWidth="1"/>
    <col min="1172" max="1172" width="12.5" bestFit="1" customWidth="1"/>
    <col min="1173" max="1173" width="10" bestFit="1" customWidth="1"/>
    <col min="1174" max="1174" width="12.5" bestFit="1" customWidth="1"/>
    <col min="1175" max="1175" width="10" bestFit="1" customWidth="1"/>
    <col min="1176" max="1176" width="12.5" bestFit="1" customWidth="1"/>
    <col min="1177" max="1177" width="10" bestFit="1" customWidth="1"/>
    <col min="1178" max="1178" width="12.5" bestFit="1" customWidth="1"/>
    <col min="1179" max="1179" width="10" bestFit="1" customWidth="1"/>
    <col min="1180" max="1180" width="12.5" bestFit="1" customWidth="1"/>
    <col min="1181" max="1181" width="9.5" bestFit="1" customWidth="1"/>
    <col min="1182" max="1182" width="11.5" bestFit="1" customWidth="1"/>
    <col min="1183" max="1183" width="9.5" bestFit="1" customWidth="1"/>
    <col min="1184" max="1184" width="11.5" bestFit="1" customWidth="1"/>
    <col min="1185" max="1185" width="9" bestFit="1" customWidth="1"/>
    <col min="1186" max="1186" width="11.5" bestFit="1" customWidth="1"/>
    <col min="1187" max="1187" width="9.5" bestFit="1" customWidth="1"/>
    <col min="1188" max="1188" width="11.5" bestFit="1" customWidth="1"/>
    <col min="1189" max="1189" width="9" bestFit="1" customWidth="1"/>
    <col min="1190" max="1190" width="11.5" bestFit="1" customWidth="1"/>
    <col min="1191" max="1191" width="10" bestFit="1" customWidth="1"/>
    <col min="1192" max="1192" width="12.5" bestFit="1" customWidth="1"/>
    <col min="1193" max="1193" width="10" bestFit="1" customWidth="1"/>
    <col min="1194" max="1194" width="12.5" bestFit="1" customWidth="1"/>
    <col min="1195" max="1195" width="10" bestFit="1" customWidth="1"/>
    <col min="1196" max="1196" width="12.5" bestFit="1" customWidth="1"/>
    <col min="1197" max="1197" width="10" bestFit="1" customWidth="1"/>
    <col min="1198" max="1198" width="12.5" bestFit="1" customWidth="1"/>
    <col min="1199" max="1199" width="10" bestFit="1" customWidth="1"/>
    <col min="1200" max="1200" width="9.5" bestFit="1" customWidth="1"/>
    <col min="1201" max="1201" width="12.5" bestFit="1" customWidth="1"/>
    <col min="1202" max="1202" width="9" bestFit="1" customWidth="1"/>
    <col min="1203" max="1203" width="11.5" bestFit="1" customWidth="1"/>
    <col min="1204" max="1204" width="10" bestFit="1" customWidth="1"/>
    <col min="1205" max="1205" width="12.5" bestFit="1" customWidth="1"/>
    <col min="1206" max="1206" width="10" bestFit="1" customWidth="1"/>
    <col min="1207" max="1207" width="12.5" bestFit="1" customWidth="1"/>
    <col min="1208" max="1208" width="11" bestFit="1" customWidth="1"/>
    <col min="1209" max="1209" width="13.5" bestFit="1" customWidth="1"/>
    <col min="1210" max="1210" width="10" bestFit="1" customWidth="1"/>
    <col min="1211" max="1211" width="12.5" bestFit="1" customWidth="1"/>
    <col min="1212" max="1212" width="10" bestFit="1" customWidth="1"/>
    <col min="1213" max="1213" width="12.5" bestFit="1" customWidth="1"/>
    <col min="1214" max="1214" width="10" bestFit="1" customWidth="1"/>
    <col min="1215" max="1215" width="12.5" bestFit="1" customWidth="1"/>
    <col min="1216" max="1216" width="11" bestFit="1" customWidth="1"/>
    <col min="1217" max="1217" width="13.5" bestFit="1" customWidth="1"/>
    <col min="1218" max="1218" width="11" bestFit="1" customWidth="1"/>
    <col min="1219" max="1219" width="9.5" bestFit="1" customWidth="1"/>
    <col min="1220" max="1220" width="13.5" bestFit="1" customWidth="1"/>
    <col min="1221" max="1221" width="11" bestFit="1" customWidth="1"/>
    <col min="1222" max="1222" width="13.5" bestFit="1" customWidth="1"/>
    <col min="1223" max="1223" width="11" bestFit="1" customWidth="1"/>
    <col min="1224" max="1224" width="13.5" bestFit="1" customWidth="1"/>
    <col min="1225" max="1225" width="11" bestFit="1" customWidth="1"/>
    <col min="1226" max="1226" width="13.5" bestFit="1" customWidth="1"/>
    <col min="1227" max="1227" width="11" bestFit="1" customWidth="1"/>
    <col min="1228" max="1228" width="13.5" bestFit="1" customWidth="1"/>
    <col min="1229" max="1229" width="10" bestFit="1" customWidth="1"/>
    <col min="1230" max="1230" width="5.83203125" bestFit="1" customWidth="1"/>
    <col min="1231" max="1231" width="12.5" bestFit="1" customWidth="1"/>
    <col min="1232" max="1232" width="10" bestFit="1" customWidth="1"/>
    <col min="1233" max="1233" width="12.5" bestFit="1" customWidth="1"/>
    <col min="1234" max="1234" width="11" bestFit="1" customWidth="1"/>
    <col min="1235" max="1235" width="13.5" bestFit="1" customWidth="1"/>
    <col min="1236" max="1236" width="11" bestFit="1" customWidth="1"/>
    <col min="1237" max="1237" width="9.5" bestFit="1" customWidth="1"/>
    <col min="1238" max="1238" width="13.5" bestFit="1" customWidth="1"/>
    <col min="1239" max="1239" width="11" bestFit="1" customWidth="1"/>
    <col min="1240" max="1240" width="13.5" bestFit="1" customWidth="1"/>
    <col min="1241" max="1241" width="11" bestFit="1" customWidth="1"/>
    <col min="1242" max="1242" width="13.5" bestFit="1" customWidth="1"/>
    <col min="1243" max="1243" width="11" bestFit="1" customWidth="1"/>
    <col min="1244" max="1244" width="13.5" bestFit="1" customWidth="1"/>
    <col min="1245" max="1245" width="11" bestFit="1" customWidth="1"/>
    <col min="1246" max="1246" width="13.5" bestFit="1" customWidth="1"/>
    <col min="1247" max="1247" width="11" bestFit="1" customWidth="1"/>
    <col min="1248" max="1248" width="13.5" bestFit="1" customWidth="1"/>
    <col min="1249" max="1249" width="10" bestFit="1" customWidth="1"/>
    <col min="1250" max="1250" width="12.5" bestFit="1" customWidth="1"/>
    <col min="1251" max="1251" width="10" bestFit="1" customWidth="1"/>
    <col min="1252" max="1252" width="12.5" bestFit="1" customWidth="1"/>
    <col min="1253" max="1253" width="10" bestFit="1" customWidth="1"/>
    <col min="1254" max="1254" width="12.5" bestFit="1" customWidth="1"/>
    <col min="1255" max="1255" width="10" bestFit="1" customWidth="1"/>
    <col min="1256" max="1256" width="12.5" bestFit="1" customWidth="1"/>
    <col min="1257" max="1257" width="9" bestFit="1" customWidth="1"/>
    <col min="1258" max="1258" width="11.5" bestFit="1" customWidth="1"/>
    <col min="1259" max="1259" width="10" bestFit="1" customWidth="1"/>
    <col min="1260" max="1260" width="9.5" bestFit="1" customWidth="1"/>
    <col min="1261" max="1261" width="12.5" bestFit="1" customWidth="1"/>
    <col min="1262" max="1262" width="10" bestFit="1" customWidth="1"/>
    <col min="1263" max="1263" width="12.5" bestFit="1" customWidth="1"/>
    <col min="1264" max="1264" width="10" bestFit="1" customWidth="1"/>
    <col min="1265" max="1265" width="12.5" bestFit="1" customWidth="1"/>
    <col min="1266" max="1266" width="10" bestFit="1" customWidth="1"/>
    <col min="1267" max="1267" width="12.5" bestFit="1" customWidth="1"/>
    <col min="1268" max="1268" width="10" bestFit="1" customWidth="1"/>
    <col min="1269" max="1269" width="12.5" bestFit="1" customWidth="1"/>
    <col min="1270" max="1270" width="10" bestFit="1" customWidth="1"/>
    <col min="1271" max="1271" width="12.5" bestFit="1" customWidth="1"/>
    <col min="1272" max="1272" width="10" bestFit="1" customWidth="1"/>
    <col min="1273" max="1273" width="12.5" bestFit="1" customWidth="1"/>
    <col min="1274" max="1274" width="10" bestFit="1" customWidth="1"/>
    <col min="1275" max="1275" width="12.5" bestFit="1" customWidth="1"/>
    <col min="1276" max="1276" width="9.5" bestFit="1" customWidth="1"/>
    <col min="1277" max="1277" width="11.5" bestFit="1" customWidth="1"/>
    <col min="1278" max="1278" width="9.5" bestFit="1" customWidth="1"/>
    <col min="1279" max="1279" width="11.5" bestFit="1" customWidth="1"/>
    <col min="1280" max="1280" width="9" bestFit="1" customWidth="1"/>
    <col min="1281" max="1281" width="11.5" bestFit="1" customWidth="1"/>
    <col min="1282" max="1282" width="10" bestFit="1" customWidth="1"/>
    <col min="1283" max="1283" width="12.5" bestFit="1" customWidth="1"/>
    <col min="1284" max="1284" width="10" bestFit="1" customWidth="1"/>
    <col min="1285" max="1285" width="12.5" bestFit="1" customWidth="1"/>
    <col min="1286" max="1286" width="10" bestFit="1" customWidth="1"/>
    <col min="1287" max="1287" width="12.5" bestFit="1" customWidth="1"/>
    <col min="1288" max="1288" width="10" bestFit="1" customWidth="1"/>
    <col min="1289" max="1289" width="12.5" bestFit="1" customWidth="1"/>
    <col min="1290" max="1290" width="10" bestFit="1" customWidth="1"/>
    <col min="1291" max="1291" width="12.5" bestFit="1" customWidth="1"/>
    <col min="1292" max="1292" width="10" bestFit="1" customWidth="1"/>
    <col min="1293" max="1293" width="12.5" bestFit="1" customWidth="1"/>
    <col min="1294" max="1294" width="10" bestFit="1" customWidth="1"/>
    <col min="1295" max="1295" width="12.5" bestFit="1" customWidth="1"/>
    <col min="1296" max="1296" width="10" bestFit="1" customWidth="1"/>
    <col min="1297" max="1297" width="12.5" bestFit="1" customWidth="1"/>
    <col min="1298" max="1298" width="10" bestFit="1" customWidth="1"/>
    <col min="1299" max="1299" width="12.5" bestFit="1" customWidth="1"/>
    <col min="1300" max="1300" width="10" bestFit="1" customWidth="1"/>
    <col min="1301" max="1301" width="12.5" bestFit="1" customWidth="1"/>
    <col min="1302" max="1302" width="10" bestFit="1" customWidth="1"/>
    <col min="1303" max="1303" width="12.5" bestFit="1" customWidth="1"/>
    <col min="1304" max="1304" width="9.5" bestFit="1" customWidth="1"/>
    <col min="1305" max="1305" width="11.5" bestFit="1" customWidth="1"/>
    <col min="1306" max="1306" width="9.5" bestFit="1" customWidth="1"/>
    <col min="1307" max="1307" width="11.5" bestFit="1" customWidth="1"/>
    <col min="1308" max="1308" width="10" bestFit="1" customWidth="1"/>
    <col min="1309" max="1309" width="12.5" bestFit="1" customWidth="1"/>
    <col min="1310" max="1310" width="10" bestFit="1" customWidth="1"/>
    <col min="1311" max="1311" width="12.5" bestFit="1" customWidth="1"/>
    <col min="1312" max="1312" width="10" bestFit="1" customWidth="1"/>
    <col min="1313" max="1313" width="12.5" bestFit="1" customWidth="1"/>
    <col min="1314" max="1314" width="10" bestFit="1" customWidth="1"/>
    <col min="1315" max="1315" width="12.5" bestFit="1" customWidth="1"/>
    <col min="1316" max="1316" width="10" bestFit="1" customWidth="1"/>
    <col min="1317" max="1317" width="12.5" bestFit="1" customWidth="1"/>
    <col min="1318" max="1318" width="10" bestFit="1" customWidth="1"/>
    <col min="1319" max="1319" width="12.5" bestFit="1" customWidth="1"/>
    <col min="1320" max="1320" width="10" bestFit="1" customWidth="1"/>
    <col min="1321" max="1321" width="12.5" bestFit="1" customWidth="1"/>
    <col min="1322" max="1322" width="9.5" bestFit="1" customWidth="1"/>
    <col min="1323" max="1323" width="11.5" bestFit="1" customWidth="1"/>
    <col min="1324" max="1324" width="10" bestFit="1" customWidth="1"/>
    <col min="1325" max="1325" width="12.5" bestFit="1" customWidth="1"/>
    <col min="1326" max="1326" width="10" bestFit="1" customWidth="1"/>
    <col min="1327" max="1327" width="12.5" bestFit="1" customWidth="1"/>
    <col min="1328" max="1328" width="10" bestFit="1" customWidth="1"/>
    <col min="1329" max="1329" width="12.5" bestFit="1" customWidth="1"/>
    <col min="1330" max="1330" width="10" bestFit="1" customWidth="1"/>
    <col min="1331" max="1331" width="12.5" bestFit="1" customWidth="1"/>
    <col min="1332" max="1332" width="10" bestFit="1" customWidth="1"/>
    <col min="1333" max="1333" width="12.5" bestFit="1" customWidth="1"/>
    <col min="1334" max="1334" width="10" bestFit="1" customWidth="1"/>
    <col min="1335" max="1335" width="12.5" bestFit="1" customWidth="1"/>
    <col min="1336" max="1336" width="10" bestFit="1" customWidth="1"/>
    <col min="1337" max="1337" width="12.5" bestFit="1" customWidth="1"/>
    <col min="1338" max="1338" width="9" bestFit="1" customWidth="1"/>
    <col min="1339" max="1339" width="11.5" bestFit="1" customWidth="1"/>
    <col min="1340" max="1340" width="10" bestFit="1" customWidth="1"/>
    <col min="1341" max="1341" width="12.5" bestFit="1" customWidth="1"/>
    <col min="1342" max="1342" width="10" bestFit="1" customWidth="1"/>
    <col min="1343" max="1343" width="12.5" bestFit="1" customWidth="1"/>
    <col min="1344" max="1344" width="10" bestFit="1" customWidth="1"/>
    <col min="1345" max="1345" width="12.5" bestFit="1" customWidth="1"/>
    <col min="1346" max="1346" width="10" bestFit="1" customWidth="1"/>
    <col min="1347" max="1347" width="12.5" bestFit="1" customWidth="1"/>
    <col min="1348" max="1348" width="10" bestFit="1" customWidth="1"/>
    <col min="1349" max="1349" width="12.5" bestFit="1" customWidth="1"/>
    <col min="1350" max="1350" width="10" bestFit="1" customWidth="1"/>
    <col min="1351" max="1351" width="12.5" bestFit="1" customWidth="1"/>
    <col min="1352" max="1352" width="10" bestFit="1" customWidth="1"/>
    <col min="1353" max="1353" width="12.5" bestFit="1" customWidth="1"/>
    <col min="1354" max="1354" width="10" bestFit="1" customWidth="1"/>
    <col min="1355" max="1355" width="12.5" bestFit="1" customWidth="1"/>
    <col min="1356" max="1356" width="9.5" bestFit="1" customWidth="1"/>
    <col min="1357" max="1357" width="11.5" bestFit="1" customWidth="1"/>
    <col min="1358" max="1358" width="9" bestFit="1" customWidth="1"/>
    <col min="1359" max="1359" width="11.5" bestFit="1" customWidth="1"/>
    <col min="1360" max="1360" width="9" bestFit="1" customWidth="1"/>
    <col min="1361" max="1361" width="11.5" bestFit="1" customWidth="1"/>
    <col min="1362" max="1362" width="10" bestFit="1" customWidth="1"/>
    <col min="1363" max="1363" width="12.5" bestFit="1" customWidth="1"/>
    <col min="1364" max="1364" width="10" bestFit="1" customWidth="1"/>
    <col min="1365" max="1365" width="12.5" bestFit="1" customWidth="1"/>
    <col min="1366" max="1366" width="10" bestFit="1" customWidth="1"/>
    <col min="1367" max="1367" width="12.5" bestFit="1" customWidth="1"/>
    <col min="1368" max="1368" width="10" bestFit="1" customWidth="1"/>
    <col min="1369" max="1369" width="12.5" bestFit="1" customWidth="1"/>
    <col min="1370" max="1370" width="10" bestFit="1" customWidth="1"/>
    <col min="1371" max="1371" width="12.5" bestFit="1" customWidth="1"/>
    <col min="1372" max="1372" width="10" bestFit="1" customWidth="1"/>
    <col min="1373" max="1373" width="12.5" bestFit="1" customWidth="1"/>
    <col min="1374" max="1374" width="9.5" bestFit="1" customWidth="1"/>
    <col min="1375" max="1375" width="11.5" bestFit="1" customWidth="1"/>
    <col min="1376" max="1376" width="9.5" bestFit="1" customWidth="1"/>
    <col min="1377" max="1377" width="11.5" bestFit="1" customWidth="1"/>
    <col min="1378" max="1378" width="10" bestFit="1" customWidth="1"/>
    <col min="1379" max="1379" width="12.5" bestFit="1" customWidth="1"/>
    <col min="1380" max="1380" width="10" bestFit="1" customWidth="1"/>
    <col min="1381" max="1381" width="12.5" bestFit="1" customWidth="1"/>
    <col min="1382" max="1382" width="10" bestFit="1" customWidth="1"/>
    <col min="1383" max="1383" width="12.5" bestFit="1" customWidth="1"/>
    <col min="1384" max="1384" width="10" bestFit="1" customWidth="1"/>
    <col min="1385" max="1385" width="12.5" bestFit="1" customWidth="1"/>
    <col min="1386" max="1386" width="10" bestFit="1" customWidth="1"/>
    <col min="1387" max="1387" width="12.5" bestFit="1" customWidth="1"/>
    <col min="1388" max="1388" width="10" bestFit="1" customWidth="1"/>
    <col min="1389" max="1389" width="12.5" bestFit="1" customWidth="1"/>
    <col min="1390" max="1390" width="10" bestFit="1" customWidth="1"/>
    <col min="1391" max="1391" width="12.5" bestFit="1" customWidth="1"/>
    <col min="1392" max="1392" width="10" bestFit="1" customWidth="1"/>
    <col min="1393" max="1393" width="12.5" bestFit="1" customWidth="1"/>
    <col min="1394" max="1394" width="11" bestFit="1" customWidth="1"/>
    <col min="1395" max="1395" width="13.5" bestFit="1" customWidth="1"/>
    <col min="1396" max="1396" width="11" bestFit="1" customWidth="1"/>
    <col min="1397" max="1397" width="13.5" bestFit="1" customWidth="1"/>
    <col min="1398" max="1398" width="11" bestFit="1" customWidth="1"/>
    <col min="1399" max="1399" width="13.5" bestFit="1" customWidth="1"/>
    <col min="1400" max="1400" width="11" bestFit="1" customWidth="1"/>
    <col min="1401" max="1401" width="13.5" bestFit="1" customWidth="1"/>
    <col min="1402" max="1402" width="10" bestFit="1" customWidth="1"/>
    <col min="1403" max="1403" width="9.5" bestFit="1" customWidth="1"/>
    <col min="1404" max="1404" width="12.5" bestFit="1" customWidth="1"/>
    <col min="1405" max="1405" width="10" bestFit="1" customWidth="1"/>
    <col min="1406" max="1406" width="9.5" bestFit="1" customWidth="1"/>
    <col min="1407" max="1407" width="12.5" bestFit="1" customWidth="1"/>
    <col min="1408" max="1408" width="10" bestFit="1" customWidth="1"/>
    <col min="1409" max="1409" width="12.5" bestFit="1" customWidth="1"/>
    <col min="1410" max="1410" width="11" bestFit="1" customWidth="1"/>
    <col min="1411" max="1411" width="13.5" bestFit="1" customWidth="1"/>
    <col min="1412" max="1412" width="11" bestFit="1" customWidth="1"/>
    <col min="1413" max="1413" width="13.5" bestFit="1" customWidth="1"/>
    <col min="1414" max="1414" width="11" bestFit="1" customWidth="1"/>
    <col min="1415" max="1415" width="13.5" bestFit="1" customWidth="1"/>
    <col min="1416" max="1416" width="11" bestFit="1" customWidth="1"/>
    <col min="1417" max="1417" width="13.5" bestFit="1" customWidth="1"/>
    <col min="1418" max="1418" width="11" bestFit="1" customWidth="1"/>
    <col min="1419" max="1419" width="13.5" bestFit="1" customWidth="1"/>
    <col min="1420" max="1420" width="11" bestFit="1" customWidth="1"/>
    <col min="1421" max="1421" width="13.5" bestFit="1" customWidth="1"/>
    <col min="1422" max="1422" width="11" bestFit="1" customWidth="1"/>
    <col min="1423" max="1423" width="13.5" bestFit="1" customWidth="1"/>
    <col min="1424" max="1424" width="10" bestFit="1" customWidth="1"/>
    <col min="1425" max="1425" width="12.5" bestFit="1" customWidth="1"/>
    <col min="1426" max="1426" width="11" bestFit="1" customWidth="1"/>
    <col min="1427" max="1427" width="13.5" bestFit="1" customWidth="1"/>
    <col min="1428" max="1428" width="11" bestFit="1" customWidth="1"/>
    <col min="1429" max="1429" width="13.5" bestFit="1" customWidth="1"/>
    <col min="1430" max="1430" width="11" bestFit="1" customWidth="1"/>
    <col min="1431" max="1431" width="13.5" bestFit="1" customWidth="1"/>
    <col min="1432" max="1432" width="11" bestFit="1" customWidth="1"/>
    <col min="1433" max="1433" width="13.5" bestFit="1" customWidth="1"/>
    <col min="1434" max="1434" width="11" bestFit="1" customWidth="1"/>
    <col min="1435" max="1435" width="9.5" bestFit="1" customWidth="1"/>
    <col min="1436" max="1436" width="13.5" bestFit="1" customWidth="1"/>
    <col min="1437" max="1437" width="11" bestFit="1" customWidth="1"/>
    <col min="1438" max="1438" width="13.5" bestFit="1" customWidth="1"/>
    <col min="1439" max="1439" width="9.5" bestFit="1" customWidth="1"/>
    <col min="1440" max="1440" width="11.5" bestFit="1" customWidth="1"/>
    <col min="1441" max="1441" width="9" bestFit="1" customWidth="1"/>
    <col min="1442" max="1442" width="11.5" bestFit="1" customWidth="1"/>
    <col min="1443" max="1443" width="9.5" bestFit="1" customWidth="1"/>
    <col min="1444" max="1444" width="11.5" bestFit="1" customWidth="1"/>
    <col min="1445" max="1445" width="10" bestFit="1" customWidth="1"/>
    <col min="1446" max="1446" width="9.5" bestFit="1" customWidth="1"/>
    <col min="1447" max="1447" width="12.5" bestFit="1" customWidth="1"/>
    <col min="1448" max="1448" width="10" bestFit="1" customWidth="1"/>
    <col min="1449" max="1449" width="12.5" bestFit="1" customWidth="1"/>
    <col min="1450" max="1450" width="10" bestFit="1" customWidth="1"/>
    <col min="1451" max="1451" width="12.5" bestFit="1" customWidth="1"/>
    <col min="1452" max="1452" width="10" bestFit="1" customWidth="1"/>
    <col min="1453" max="1453" width="12.5" bestFit="1" customWidth="1"/>
    <col min="1454" max="1454" width="10" bestFit="1" customWidth="1"/>
    <col min="1455" max="1455" width="12.5" bestFit="1" customWidth="1"/>
    <col min="1456" max="1456" width="9" bestFit="1" customWidth="1"/>
    <col min="1457" max="1457" width="11.5" bestFit="1" customWidth="1"/>
    <col min="1458" max="1458" width="9" bestFit="1" customWidth="1"/>
    <col min="1459" max="1459" width="11.5" bestFit="1" customWidth="1"/>
    <col min="1460" max="1460" width="9" bestFit="1" customWidth="1"/>
    <col min="1461" max="1461" width="11.5" bestFit="1" customWidth="1"/>
    <col min="1462" max="1462" width="10" bestFit="1" customWidth="1"/>
    <col min="1463" max="1463" width="12.5" bestFit="1" customWidth="1"/>
    <col min="1464" max="1464" width="10" bestFit="1" customWidth="1"/>
    <col min="1465" max="1465" width="12.5" bestFit="1" customWidth="1"/>
    <col min="1466" max="1466" width="10" bestFit="1" customWidth="1"/>
    <col min="1467" max="1467" width="12.5" bestFit="1" customWidth="1"/>
    <col min="1468" max="1468" width="10" bestFit="1" customWidth="1"/>
    <col min="1469" max="1469" width="12.5" bestFit="1" customWidth="1"/>
    <col min="1470" max="1470" width="10" bestFit="1" customWidth="1"/>
    <col min="1471" max="1471" width="12.5" bestFit="1" customWidth="1"/>
    <col min="1472" max="1472" width="9.5" bestFit="1" customWidth="1"/>
    <col min="1473" max="1473" width="11.5" bestFit="1" customWidth="1"/>
    <col min="1474" max="1474" width="9.5" bestFit="1" customWidth="1"/>
    <col min="1475" max="1475" width="11.5" bestFit="1" customWidth="1"/>
    <col min="1476" max="1476" width="9" bestFit="1" customWidth="1"/>
    <col min="1477" max="1477" width="11.5" bestFit="1" customWidth="1"/>
    <col min="1478" max="1478" width="10" bestFit="1" customWidth="1"/>
    <col min="1479" max="1479" width="12.5" bestFit="1" customWidth="1"/>
    <col min="1480" max="1480" width="10" bestFit="1" customWidth="1"/>
    <col min="1481" max="1481" width="12.5" bestFit="1" customWidth="1"/>
    <col min="1482" max="1482" width="10" bestFit="1" customWidth="1"/>
    <col min="1483" max="1483" width="12.5" bestFit="1" customWidth="1"/>
    <col min="1484" max="1484" width="10" bestFit="1" customWidth="1"/>
    <col min="1485" max="1485" width="12.5" bestFit="1" customWidth="1"/>
    <col min="1486" max="1486" width="9.5" bestFit="1" customWidth="1"/>
    <col min="1487" max="1487" width="11.5" bestFit="1" customWidth="1"/>
    <col min="1488" max="1488" width="9" bestFit="1" customWidth="1"/>
    <col min="1489" max="1489" width="11.5" bestFit="1" customWidth="1"/>
    <col min="1490" max="1490" width="9" bestFit="1" customWidth="1"/>
    <col min="1491" max="1491" width="11.5" bestFit="1" customWidth="1"/>
    <col min="1492" max="1492" width="9" bestFit="1" customWidth="1"/>
    <col min="1493" max="1493" width="11.5" bestFit="1" customWidth="1"/>
    <col min="1494" max="1494" width="10" bestFit="1" customWidth="1"/>
    <col min="1495" max="1495" width="12.5" bestFit="1" customWidth="1"/>
    <col min="1496" max="1496" width="10" bestFit="1" customWidth="1"/>
    <col min="1497" max="1497" width="12.5" bestFit="1" customWidth="1"/>
    <col min="1498" max="1498" width="10" bestFit="1" customWidth="1"/>
    <col min="1499" max="1499" width="12.5" bestFit="1" customWidth="1"/>
    <col min="1500" max="1500" width="10" bestFit="1" customWidth="1"/>
    <col min="1501" max="1501" width="12.5" bestFit="1" customWidth="1"/>
    <col min="1502" max="1502" width="10" bestFit="1" customWidth="1"/>
    <col min="1503" max="1503" width="12.5" bestFit="1" customWidth="1"/>
    <col min="1504" max="1504" width="9.5" bestFit="1" customWidth="1"/>
    <col min="1505" max="1505" width="11.5" bestFit="1" customWidth="1"/>
    <col min="1506" max="1506" width="9.5" bestFit="1" customWidth="1"/>
    <col min="1507" max="1507" width="11.5" bestFit="1" customWidth="1"/>
    <col min="1508" max="1508" width="9.5" bestFit="1" customWidth="1"/>
    <col min="1509" max="1509" width="11.5" bestFit="1" customWidth="1"/>
    <col min="1510" max="1510" width="10" bestFit="1" customWidth="1"/>
    <col min="1511" max="1511" width="12.5" bestFit="1" customWidth="1"/>
    <col min="1512" max="1512" width="10" bestFit="1" customWidth="1"/>
    <col min="1513" max="1513" width="12.5" bestFit="1" customWidth="1"/>
    <col min="1514" max="1514" width="10" bestFit="1" customWidth="1"/>
    <col min="1515" max="1515" width="12.5" bestFit="1" customWidth="1"/>
    <col min="1516" max="1516" width="10" bestFit="1" customWidth="1"/>
    <col min="1517" max="1517" width="12.5" bestFit="1" customWidth="1"/>
    <col min="1518" max="1518" width="10" bestFit="1" customWidth="1"/>
    <col min="1519" max="1519" width="12.5" bestFit="1" customWidth="1"/>
    <col min="1520" max="1520" width="9" bestFit="1" customWidth="1"/>
    <col min="1521" max="1521" width="9.5" bestFit="1" customWidth="1"/>
    <col min="1522" max="1522" width="11.5" bestFit="1" customWidth="1"/>
    <col min="1523" max="1523" width="9.5" bestFit="1" customWidth="1"/>
    <col min="1524" max="1524" width="11.5" bestFit="1" customWidth="1"/>
    <col min="1525" max="1525" width="10" bestFit="1" customWidth="1"/>
    <col min="1526" max="1526" width="12.5" bestFit="1" customWidth="1"/>
    <col min="1527" max="1527" width="10" bestFit="1" customWidth="1"/>
    <col min="1528" max="1528" width="12.5" bestFit="1" customWidth="1"/>
    <col min="1529" max="1529" width="10" bestFit="1" customWidth="1"/>
    <col min="1530" max="1530" width="12.5" bestFit="1" customWidth="1"/>
    <col min="1531" max="1531" width="10" bestFit="1" customWidth="1"/>
    <col min="1532" max="1532" width="12.5" bestFit="1" customWidth="1"/>
    <col min="1533" max="1533" width="10" bestFit="1" customWidth="1"/>
    <col min="1534" max="1534" width="12.5" bestFit="1" customWidth="1"/>
    <col min="1535" max="1535" width="9" bestFit="1" customWidth="1"/>
    <col min="1536" max="1536" width="11.5" bestFit="1" customWidth="1"/>
    <col min="1537" max="1537" width="10" bestFit="1" customWidth="1"/>
    <col min="1538" max="1538" width="12.5" bestFit="1" customWidth="1"/>
    <col min="1539" max="1539" width="10" bestFit="1" customWidth="1"/>
    <col min="1540" max="1540" width="12.5" bestFit="1" customWidth="1"/>
    <col min="1541" max="1541" width="10" bestFit="1" customWidth="1"/>
    <col min="1542" max="1542" width="12.5" bestFit="1" customWidth="1"/>
    <col min="1543" max="1543" width="10" bestFit="1" customWidth="1"/>
    <col min="1544" max="1544" width="12.5" bestFit="1" customWidth="1"/>
    <col min="1545" max="1545" width="10" bestFit="1" customWidth="1"/>
    <col min="1546" max="1546" width="12.5" bestFit="1" customWidth="1"/>
    <col min="1547" max="1547" width="10" bestFit="1" customWidth="1"/>
    <col min="1548" max="1548" width="12.5" bestFit="1" customWidth="1"/>
    <col min="1549" max="1549" width="10" bestFit="1" customWidth="1"/>
    <col min="1550" max="1550" width="12.5" bestFit="1" customWidth="1"/>
    <col min="1551" max="1551" width="10" bestFit="1" customWidth="1"/>
    <col min="1552" max="1552" width="12.5" bestFit="1" customWidth="1"/>
    <col min="1553" max="1553" width="10" bestFit="1" customWidth="1"/>
    <col min="1554" max="1554" width="12.5" bestFit="1" customWidth="1"/>
    <col min="1555" max="1555" width="10" bestFit="1" customWidth="1"/>
    <col min="1556" max="1556" width="9.5" bestFit="1" customWidth="1"/>
    <col min="1557" max="1557" width="12.5" bestFit="1" customWidth="1"/>
    <col min="1558" max="1558" width="10" bestFit="1" customWidth="1"/>
    <col min="1559" max="1559" width="12.5" bestFit="1" customWidth="1"/>
    <col min="1560" max="1560" width="10" bestFit="1" customWidth="1"/>
    <col min="1561" max="1561" width="12.5" bestFit="1" customWidth="1"/>
    <col min="1562" max="1562" width="10" bestFit="1" customWidth="1"/>
    <col min="1563" max="1563" width="9.5" bestFit="1" customWidth="1"/>
    <col min="1564" max="1564" width="12.5" bestFit="1" customWidth="1"/>
    <col min="1565" max="1565" width="10" bestFit="1" customWidth="1"/>
    <col min="1566" max="1566" width="12.5" bestFit="1" customWidth="1"/>
    <col min="1567" max="1567" width="9" bestFit="1" customWidth="1"/>
    <col min="1568" max="1568" width="11.5" bestFit="1" customWidth="1"/>
    <col min="1569" max="1569" width="9.5" bestFit="1" customWidth="1"/>
    <col min="1570" max="1570" width="11.5" bestFit="1" customWidth="1"/>
    <col min="1571" max="1571" width="9" bestFit="1" customWidth="1"/>
    <col min="1572" max="1572" width="11.5" bestFit="1" customWidth="1"/>
    <col min="1573" max="1573" width="10" bestFit="1" customWidth="1"/>
    <col min="1574" max="1574" width="12.5" bestFit="1" customWidth="1"/>
    <col min="1575" max="1575" width="10" bestFit="1" customWidth="1"/>
    <col min="1576" max="1576" width="12.5" bestFit="1" customWidth="1"/>
    <col min="1577" max="1577" width="10" bestFit="1" customWidth="1"/>
    <col min="1578" max="1578" width="12.5" bestFit="1" customWidth="1"/>
    <col min="1579" max="1579" width="10" bestFit="1" customWidth="1"/>
    <col min="1580" max="1580" width="9.5" bestFit="1" customWidth="1"/>
    <col min="1581" max="1581" width="12.5" bestFit="1" customWidth="1"/>
    <col min="1582" max="1582" width="10" bestFit="1" customWidth="1"/>
    <col min="1583" max="1583" width="12.5" bestFit="1" customWidth="1"/>
    <col min="1584" max="1584" width="10" bestFit="1" customWidth="1"/>
    <col min="1585" max="1585" width="12.5" bestFit="1" customWidth="1"/>
    <col min="1586" max="1586" width="10" bestFit="1" customWidth="1"/>
    <col min="1587" max="1587" width="12.5" bestFit="1" customWidth="1"/>
    <col min="1588" max="1588" width="10" bestFit="1" customWidth="1"/>
    <col min="1589" max="1589" width="12.5" bestFit="1" customWidth="1"/>
    <col min="1590" max="1590" width="11" bestFit="1" customWidth="1"/>
    <col min="1591" max="1591" width="13.5" bestFit="1" customWidth="1"/>
    <col min="1592" max="1592" width="11" bestFit="1" customWidth="1"/>
    <col min="1593" max="1593" width="13.5" bestFit="1" customWidth="1"/>
    <col min="1594" max="1594" width="11" bestFit="1" customWidth="1"/>
    <col min="1595" max="1595" width="13.5" bestFit="1" customWidth="1"/>
    <col min="1596" max="1596" width="10" bestFit="1" customWidth="1"/>
    <col min="1597" max="1597" width="12.5" bestFit="1" customWidth="1"/>
    <col min="1598" max="1598" width="10" bestFit="1" customWidth="1"/>
    <col min="1599" max="1599" width="12.5" bestFit="1" customWidth="1"/>
    <col min="1600" max="1600" width="11" bestFit="1" customWidth="1"/>
    <col min="1601" max="1601" width="13.5" bestFit="1" customWidth="1"/>
    <col min="1602" max="1602" width="11" bestFit="1" customWidth="1"/>
    <col min="1603" max="1603" width="13.5" bestFit="1" customWidth="1"/>
    <col min="1604" max="1604" width="11" bestFit="1" customWidth="1"/>
    <col min="1605" max="1605" width="13.5" bestFit="1" customWidth="1"/>
    <col min="1606" max="1606" width="11" bestFit="1" customWidth="1"/>
    <col min="1607" max="1607" width="13.5" bestFit="1" customWidth="1"/>
    <col min="1608" max="1608" width="10" bestFit="1" customWidth="1"/>
    <col min="1609" max="1609" width="12.5" bestFit="1" customWidth="1"/>
    <col min="1610" max="1610" width="10" bestFit="1" customWidth="1"/>
    <col min="1611" max="1611" width="9.5" bestFit="1" customWidth="1"/>
    <col min="1612" max="1612" width="12.5" bestFit="1" customWidth="1"/>
    <col min="1613" max="1613" width="11" bestFit="1" customWidth="1"/>
    <col min="1614" max="1614" width="13.5" bestFit="1" customWidth="1"/>
    <col min="1615" max="1615" width="11" bestFit="1" customWidth="1"/>
    <col min="1616" max="1616" width="13.5" bestFit="1" customWidth="1"/>
    <col min="1617" max="1617" width="11" bestFit="1" customWidth="1"/>
    <col min="1618" max="1618" width="13.5" bestFit="1" customWidth="1"/>
    <col min="1619" max="1619" width="11" bestFit="1" customWidth="1"/>
    <col min="1620" max="1620" width="13.5" bestFit="1" customWidth="1"/>
    <col min="1621" max="1621" width="9.5" bestFit="1" customWidth="1"/>
    <col min="1622" max="1622" width="11.5" bestFit="1" customWidth="1"/>
    <col min="1623" max="1623" width="10" bestFit="1" customWidth="1"/>
    <col min="1624" max="1624" width="12.5" bestFit="1" customWidth="1"/>
    <col min="1625" max="1625" width="10" bestFit="1" customWidth="1"/>
    <col min="1626" max="1626" width="12.5" bestFit="1" customWidth="1"/>
    <col min="1627" max="1627" width="10" bestFit="1" customWidth="1"/>
    <col min="1628" max="1628" width="12.5" bestFit="1" customWidth="1"/>
    <col min="1629" max="1629" width="10" bestFit="1" customWidth="1"/>
    <col min="1630" max="1630" width="12.5" bestFit="1" customWidth="1"/>
    <col min="1631" max="1631" width="10" bestFit="1" customWidth="1"/>
    <col min="1632" max="1632" width="5.83203125" bestFit="1" customWidth="1"/>
    <col min="1633" max="1633" width="9.5" bestFit="1" customWidth="1"/>
    <col min="1634" max="1634" width="12.5" bestFit="1" customWidth="1"/>
    <col min="1635" max="1635" width="10" bestFit="1" customWidth="1"/>
    <col min="1636" max="1636" width="9.5" bestFit="1" customWidth="1"/>
    <col min="1637" max="1637" width="12.5" bestFit="1" customWidth="1"/>
    <col min="1638" max="1638" width="10" bestFit="1" customWidth="1"/>
    <col min="1639" max="1639" width="12.5" bestFit="1" customWidth="1"/>
    <col min="1640" max="1640" width="10" bestFit="1" customWidth="1"/>
    <col min="1641" max="1641" width="12.5" bestFit="1" customWidth="1"/>
    <col min="1642" max="1642" width="10" bestFit="1" customWidth="1"/>
    <col min="1643" max="1643" width="12.5" bestFit="1" customWidth="1"/>
    <col min="1644" max="1644" width="10" bestFit="1" customWidth="1"/>
    <col min="1645" max="1645" width="12.5" bestFit="1" customWidth="1"/>
    <col min="1646" max="1646" width="10" bestFit="1" customWidth="1"/>
    <col min="1647" max="1647" width="12.5" bestFit="1" customWidth="1"/>
    <col min="1648" max="1648" width="9.5" bestFit="1" customWidth="1"/>
    <col min="1649" max="1649" width="11.5" bestFit="1" customWidth="1"/>
    <col min="1650" max="1650" width="9.5" bestFit="1" customWidth="1"/>
    <col min="1651" max="1651" width="11.5" bestFit="1" customWidth="1"/>
    <col min="1652" max="1652" width="10" bestFit="1" customWidth="1"/>
    <col min="1653" max="1653" width="9.5" bestFit="1" customWidth="1"/>
    <col min="1654" max="1654" width="12.5" bestFit="1" customWidth="1"/>
    <col min="1655" max="1655" width="10" bestFit="1" customWidth="1"/>
    <col min="1656" max="1656" width="12.5" bestFit="1" customWidth="1"/>
    <col min="1657" max="1657" width="10" bestFit="1" customWidth="1"/>
    <col min="1658" max="1658" width="12.5" bestFit="1" customWidth="1"/>
    <col min="1659" max="1659" width="10" bestFit="1" customWidth="1"/>
    <col min="1660" max="1660" width="12.5" bestFit="1" customWidth="1"/>
    <col min="1661" max="1661" width="9" bestFit="1" customWidth="1"/>
    <col min="1662" max="1662" width="11.5" bestFit="1" customWidth="1"/>
    <col min="1663" max="1663" width="9.5" bestFit="1" customWidth="1"/>
    <col min="1664" max="1664" width="11.5" bestFit="1" customWidth="1"/>
    <col min="1665" max="1665" width="10" bestFit="1" customWidth="1"/>
    <col min="1666" max="1666" width="12.5" bestFit="1" customWidth="1"/>
    <col min="1667" max="1667" width="10" bestFit="1" customWidth="1"/>
    <col min="1668" max="1668" width="9.5" bestFit="1" customWidth="1"/>
    <col min="1669" max="1669" width="12.5" bestFit="1" customWidth="1"/>
    <col min="1670" max="1670" width="10" bestFit="1" customWidth="1"/>
    <col min="1671" max="1671" width="12.5" bestFit="1" customWidth="1"/>
    <col min="1672" max="1672" width="10" bestFit="1" customWidth="1"/>
    <col min="1673" max="1673" width="12.5" bestFit="1" customWidth="1"/>
    <col min="1674" max="1674" width="10" bestFit="1" customWidth="1"/>
    <col min="1675" max="1675" width="12.5" bestFit="1" customWidth="1"/>
    <col min="1676" max="1676" width="10" bestFit="1" customWidth="1"/>
    <col min="1677" max="1677" width="12.5" bestFit="1" customWidth="1"/>
    <col min="1678" max="1678" width="9.5" bestFit="1" customWidth="1"/>
    <col min="1679" max="1679" width="11.5" bestFit="1" customWidth="1"/>
    <col min="1680" max="1680" width="9.5" bestFit="1" customWidth="1"/>
    <col min="1681" max="1681" width="11.5" bestFit="1" customWidth="1"/>
    <col min="1682" max="1682" width="9.5" bestFit="1" customWidth="1"/>
    <col min="1683" max="1683" width="11.5" bestFit="1" customWidth="1"/>
    <col min="1684" max="1684" width="10" bestFit="1" customWidth="1"/>
    <col min="1685" max="1685" width="12.5" bestFit="1" customWidth="1"/>
    <col min="1686" max="1686" width="10" bestFit="1" customWidth="1"/>
    <col min="1687" max="1687" width="12.5" bestFit="1" customWidth="1"/>
    <col min="1688" max="1688" width="10" bestFit="1" customWidth="1"/>
    <col min="1689" max="1689" width="9.5" bestFit="1" customWidth="1"/>
    <col min="1690" max="1690" width="12.5" bestFit="1" customWidth="1"/>
    <col min="1691" max="1691" width="10" bestFit="1" customWidth="1"/>
    <col min="1692" max="1692" width="12.5" bestFit="1" customWidth="1"/>
    <col min="1693" max="1693" width="10" bestFit="1" customWidth="1"/>
    <col min="1694" max="1694" width="12.5" bestFit="1" customWidth="1"/>
    <col min="1695" max="1695" width="10" bestFit="1" customWidth="1"/>
    <col min="1696" max="1696" width="12.5" bestFit="1" customWidth="1"/>
    <col min="1697" max="1697" width="10" bestFit="1" customWidth="1"/>
    <col min="1698" max="1698" width="12.5" bestFit="1" customWidth="1"/>
    <col min="1699" max="1699" width="10" bestFit="1" customWidth="1"/>
    <col min="1700" max="1700" width="12.5" bestFit="1" customWidth="1"/>
    <col min="1701" max="1701" width="9" bestFit="1" customWidth="1"/>
    <col min="1702" max="1702" width="11.5" bestFit="1" customWidth="1"/>
    <col min="1703" max="1703" width="9.5" bestFit="1" customWidth="1"/>
    <col min="1704" max="1704" width="11.5" bestFit="1" customWidth="1"/>
    <col min="1705" max="1705" width="9.5" bestFit="1" customWidth="1"/>
    <col min="1706" max="1706" width="11.5" bestFit="1" customWidth="1"/>
    <col min="1707" max="1707" width="10" bestFit="1" customWidth="1"/>
    <col min="1708" max="1708" width="12.5" bestFit="1" customWidth="1"/>
    <col min="1709" max="1709" width="10" bestFit="1" customWidth="1"/>
    <col min="1710" max="1710" width="12.5" bestFit="1" customWidth="1"/>
    <col min="1711" max="1711" width="10" bestFit="1" customWidth="1"/>
    <col min="1712" max="1712" width="12.5" bestFit="1" customWidth="1"/>
    <col min="1713" max="1713" width="9" bestFit="1" customWidth="1"/>
    <col min="1714" max="1714" width="11.5" bestFit="1" customWidth="1"/>
    <col min="1715" max="1715" width="10" bestFit="1" customWidth="1"/>
    <col min="1716" max="1716" width="12.5" bestFit="1" customWidth="1"/>
    <col min="1717" max="1717" width="10" bestFit="1" customWidth="1"/>
    <col min="1718" max="1718" width="12.5" bestFit="1" customWidth="1"/>
    <col min="1719" max="1719" width="10" bestFit="1" customWidth="1"/>
    <col min="1720" max="1720" width="12.5" bestFit="1" customWidth="1"/>
    <col min="1721" max="1721" width="10" bestFit="1" customWidth="1"/>
    <col min="1722" max="1722" width="12.5" bestFit="1" customWidth="1"/>
    <col min="1723" max="1723" width="10" bestFit="1" customWidth="1"/>
    <col min="1724" max="1724" width="12.5" bestFit="1" customWidth="1"/>
    <col min="1725" max="1725" width="10" bestFit="1" customWidth="1"/>
    <col min="1726" max="1726" width="12.5" bestFit="1" customWidth="1"/>
    <col min="1727" max="1727" width="9" bestFit="1" customWidth="1"/>
    <col min="1728" max="1728" width="11.5" bestFit="1" customWidth="1"/>
    <col min="1729" max="1729" width="9" bestFit="1" customWidth="1"/>
    <col min="1730" max="1730" width="9.5" bestFit="1" customWidth="1"/>
    <col min="1731" max="1731" width="11.5" bestFit="1" customWidth="1"/>
    <col min="1732" max="1732" width="9.5" bestFit="1" customWidth="1"/>
    <col min="1733" max="1733" width="11.5" bestFit="1" customWidth="1"/>
    <col min="1734" max="1734" width="9" bestFit="1" customWidth="1"/>
    <col min="1735" max="1735" width="11.5" bestFit="1" customWidth="1"/>
    <col min="1736" max="1736" width="10" bestFit="1" customWidth="1"/>
    <col min="1737" max="1737" width="12.5" bestFit="1" customWidth="1"/>
    <col min="1738" max="1738" width="10" bestFit="1" customWidth="1"/>
    <col min="1739" max="1739" width="12.5" bestFit="1" customWidth="1"/>
    <col min="1740" max="1740" width="10" bestFit="1" customWidth="1"/>
    <col min="1741" max="1741" width="12.5" bestFit="1" customWidth="1"/>
    <col min="1742" max="1742" width="10" bestFit="1" customWidth="1"/>
    <col min="1743" max="1743" width="12.5" bestFit="1" customWidth="1"/>
    <col min="1744" max="1744" width="9" bestFit="1" customWidth="1"/>
    <col min="1745" max="1745" width="11.5" bestFit="1" customWidth="1"/>
    <col min="1746" max="1746" width="9.5" bestFit="1" customWidth="1"/>
    <col min="1747" max="1747" width="11.5" bestFit="1" customWidth="1"/>
    <col min="1748" max="1748" width="10" bestFit="1" customWidth="1"/>
    <col min="1749" max="1749" width="12.5" bestFit="1" customWidth="1"/>
    <col min="1750" max="1750" width="10" bestFit="1" customWidth="1"/>
    <col min="1751" max="1751" width="12.5" bestFit="1" customWidth="1"/>
    <col min="1752" max="1752" width="9.5" bestFit="1" customWidth="1"/>
    <col min="1753" max="1753" width="11.5" bestFit="1" customWidth="1"/>
    <col min="1754" max="1754" width="9.5" bestFit="1" customWidth="1"/>
    <col min="1755" max="1755" width="11.5" bestFit="1" customWidth="1"/>
    <col min="1756" max="1756" width="10" bestFit="1" customWidth="1"/>
    <col min="1757" max="1757" width="12.5" bestFit="1" customWidth="1"/>
    <col min="1758" max="1758" width="10" bestFit="1" customWidth="1"/>
    <col min="1759" max="1759" width="12.5" bestFit="1" customWidth="1"/>
    <col min="1760" max="1760" width="10" bestFit="1" customWidth="1"/>
    <col min="1761" max="1761" width="12.5" bestFit="1" customWidth="1"/>
    <col min="1762" max="1762" width="10" bestFit="1" customWidth="1"/>
    <col min="1763" max="1763" width="12.5" bestFit="1" customWidth="1"/>
    <col min="1764" max="1764" width="11" bestFit="1" customWidth="1"/>
    <col min="1765" max="1765" width="13.5" bestFit="1" customWidth="1"/>
    <col min="1766" max="1766" width="11" bestFit="1" customWidth="1"/>
    <col min="1767" max="1767" width="13.5" bestFit="1" customWidth="1"/>
    <col min="1768" max="1768" width="11" bestFit="1" customWidth="1"/>
    <col min="1769" max="1769" width="13.5" bestFit="1" customWidth="1"/>
    <col min="1770" max="1770" width="11" bestFit="1" customWidth="1"/>
    <col min="1771" max="1771" width="13.5" bestFit="1" customWidth="1"/>
    <col min="1772" max="1772" width="11" bestFit="1" customWidth="1"/>
    <col min="1773" max="1773" width="13.5" bestFit="1" customWidth="1"/>
    <col min="1774" max="1774" width="11" bestFit="1" customWidth="1"/>
    <col min="1775" max="1775" width="13.5" bestFit="1" customWidth="1"/>
    <col min="1776" max="1776" width="11" bestFit="1" customWidth="1"/>
    <col min="1777" max="1777" width="13.5" bestFit="1" customWidth="1"/>
    <col min="1778" max="1778" width="11" bestFit="1" customWidth="1"/>
    <col min="1779" max="1779" width="13.5" bestFit="1" customWidth="1"/>
    <col min="1780" max="1780" width="11" bestFit="1" customWidth="1"/>
    <col min="1781" max="1781" width="13.5" bestFit="1" customWidth="1"/>
    <col min="1782" max="1782" width="11" bestFit="1" customWidth="1"/>
    <col min="1783" max="1783" width="13.5" bestFit="1" customWidth="1"/>
    <col min="1784" max="1784" width="11" bestFit="1" customWidth="1"/>
    <col min="1785" max="1785" width="13.5" bestFit="1" customWidth="1"/>
    <col min="1786" max="1786" width="11" bestFit="1" customWidth="1"/>
    <col min="1787" max="1787" width="13.5" bestFit="1" customWidth="1"/>
    <col min="1788" max="1788" width="11" bestFit="1" customWidth="1"/>
    <col min="1789" max="1789" width="13.5" bestFit="1" customWidth="1"/>
    <col min="1790" max="1790" width="11" bestFit="1" customWidth="1"/>
    <col min="1791" max="1791" width="13.5" bestFit="1" customWidth="1"/>
    <col min="1792" max="1792" width="10" bestFit="1" customWidth="1"/>
    <col min="1793" max="1793" width="12.5" bestFit="1" customWidth="1"/>
    <col min="1794" max="1794" width="10" bestFit="1" customWidth="1"/>
    <col min="1795" max="1795" width="12.5" bestFit="1" customWidth="1"/>
    <col min="1796" max="1796" width="11" bestFit="1" customWidth="1"/>
    <col min="1797" max="1797" width="13.5" bestFit="1" customWidth="1"/>
    <col min="1798" max="1798" width="11" bestFit="1" customWidth="1"/>
    <col min="1799" max="1799" width="13.5" bestFit="1" customWidth="1"/>
    <col min="1800" max="1800" width="11" bestFit="1" customWidth="1"/>
    <col min="1801" max="1801" width="13.5" bestFit="1" customWidth="1"/>
    <col min="1802" max="1802" width="11" bestFit="1" customWidth="1"/>
    <col min="1803" max="1803" width="13.5" bestFit="1" customWidth="1"/>
    <col min="1804" max="1804" width="11" bestFit="1" customWidth="1"/>
    <col min="1805" max="1805" width="13.5" bestFit="1" customWidth="1"/>
    <col min="1806" max="1806" width="11" bestFit="1" customWidth="1"/>
    <col min="1807" max="1807" width="13.5" bestFit="1" customWidth="1"/>
    <col min="1808" max="1808" width="11" bestFit="1" customWidth="1"/>
    <col min="1809" max="1809" width="13.5" bestFit="1" customWidth="1"/>
    <col min="1810" max="1810" width="11" bestFit="1" customWidth="1"/>
    <col min="1811" max="1811" width="13.5" bestFit="1" customWidth="1"/>
    <col min="1812" max="1812" width="10" bestFit="1" customWidth="1"/>
    <col min="1813" max="1813" width="12.5" bestFit="1" customWidth="1"/>
    <col min="1814" max="1814" width="10" bestFit="1" customWidth="1"/>
    <col min="1815" max="1815" width="12.5" bestFit="1" customWidth="1"/>
    <col min="1816" max="1816" width="37.33203125" bestFit="1" customWidth="1"/>
    <col min="1817" max="1817" width="11.5" bestFit="1" customWidth="1"/>
    <col min="1818" max="1818" width="10" bestFit="1" customWidth="1"/>
    <col min="1819" max="1819" width="12.5" bestFit="1" customWidth="1"/>
    <col min="1820" max="1820" width="10" bestFit="1" customWidth="1"/>
    <col min="1821" max="1821" width="9.5" bestFit="1" customWidth="1"/>
    <col min="1822" max="1822" width="12.5" bestFit="1" customWidth="1"/>
    <col min="1823" max="1823" width="9" bestFit="1" customWidth="1"/>
    <col min="1824" max="1824" width="11.5" bestFit="1" customWidth="1"/>
    <col min="1825" max="1825" width="9.5" bestFit="1" customWidth="1"/>
    <col min="1826" max="1826" width="11.5" bestFit="1" customWidth="1"/>
    <col min="1827" max="1827" width="10" bestFit="1" customWidth="1"/>
    <col min="1828" max="1828" width="12.5" bestFit="1" customWidth="1"/>
    <col min="1829" max="1829" width="10" bestFit="1" customWidth="1"/>
    <col min="1830" max="1830" width="12.5" bestFit="1" customWidth="1"/>
    <col min="1831" max="1831" width="10" bestFit="1" customWidth="1"/>
    <col min="1832" max="1832" width="12.5" bestFit="1" customWidth="1"/>
    <col min="1833" max="1833" width="9" bestFit="1" customWidth="1"/>
    <col min="1834" max="1834" width="11.5" bestFit="1" customWidth="1"/>
    <col min="1835" max="1835" width="9.5" bestFit="1" customWidth="1"/>
    <col min="1836" max="1836" width="11.5" bestFit="1" customWidth="1"/>
    <col min="1837" max="1837" width="10" bestFit="1" customWidth="1"/>
    <col min="1838" max="1838" width="12.5" bestFit="1" customWidth="1"/>
    <col min="1839" max="1839" width="10" bestFit="1" customWidth="1"/>
    <col min="1840" max="1840" width="12.5" bestFit="1" customWidth="1"/>
    <col min="1841" max="1841" width="10" bestFit="1" customWidth="1"/>
    <col min="1842" max="1842" width="12.5" bestFit="1" customWidth="1"/>
    <col min="1843" max="1843" width="10" bestFit="1" customWidth="1"/>
    <col min="1844" max="1844" width="12.5" bestFit="1" customWidth="1"/>
    <col min="1845" max="1845" width="10" bestFit="1" customWidth="1"/>
    <col min="1846" max="1846" width="12.5" bestFit="1" customWidth="1"/>
    <col min="1847" max="1847" width="10" bestFit="1" customWidth="1"/>
    <col min="1848" max="1848" width="12.5" bestFit="1" customWidth="1"/>
    <col min="1849" max="1849" width="10" bestFit="1" customWidth="1"/>
    <col min="1850" max="1850" width="12.5" bestFit="1" customWidth="1"/>
    <col min="1851" max="1851" width="9.5" bestFit="1" customWidth="1"/>
    <col min="1852" max="1852" width="11.5" bestFit="1" customWidth="1"/>
    <col min="1853" max="1853" width="9" bestFit="1" customWidth="1"/>
    <col min="1854" max="1854" width="11.5" bestFit="1" customWidth="1"/>
    <col min="1855" max="1855" width="10" bestFit="1" customWidth="1"/>
    <col min="1856" max="1856" width="12.5" bestFit="1" customWidth="1"/>
    <col min="1857" max="1857" width="10" bestFit="1" customWidth="1"/>
    <col min="1858" max="1858" width="12.5" bestFit="1" customWidth="1"/>
    <col min="1859" max="1859" width="10" bestFit="1" customWidth="1"/>
    <col min="1860" max="1860" width="12.5" bestFit="1" customWidth="1"/>
    <col min="1861" max="1861" width="10" bestFit="1" customWidth="1"/>
    <col min="1862" max="1862" width="12.5" bestFit="1" customWidth="1"/>
    <col min="1863" max="1863" width="10" bestFit="1" customWidth="1"/>
    <col min="1864" max="1864" width="12.5" bestFit="1" customWidth="1"/>
    <col min="1865" max="1865" width="10" bestFit="1" customWidth="1"/>
    <col min="1866" max="1866" width="12.5" bestFit="1" customWidth="1"/>
    <col min="1867" max="1867" width="10" bestFit="1" customWidth="1"/>
    <col min="1868" max="1868" width="12.5" bestFit="1" customWidth="1"/>
    <col min="1869" max="1869" width="10" bestFit="1" customWidth="1"/>
    <col min="1870" max="1870" width="12.5" bestFit="1" customWidth="1"/>
    <col min="1871" max="1871" width="10" bestFit="1" customWidth="1"/>
    <col min="1872" max="1872" width="12.5" bestFit="1" customWidth="1"/>
    <col min="1873" max="1873" width="10" bestFit="1" customWidth="1"/>
    <col min="1874" max="1874" width="12.5" bestFit="1" customWidth="1"/>
    <col min="1875" max="1875" width="9.5" bestFit="1" customWidth="1"/>
    <col min="1876" max="1876" width="11.5" bestFit="1" customWidth="1"/>
    <col min="1877" max="1877" width="9.5" bestFit="1" customWidth="1"/>
    <col min="1878" max="1878" width="11.5" bestFit="1" customWidth="1"/>
    <col min="1879" max="1879" width="9" bestFit="1" customWidth="1"/>
    <col min="1880" max="1880" width="11.5" bestFit="1" customWidth="1"/>
    <col min="1881" max="1881" width="10" bestFit="1" customWidth="1"/>
    <col min="1882" max="1882" width="12.5" bestFit="1" customWidth="1"/>
    <col min="1883" max="1883" width="10" bestFit="1" customWidth="1"/>
    <col min="1884" max="1884" width="12.5" bestFit="1" customWidth="1"/>
    <col min="1885" max="1885" width="10" bestFit="1" customWidth="1"/>
    <col min="1886" max="1886" width="12.5" bestFit="1" customWidth="1"/>
    <col min="1887" max="1887" width="10" bestFit="1" customWidth="1"/>
    <col min="1888" max="1888" width="12.5" bestFit="1" customWidth="1"/>
    <col min="1889" max="1889" width="10" bestFit="1" customWidth="1"/>
    <col min="1890" max="1890" width="9.5" bestFit="1" customWidth="1"/>
    <col min="1891" max="1891" width="12.5" bestFit="1" customWidth="1"/>
    <col min="1892" max="1892" width="10" bestFit="1" customWidth="1"/>
    <col min="1893" max="1893" width="12.5" bestFit="1" customWidth="1"/>
    <col min="1894" max="1894" width="10" bestFit="1" customWidth="1"/>
    <col min="1895" max="1895" width="12.5" bestFit="1" customWidth="1"/>
    <col min="1896" max="1896" width="10" bestFit="1" customWidth="1"/>
    <col min="1897" max="1897" width="9.5" bestFit="1" customWidth="1"/>
    <col min="1898" max="1898" width="12.5" bestFit="1" customWidth="1"/>
    <col min="1899" max="1899" width="10" bestFit="1" customWidth="1"/>
    <col min="1900" max="1900" width="12.5" bestFit="1" customWidth="1"/>
    <col min="1901" max="1901" width="9" bestFit="1" customWidth="1"/>
    <col min="1902" max="1902" width="11.5" bestFit="1" customWidth="1"/>
    <col min="1903" max="1903" width="9" bestFit="1" customWidth="1"/>
    <col min="1904" max="1904" width="11.5" bestFit="1" customWidth="1"/>
    <col min="1905" max="1905" width="9.5" bestFit="1" customWidth="1"/>
    <col min="1906" max="1906" width="11.5" bestFit="1" customWidth="1"/>
    <col min="1907" max="1907" width="10" bestFit="1" customWidth="1"/>
    <col min="1908" max="1908" width="12.5" bestFit="1" customWidth="1"/>
    <col min="1909" max="1909" width="10" bestFit="1" customWidth="1"/>
    <col min="1910" max="1910" width="12.5" bestFit="1" customWidth="1"/>
    <col min="1911" max="1911" width="10" bestFit="1" customWidth="1"/>
    <col min="1912" max="1912" width="12.5" bestFit="1" customWidth="1"/>
    <col min="1913" max="1913" width="10" bestFit="1" customWidth="1"/>
    <col min="1914" max="1914" width="12.5" bestFit="1" customWidth="1"/>
    <col min="1915" max="1915" width="10" bestFit="1" customWidth="1"/>
    <col min="1916" max="1916" width="12.5" bestFit="1" customWidth="1"/>
    <col min="1917" max="1917" width="9" bestFit="1" customWidth="1"/>
    <col min="1918" max="1918" width="11.5" bestFit="1" customWidth="1"/>
    <col min="1919" max="1919" width="9" bestFit="1" customWidth="1"/>
    <col min="1920" max="1920" width="9.5" bestFit="1" customWidth="1"/>
    <col min="1921" max="1921" width="11.5" bestFit="1" customWidth="1"/>
    <col min="1922" max="1922" width="9" bestFit="1" customWidth="1"/>
    <col min="1923" max="1923" width="11.5" bestFit="1" customWidth="1"/>
    <col min="1924" max="1924" width="9" bestFit="1" customWidth="1"/>
    <col min="1925" max="1925" width="9.5" bestFit="1" customWidth="1"/>
    <col min="1926" max="1926" width="11.5" bestFit="1" customWidth="1"/>
    <col min="1927" max="1927" width="10" bestFit="1" customWidth="1"/>
    <col min="1928" max="1928" width="12.5" bestFit="1" customWidth="1"/>
    <col min="1929" max="1929" width="10" bestFit="1" customWidth="1"/>
    <col min="1930" max="1930" width="12.5" bestFit="1" customWidth="1"/>
    <col min="1931" max="1931" width="10" bestFit="1" customWidth="1"/>
    <col min="1932" max="1932" width="12.5" bestFit="1" customWidth="1"/>
    <col min="1933" max="1933" width="10" bestFit="1" customWidth="1"/>
    <col min="1934" max="1934" width="12.5" bestFit="1" customWidth="1"/>
    <col min="1935" max="1935" width="10" bestFit="1" customWidth="1"/>
    <col min="1936" max="1936" width="12.5" bestFit="1" customWidth="1"/>
    <col min="1937" max="1937" width="10" bestFit="1" customWidth="1"/>
    <col min="1938" max="1938" width="12.5" bestFit="1" customWidth="1"/>
    <col min="1939" max="1939" width="10" bestFit="1" customWidth="1"/>
    <col min="1940" max="1940" width="12.5" bestFit="1" customWidth="1"/>
    <col min="1941" max="1941" width="10" bestFit="1" customWidth="1"/>
    <col min="1942" max="1942" width="12.5" bestFit="1" customWidth="1"/>
    <col min="1943" max="1943" width="10" bestFit="1" customWidth="1"/>
    <col min="1944" max="1944" width="12.5" bestFit="1" customWidth="1"/>
    <col min="1945" max="1945" width="9.5" bestFit="1" customWidth="1"/>
    <col min="1946" max="1946" width="11.5" bestFit="1" customWidth="1"/>
    <col min="1947" max="1947" width="9" bestFit="1" customWidth="1"/>
    <col min="1948" max="1948" width="5.83203125" bestFit="1" customWidth="1"/>
    <col min="1949" max="1949" width="11.5" bestFit="1" customWidth="1"/>
    <col min="1950" max="1950" width="10" bestFit="1" customWidth="1"/>
    <col min="1951" max="1951" width="12.5" bestFit="1" customWidth="1"/>
    <col min="1952" max="1952" width="10" bestFit="1" customWidth="1"/>
    <col min="1953" max="1953" width="12.5" bestFit="1" customWidth="1"/>
    <col min="1954" max="1954" width="10" bestFit="1" customWidth="1"/>
    <col min="1955" max="1955" width="12.5" bestFit="1" customWidth="1"/>
    <col min="1956" max="1956" width="10" bestFit="1" customWidth="1"/>
    <col min="1957" max="1957" width="12.5" bestFit="1" customWidth="1"/>
    <col min="1958" max="1958" width="10" bestFit="1" customWidth="1"/>
    <col min="1959" max="1959" width="12.5" bestFit="1" customWidth="1"/>
    <col min="1960" max="1960" width="10" bestFit="1" customWidth="1"/>
    <col min="1961" max="1961" width="12.5" bestFit="1" customWidth="1"/>
    <col min="1962" max="1962" width="10" bestFit="1" customWidth="1"/>
    <col min="1963" max="1963" width="12.5" bestFit="1" customWidth="1"/>
    <col min="1964" max="1964" width="10" bestFit="1" customWidth="1"/>
    <col min="1965" max="1965" width="12.5" bestFit="1" customWidth="1"/>
    <col min="1966" max="1966" width="10" bestFit="1" customWidth="1"/>
    <col min="1967" max="1967" width="12.5" bestFit="1" customWidth="1"/>
    <col min="1968" max="1968" width="11" bestFit="1" customWidth="1"/>
    <col min="1969" max="1969" width="13.5" bestFit="1" customWidth="1"/>
    <col min="1970" max="1970" width="11" bestFit="1" customWidth="1"/>
    <col min="1971" max="1971" width="13.5" bestFit="1" customWidth="1"/>
    <col min="1972" max="1972" width="11" bestFit="1" customWidth="1"/>
    <col min="1973" max="1973" width="13.5" bestFit="1" customWidth="1"/>
    <col min="1974" max="1974" width="11" bestFit="1" customWidth="1"/>
    <col min="1975" max="1975" width="13.5" bestFit="1" customWidth="1"/>
    <col min="1976" max="1976" width="11" bestFit="1" customWidth="1"/>
    <col min="1977" max="1977" width="13.5" bestFit="1" customWidth="1"/>
    <col min="1978" max="1978" width="11" bestFit="1" customWidth="1"/>
    <col min="1979" max="1979" width="13.5" bestFit="1" customWidth="1"/>
    <col min="1980" max="1980" width="11" bestFit="1" customWidth="1"/>
    <col min="1981" max="1981" width="13.5" bestFit="1" customWidth="1"/>
    <col min="1982" max="1982" width="11" bestFit="1" customWidth="1"/>
    <col min="1983" max="1983" width="13.5" bestFit="1" customWidth="1"/>
    <col min="1984" max="1984" width="10" bestFit="1" customWidth="1"/>
    <col min="1985" max="1985" width="12.5" bestFit="1" customWidth="1"/>
    <col min="1986" max="1986" width="10" bestFit="1" customWidth="1"/>
    <col min="1987" max="1987" width="12.5" bestFit="1" customWidth="1"/>
    <col min="1988" max="1988" width="11" bestFit="1" customWidth="1"/>
    <col min="1989" max="1989" width="13.5" bestFit="1" customWidth="1"/>
    <col min="1990" max="1990" width="11" bestFit="1" customWidth="1"/>
    <col min="1991" max="1991" width="13.5" bestFit="1" customWidth="1"/>
    <col min="1992" max="1992" width="11" bestFit="1" customWidth="1"/>
    <col min="1993" max="1993" width="13.5" bestFit="1" customWidth="1"/>
    <col min="1994" max="1994" width="11" bestFit="1" customWidth="1"/>
    <col min="1995" max="1995" width="13.5" bestFit="1" customWidth="1"/>
    <col min="1996" max="1996" width="10" bestFit="1" customWidth="1"/>
    <col min="1997" max="1997" width="12.5" bestFit="1" customWidth="1"/>
    <col min="1998" max="1998" width="10" bestFit="1" customWidth="1"/>
    <col min="1999" max="1999" width="12.5" bestFit="1" customWidth="1"/>
    <col min="2000" max="2000" width="11" bestFit="1" customWidth="1"/>
    <col min="2001" max="2001" width="13.5" bestFit="1" customWidth="1"/>
    <col min="2002" max="2002" width="11" bestFit="1" customWidth="1"/>
    <col min="2003" max="2003" width="13.5" bestFit="1" customWidth="1"/>
    <col min="2004" max="2004" width="11" bestFit="1" customWidth="1"/>
    <col min="2005" max="2005" width="13.5" bestFit="1" customWidth="1"/>
    <col min="2006" max="2006" width="11" bestFit="1" customWidth="1"/>
    <col min="2007" max="2007" width="13.5" bestFit="1" customWidth="1"/>
    <col min="2008" max="2008" width="11" bestFit="1" customWidth="1"/>
    <col min="2009" max="2009" width="13.5" bestFit="1" customWidth="1"/>
    <col min="2010" max="2010" width="9.5" bestFit="1" customWidth="1"/>
    <col min="2011" max="2011" width="11.5" bestFit="1" customWidth="1"/>
    <col min="2012" max="2012" width="9" bestFit="1" customWidth="1"/>
    <col min="2013" max="2013" width="11.5" bestFit="1" customWidth="1"/>
    <col min="2014" max="2014" width="9.5" bestFit="1" customWidth="1"/>
    <col min="2015" max="2015" width="11.5" bestFit="1" customWidth="1"/>
    <col min="2016" max="2016" width="9" bestFit="1" customWidth="1"/>
    <col min="2017" max="2017" width="11.5" bestFit="1" customWidth="1"/>
    <col min="2018" max="2018" width="9" bestFit="1" customWidth="1"/>
    <col min="2019" max="2019" width="11.5" bestFit="1" customWidth="1"/>
    <col min="2020" max="2020" width="10" bestFit="1" customWidth="1"/>
    <col min="2021" max="2021" width="12.5" bestFit="1" customWidth="1"/>
    <col min="2022" max="2022" width="10" bestFit="1" customWidth="1"/>
    <col min="2023" max="2023" width="12.5" bestFit="1" customWidth="1"/>
    <col min="2024" max="2024" width="10" bestFit="1" customWidth="1"/>
    <col min="2025" max="2025" width="12.5" bestFit="1" customWidth="1"/>
    <col min="2026" max="2026" width="10" bestFit="1" customWidth="1"/>
    <col min="2027" max="2027" width="12.5" bestFit="1" customWidth="1"/>
    <col min="2028" max="2028" width="10" bestFit="1" customWidth="1"/>
    <col min="2029" max="2029" width="12.5" bestFit="1" customWidth="1"/>
    <col min="2030" max="2030" width="10" bestFit="1" customWidth="1"/>
    <col min="2031" max="2031" width="12.5" bestFit="1" customWidth="1"/>
    <col min="2032" max="2032" width="10" bestFit="1" customWidth="1"/>
    <col min="2033" max="2033" width="9.5" bestFit="1" customWidth="1"/>
    <col min="2034" max="2034" width="12.5" bestFit="1" customWidth="1"/>
    <col min="2035" max="2035" width="10" bestFit="1" customWidth="1"/>
    <col min="2036" max="2036" width="12.5" bestFit="1" customWidth="1"/>
    <col min="2037" max="2037" width="9" bestFit="1" customWidth="1"/>
    <col min="2038" max="2038" width="11.5" bestFit="1" customWidth="1"/>
    <col min="2039" max="2039" width="10" bestFit="1" customWidth="1"/>
    <col min="2040" max="2040" width="12.5" bestFit="1" customWidth="1"/>
    <col min="2041" max="2041" width="10" bestFit="1" customWidth="1"/>
    <col min="2042" max="2042" width="12.5" bestFit="1" customWidth="1"/>
    <col min="2043" max="2043" width="10" bestFit="1" customWidth="1"/>
    <col min="2044" max="2044" width="12.5" bestFit="1" customWidth="1"/>
    <col min="2045" max="2045" width="10" bestFit="1" customWidth="1"/>
    <col min="2046" max="2046" width="12.5" bestFit="1" customWidth="1"/>
    <col min="2047" max="2047" width="10" bestFit="1" customWidth="1"/>
    <col min="2048" max="2048" width="12.5" bestFit="1" customWidth="1"/>
    <col min="2049" max="2049" width="10" bestFit="1" customWidth="1"/>
    <col min="2050" max="2050" width="12.5" bestFit="1" customWidth="1"/>
    <col min="2051" max="2051" width="9.5" bestFit="1" customWidth="1"/>
    <col min="2052" max="2052" width="11.5" bestFit="1" customWidth="1"/>
    <col min="2053" max="2053" width="9" bestFit="1" customWidth="1"/>
    <col min="2054" max="2054" width="11.5" bestFit="1" customWidth="1"/>
    <col min="2055" max="2055" width="9" bestFit="1" customWidth="1"/>
    <col min="2056" max="2056" width="11.5" bestFit="1" customWidth="1"/>
    <col min="2057" max="2057" width="10" bestFit="1" customWidth="1"/>
    <col min="2058" max="2058" width="12.5" bestFit="1" customWidth="1"/>
    <col min="2059" max="2059" width="10" bestFit="1" customWidth="1"/>
    <col min="2060" max="2060" width="12.5" bestFit="1" customWidth="1"/>
    <col min="2061" max="2061" width="10" bestFit="1" customWidth="1"/>
    <col min="2062" max="2062" width="12.5" bestFit="1" customWidth="1"/>
    <col min="2063" max="2063" width="9" bestFit="1" customWidth="1"/>
    <col min="2064" max="2064" width="11.5" bestFit="1" customWidth="1"/>
    <col min="2065" max="2065" width="9" bestFit="1" customWidth="1"/>
    <col min="2066" max="2066" width="11.5" bestFit="1" customWidth="1"/>
    <col min="2067" max="2067" width="9" bestFit="1" customWidth="1"/>
    <col min="2068" max="2068" width="9.5" bestFit="1" customWidth="1"/>
    <col min="2069" max="2069" width="11.5" bestFit="1" customWidth="1"/>
    <col min="2070" max="2070" width="9" bestFit="1" customWidth="1"/>
    <col min="2071" max="2071" width="11.5" bestFit="1" customWidth="1"/>
    <col min="2072" max="2072" width="10" bestFit="1" customWidth="1"/>
    <col min="2073" max="2073" width="12.5" bestFit="1" customWidth="1"/>
    <col min="2074" max="2074" width="10" bestFit="1" customWidth="1"/>
    <col min="2075" max="2075" width="12.5" bestFit="1" customWidth="1"/>
    <col min="2076" max="2076" width="10" bestFit="1" customWidth="1"/>
    <col min="2077" max="2077" width="12.5" bestFit="1" customWidth="1"/>
    <col min="2078" max="2078" width="9.5" bestFit="1" customWidth="1"/>
    <col min="2079" max="2079" width="11.5" bestFit="1" customWidth="1"/>
    <col min="2080" max="2080" width="9" bestFit="1" customWidth="1"/>
    <col min="2081" max="2081" width="11.5" bestFit="1" customWidth="1"/>
    <col min="2082" max="2082" width="9" bestFit="1" customWidth="1"/>
    <col min="2083" max="2083" width="11.5" bestFit="1" customWidth="1"/>
    <col min="2084" max="2084" width="9" bestFit="1" customWidth="1"/>
    <col min="2085" max="2085" width="11.5" bestFit="1" customWidth="1"/>
    <col min="2086" max="2086" width="9" bestFit="1" customWidth="1"/>
    <col min="2087" max="2087" width="11.5" bestFit="1" customWidth="1"/>
    <col min="2088" max="2088" width="10" bestFit="1" customWidth="1"/>
    <col min="2089" max="2089" width="12.5" bestFit="1" customWidth="1"/>
    <col min="2090" max="2090" width="10" bestFit="1" customWidth="1"/>
    <col min="2091" max="2091" width="12.5" bestFit="1" customWidth="1"/>
    <col min="2092" max="2092" width="10" bestFit="1" customWidth="1"/>
    <col min="2093" max="2093" width="12.5" bestFit="1" customWidth="1"/>
    <col min="2094" max="2094" width="10" bestFit="1" customWidth="1"/>
    <col min="2095" max="2095" width="12.5" bestFit="1" customWidth="1"/>
    <col min="2096" max="2096" width="10" bestFit="1" customWidth="1"/>
    <col min="2097" max="2097" width="12.5" bestFit="1" customWidth="1"/>
    <col min="2098" max="2098" width="10" bestFit="1" customWidth="1"/>
    <col min="2099" max="2099" width="12.5" bestFit="1" customWidth="1"/>
    <col min="2100" max="2100" width="10" bestFit="1" customWidth="1"/>
    <col min="2101" max="2101" width="12.5" bestFit="1" customWidth="1"/>
    <col min="2102" max="2102" width="10" bestFit="1" customWidth="1"/>
    <col min="2103" max="2103" width="12.5" bestFit="1" customWidth="1"/>
    <col min="2104" max="2104" width="10" bestFit="1" customWidth="1"/>
    <col min="2105" max="2105" width="12.5" bestFit="1" customWidth="1"/>
    <col min="2106" max="2106" width="10" bestFit="1" customWidth="1"/>
    <col min="2107" max="2107" width="12.5" bestFit="1" customWidth="1"/>
    <col min="2108" max="2108" width="10" bestFit="1" customWidth="1"/>
    <col min="2109" max="2109" width="12.5" bestFit="1" customWidth="1"/>
    <col min="2110" max="2110" width="10" bestFit="1" customWidth="1"/>
    <col min="2111" max="2111" width="12.5" bestFit="1" customWidth="1"/>
    <col min="2112" max="2112" width="9" bestFit="1" customWidth="1"/>
    <col min="2113" max="2113" width="11.5" bestFit="1" customWidth="1"/>
    <col min="2114" max="2114" width="9.5" bestFit="1" customWidth="1"/>
    <col min="2115" max="2115" width="11.5" bestFit="1" customWidth="1"/>
    <col min="2116" max="2116" width="9.5" bestFit="1" customWidth="1"/>
    <col min="2117" max="2117" width="11.5" bestFit="1" customWidth="1"/>
    <col min="2118" max="2118" width="10" bestFit="1" customWidth="1"/>
    <col min="2119" max="2119" width="12.5" bestFit="1" customWidth="1"/>
    <col min="2120" max="2120" width="10" bestFit="1" customWidth="1"/>
    <col min="2121" max="2121" width="12.5" bestFit="1" customWidth="1"/>
    <col min="2122" max="2122" width="10" bestFit="1" customWidth="1"/>
    <col min="2123" max="2123" width="12.5" bestFit="1" customWidth="1"/>
    <col min="2124" max="2124" width="10" bestFit="1" customWidth="1"/>
    <col min="2125" max="2125" width="12.5" bestFit="1" customWidth="1"/>
    <col min="2126" max="2126" width="9.5" bestFit="1" customWidth="1"/>
    <col min="2127" max="2127" width="11.5" bestFit="1" customWidth="1"/>
    <col min="2128" max="2128" width="9.5" bestFit="1" customWidth="1"/>
    <col min="2129" max="2129" width="11.5" bestFit="1" customWidth="1"/>
    <col min="2130" max="2130" width="10" bestFit="1" customWidth="1"/>
    <col min="2131" max="2131" width="12.5" bestFit="1" customWidth="1"/>
    <col min="2132" max="2132" width="10" bestFit="1" customWidth="1"/>
    <col min="2133" max="2133" width="12.5" bestFit="1" customWidth="1"/>
    <col min="2134" max="2134" width="10" bestFit="1" customWidth="1"/>
    <col min="2135" max="2135" width="12.5" bestFit="1" customWidth="1"/>
    <col min="2136" max="2136" width="10" bestFit="1" customWidth="1"/>
    <col min="2137" max="2137" width="12.5" bestFit="1" customWidth="1"/>
    <col min="2138" max="2138" width="10" bestFit="1" customWidth="1"/>
    <col min="2139" max="2139" width="12.5" bestFit="1" customWidth="1"/>
    <col min="2140" max="2140" width="10" bestFit="1" customWidth="1"/>
    <col min="2141" max="2141" width="12.5" bestFit="1" customWidth="1"/>
    <col min="2142" max="2142" width="9.5" bestFit="1" customWidth="1"/>
    <col min="2143" max="2143" width="11.5" bestFit="1" customWidth="1"/>
    <col min="2144" max="2144" width="10" bestFit="1" customWidth="1"/>
    <col min="2145" max="2145" width="12.5" bestFit="1" customWidth="1"/>
    <col min="2146" max="2146" width="10" bestFit="1" customWidth="1"/>
    <col min="2147" max="2147" width="12.5" bestFit="1" customWidth="1"/>
    <col min="2148" max="2148" width="10" bestFit="1" customWidth="1"/>
    <col min="2149" max="2149" width="9.5" bestFit="1" customWidth="1"/>
    <col min="2150" max="2150" width="12.5" bestFit="1" customWidth="1"/>
    <col min="2151" max="2151" width="10" bestFit="1" customWidth="1"/>
    <col min="2152" max="2152" width="9.5" bestFit="1" customWidth="1"/>
    <col min="2153" max="2153" width="12.5" bestFit="1" customWidth="1"/>
    <col min="2154" max="2154" width="10" bestFit="1" customWidth="1"/>
    <col min="2155" max="2155" width="12.5" bestFit="1" customWidth="1"/>
    <col min="2156" max="2156" width="10" bestFit="1" customWidth="1"/>
    <col min="2157" max="2157" width="12.5" bestFit="1" customWidth="1"/>
    <col min="2158" max="2158" width="10" bestFit="1" customWidth="1"/>
    <col min="2159" max="2159" width="12.5" bestFit="1" customWidth="1"/>
    <col min="2160" max="2160" width="11" bestFit="1" customWidth="1"/>
    <col min="2161" max="2161" width="13.5" bestFit="1" customWidth="1"/>
    <col min="2162" max="2162" width="11" bestFit="1" customWidth="1"/>
    <col min="2163" max="2163" width="13.5" bestFit="1" customWidth="1"/>
    <col min="2164" max="2164" width="11" bestFit="1" customWidth="1"/>
    <col min="2165" max="2165" width="13.5" bestFit="1" customWidth="1"/>
    <col min="2166" max="2166" width="11" bestFit="1" customWidth="1"/>
    <col min="2167" max="2167" width="13.5" bestFit="1" customWidth="1"/>
    <col min="2168" max="2168" width="11" bestFit="1" customWidth="1"/>
    <col min="2169" max="2169" width="13.5" bestFit="1" customWidth="1"/>
    <col min="2170" max="2170" width="10" bestFit="1" customWidth="1"/>
    <col min="2171" max="2171" width="12.5" bestFit="1" customWidth="1"/>
    <col min="2172" max="2172" width="11" bestFit="1" customWidth="1"/>
    <col min="2173" max="2173" width="13.5" bestFit="1" customWidth="1"/>
    <col min="2174" max="2174" width="11" bestFit="1" customWidth="1"/>
    <col min="2175" max="2175" width="13.5" bestFit="1" customWidth="1"/>
    <col min="2176" max="2176" width="11" bestFit="1" customWidth="1"/>
    <col min="2177" max="2177" width="13.5" bestFit="1" customWidth="1"/>
    <col min="2178" max="2178" width="11" bestFit="1" customWidth="1"/>
    <col min="2179" max="2179" width="13.5" bestFit="1" customWidth="1"/>
    <col min="2180" max="2180" width="11" bestFit="1" customWidth="1"/>
    <col min="2181" max="2181" width="13.5" bestFit="1" customWidth="1"/>
    <col min="2182" max="2182" width="11" bestFit="1" customWidth="1"/>
    <col min="2183" max="2183" width="13.5" bestFit="1" customWidth="1"/>
    <col min="2184" max="2184" width="11" bestFit="1" customWidth="1"/>
    <col min="2185" max="2185" width="13.5" bestFit="1" customWidth="1"/>
    <col min="2186" max="2186" width="10" bestFit="1" customWidth="1"/>
    <col min="2187" max="2187" width="12.5" bestFit="1" customWidth="1"/>
    <col min="2188" max="2188" width="10" bestFit="1" customWidth="1"/>
    <col min="2189" max="2189" width="12.5" bestFit="1" customWidth="1"/>
    <col min="2190" max="2190" width="10" bestFit="1" customWidth="1"/>
    <col min="2191" max="2191" width="12.5" bestFit="1" customWidth="1"/>
    <col min="2192" max="2192" width="11" bestFit="1" customWidth="1"/>
    <col min="2193" max="2193" width="13.5" bestFit="1" customWidth="1"/>
    <col min="2194" max="2194" width="11" bestFit="1" customWidth="1"/>
    <col min="2195" max="2195" width="13.5" bestFit="1" customWidth="1"/>
    <col min="2196" max="2196" width="11" bestFit="1" customWidth="1"/>
    <col min="2197" max="2197" width="13.5" bestFit="1" customWidth="1"/>
    <col min="2198" max="2198" width="11" bestFit="1" customWidth="1"/>
    <col min="2199" max="2199" width="13.5" bestFit="1" customWidth="1"/>
    <col min="2200" max="2200" width="11" bestFit="1" customWidth="1"/>
    <col min="2201" max="2201" width="13.5" bestFit="1" customWidth="1"/>
    <col min="2202" max="2202" width="11" bestFit="1" customWidth="1"/>
    <col min="2203" max="2203" width="13.5" bestFit="1" customWidth="1"/>
    <col min="2204" max="2204" width="9" bestFit="1" customWidth="1"/>
    <col min="2205" max="2205" width="11.5" bestFit="1" customWidth="1"/>
    <col min="2206" max="2206" width="9" bestFit="1" customWidth="1"/>
    <col min="2207" max="2207" width="11.5" bestFit="1" customWidth="1"/>
    <col min="2208" max="2208" width="10" bestFit="1" customWidth="1"/>
    <col min="2209" max="2209" width="12.5" bestFit="1" customWidth="1"/>
    <col min="2210" max="2210" width="10" bestFit="1" customWidth="1"/>
    <col min="2211" max="2211" width="12.5" bestFit="1" customWidth="1"/>
    <col min="2212" max="2212" width="10" bestFit="1" customWidth="1"/>
    <col min="2213" max="2213" width="12.5" bestFit="1" customWidth="1"/>
    <col min="2214" max="2214" width="10" bestFit="1" customWidth="1"/>
    <col min="2215" max="2215" width="12.5" bestFit="1" customWidth="1"/>
    <col min="2216" max="2216" width="9.5" bestFit="1" customWidth="1"/>
    <col min="2217" max="2217" width="11.5" bestFit="1" customWidth="1"/>
    <col min="2218" max="2218" width="9.5" bestFit="1" customWidth="1"/>
    <col min="2219" max="2219" width="11.5" bestFit="1" customWidth="1"/>
    <col min="2220" max="2220" width="10" bestFit="1" customWidth="1"/>
    <col min="2221" max="2221" width="12.5" bestFit="1" customWidth="1"/>
    <col min="2222" max="2222" width="10" bestFit="1" customWidth="1"/>
    <col min="2223" max="2223" width="12.5" bestFit="1" customWidth="1"/>
    <col min="2224" max="2224" width="10" bestFit="1" customWidth="1"/>
    <col min="2225" max="2225" width="9.5" bestFit="1" customWidth="1"/>
    <col min="2226" max="2226" width="12.5" bestFit="1" customWidth="1"/>
    <col min="2227" max="2227" width="10" bestFit="1" customWidth="1"/>
    <col min="2228" max="2228" width="12.5" bestFit="1" customWidth="1"/>
    <col min="2229" max="2229" width="10" bestFit="1" customWidth="1"/>
    <col min="2230" max="2230" width="12.5" bestFit="1" customWidth="1"/>
    <col min="2231" max="2231" width="10" bestFit="1" customWidth="1"/>
    <col min="2232" max="2232" width="12.5" bestFit="1" customWidth="1"/>
    <col min="2233" max="2233" width="9.5" bestFit="1" customWidth="1"/>
    <col min="2234" max="2234" width="11.5" bestFit="1" customWidth="1"/>
    <col min="2235" max="2235" width="9" bestFit="1" customWidth="1"/>
    <col min="2236" max="2236" width="11.5" bestFit="1" customWidth="1"/>
    <col min="2237" max="2237" width="10" bestFit="1" customWidth="1"/>
    <col min="2238" max="2238" width="12.5" bestFit="1" customWidth="1"/>
    <col min="2239" max="2239" width="10" bestFit="1" customWidth="1"/>
    <col min="2240" max="2240" width="12.5" bestFit="1" customWidth="1"/>
    <col min="2241" max="2241" width="10" bestFit="1" customWidth="1"/>
    <col min="2242" max="2242" width="12.5" bestFit="1" customWidth="1"/>
    <col min="2243" max="2243" width="10" bestFit="1" customWidth="1"/>
    <col min="2244" max="2244" width="12.5" bestFit="1" customWidth="1"/>
    <col min="2245" max="2245" width="10" bestFit="1" customWidth="1"/>
    <col min="2246" max="2246" width="12.5" bestFit="1" customWidth="1"/>
    <col min="2247" max="2247" width="10" bestFit="1" customWidth="1"/>
    <col min="2248" max="2248" width="12.5" bestFit="1" customWidth="1"/>
    <col min="2249" max="2249" width="10" bestFit="1" customWidth="1"/>
    <col min="2250" max="2250" width="12.5" bestFit="1" customWidth="1"/>
    <col min="2251" max="2251" width="9" bestFit="1" customWidth="1"/>
    <col min="2252" max="2252" width="11.5" bestFit="1" customWidth="1"/>
    <col min="2253" max="2253" width="9.5" bestFit="1" customWidth="1"/>
    <col min="2254" max="2254" width="11.5" bestFit="1" customWidth="1"/>
    <col min="2255" max="2255" width="10" bestFit="1" customWidth="1"/>
    <col min="2256" max="2256" width="9.5" bestFit="1" customWidth="1"/>
    <col min="2257" max="2257" width="12.5" bestFit="1" customWidth="1"/>
    <col min="2258" max="2258" width="10" bestFit="1" customWidth="1"/>
    <col min="2259" max="2259" width="12.5" bestFit="1" customWidth="1"/>
    <col min="2260" max="2260" width="10" bestFit="1" customWidth="1"/>
    <col min="2261" max="2261" width="12.5" bestFit="1" customWidth="1"/>
    <col min="2262" max="2262" width="10" bestFit="1" customWidth="1"/>
    <col min="2263" max="2263" width="12.5" bestFit="1" customWidth="1"/>
    <col min="2264" max="2264" width="10" bestFit="1" customWidth="1"/>
    <col min="2265" max="2265" width="12.5" bestFit="1" customWidth="1"/>
    <col min="2266" max="2266" width="9" bestFit="1" customWidth="1"/>
    <col min="2267" max="2267" width="11.5" bestFit="1" customWidth="1"/>
    <col min="2268" max="2268" width="9.5" bestFit="1" customWidth="1"/>
    <col min="2269" max="2269" width="11.5" bestFit="1" customWidth="1"/>
    <col min="2270" max="2270" width="9" bestFit="1" customWidth="1"/>
    <col min="2271" max="2271" width="4.1640625" bestFit="1" customWidth="1"/>
    <col min="2272" max="2272" width="11.5" bestFit="1" customWidth="1"/>
    <col min="2273" max="2273" width="9" bestFit="1" customWidth="1"/>
    <col min="2274" max="2274" width="11.5" bestFit="1" customWidth="1"/>
    <col min="2275" max="2275" width="9.5" bestFit="1" customWidth="1"/>
    <col min="2276" max="2276" width="11.5" bestFit="1" customWidth="1"/>
    <col min="2277" max="2277" width="10" bestFit="1" customWidth="1"/>
    <col min="2278" max="2278" width="12.5" bestFit="1" customWidth="1"/>
    <col min="2279" max="2279" width="10" bestFit="1" customWidth="1"/>
    <col min="2280" max="2280" width="12.5" bestFit="1" customWidth="1"/>
    <col min="2281" max="2281" width="9.5" bestFit="1" customWidth="1"/>
    <col min="2282" max="2282" width="11.5" bestFit="1" customWidth="1"/>
    <col min="2283" max="2283" width="10" bestFit="1" customWidth="1"/>
    <col min="2284" max="2284" width="12.5" bestFit="1" customWidth="1"/>
    <col min="2285" max="2285" width="10" bestFit="1" customWidth="1"/>
    <col min="2286" max="2286" width="12.5" bestFit="1" customWidth="1"/>
    <col min="2287" max="2287" width="10" bestFit="1" customWidth="1"/>
    <col min="2288" max="2288" width="12.5" bestFit="1" customWidth="1"/>
    <col min="2289" max="2289" width="10" bestFit="1" customWidth="1"/>
    <col min="2290" max="2290" width="12.5" bestFit="1" customWidth="1"/>
    <col min="2291" max="2291" width="9" bestFit="1" customWidth="1"/>
    <col min="2292" max="2292" width="11.5" bestFit="1" customWidth="1"/>
    <col min="2293" max="2293" width="10" bestFit="1" customWidth="1"/>
    <col min="2294" max="2294" width="12.5" bestFit="1" customWidth="1"/>
    <col min="2295" max="2295" width="10" bestFit="1" customWidth="1"/>
    <col min="2296" max="2296" width="12.5" bestFit="1" customWidth="1"/>
    <col min="2297" max="2297" width="10" bestFit="1" customWidth="1"/>
    <col min="2298" max="2298" width="12.5" bestFit="1" customWidth="1"/>
    <col min="2299" max="2299" width="10" bestFit="1" customWidth="1"/>
    <col min="2300" max="2300" width="12.5" bestFit="1" customWidth="1"/>
    <col min="2301" max="2301" width="9" bestFit="1" customWidth="1"/>
    <col min="2302" max="2302" width="11.5" bestFit="1" customWidth="1"/>
    <col min="2303" max="2303" width="10" bestFit="1" customWidth="1"/>
    <col min="2304" max="2304" width="12.5" bestFit="1" customWidth="1"/>
    <col min="2305" max="2305" width="10" bestFit="1" customWidth="1"/>
    <col min="2306" max="2306" width="12.5" bestFit="1" customWidth="1"/>
    <col min="2307" max="2307" width="10" bestFit="1" customWidth="1"/>
    <col min="2308" max="2308" width="12.5" bestFit="1" customWidth="1"/>
    <col min="2309" max="2309" width="10" bestFit="1" customWidth="1"/>
    <col min="2310" max="2310" width="12.5" bestFit="1" customWidth="1"/>
    <col min="2311" max="2311" width="9.5" bestFit="1" customWidth="1"/>
    <col min="2312" max="2312" width="11.5" bestFit="1" customWidth="1"/>
    <col min="2313" max="2313" width="9.5" bestFit="1" customWidth="1"/>
    <col min="2314" max="2314" width="11.5" bestFit="1" customWidth="1"/>
    <col min="2315" max="2315" width="10" bestFit="1" customWidth="1"/>
    <col min="2316" max="2316" width="12.5" bestFit="1" customWidth="1"/>
    <col min="2317" max="2317" width="10" bestFit="1" customWidth="1"/>
    <col min="2318" max="2318" width="12.5" bestFit="1" customWidth="1"/>
    <col min="2319" max="2319" width="10" bestFit="1" customWidth="1"/>
    <col min="2320" max="2320" width="9.5" bestFit="1" customWidth="1"/>
    <col min="2321" max="2321" width="12.5" bestFit="1" customWidth="1"/>
    <col min="2322" max="2322" width="10" bestFit="1" customWidth="1"/>
    <col min="2323" max="2323" width="12.5" bestFit="1" customWidth="1"/>
    <col min="2324" max="2324" width="10" bestFit="1" customWidth="1"/>
    <col min="2325" max="2325" width="9.5" bestFit="1" customWidth="1"/>
    <col min="2326" max="2326" width="12.5" bestFit="1" customWidth="1"/>
    <col min="2327" max="2327" width="11" bestFit="1" customWidth="1"/>
    <col min="2328" max="2328" width="13.5" bestFit="1" customWidth="1"/>
    <col min="2329" max="2329" width="11" bestFit="1" customWidth="1"/>
    <col min="2330" max="2330" width="4.1640625" bestFit="1" customWidth="1"/>
    <col min="2331" max="2331" width="13.5" bestFit="1" customWidth="1"/>
    <col min="2332" max="2332" width="11" bestFit="1" customWidth="1"/>
    <col min="2333" max="2333" width="13.5" bestFit="1" customWidth="1"/>
    <col min="2334" max="2334" width="11" bestFit="1" customWidth="1"/>
    <col min="2335" max="2335" width="13.5" bestFit="1" customWidth="1"/>
    <col min="2336" max="2336" width="11" bestFit="1" customWidth="1"/>
    <col min="2337" max="2337" width="13.5" bestFit="1" customWidth="1"/>
    <col min="2338" max="2338" width="11" bestFit="1" customWidth="1"/>
    <col min="2339" max="2339" width="13.5" bestFit="1" customWidth="1"/>
    <col min="2340" max="2340" width="11" bestFit="1" customWidth="1"/>
    <col min="2341" max="2341" width="13.5" bestFit="1" customWidth="1"/>
    <col min="2342" max="2342" width="11" bestFit="1" customWidth="1"/>
    <col min="2343" max="2343" width="13.5" bestFit="1" customWidth="1"/>
    <col min="2344" max="2344" width="10" bestFit="1" customWidth="1"/>
    <col min="2345" max="2345" width="12.5" bestFit="1" customWidth="1"/>
    <col min="2346" max="2346" width="10" bestFit="1" customWidth="1"/>
    <col min="2347" max="2347" width="12.5" bestFit="1" customWidth="1"/>
    <col min="2348" max="2348" width="10" bestFit="1" customWidth="1"/>
    <col min="2349" max="2349" width="12.5" bestFit="1" customWidth="1"/>
    <col min="2350" max="2350" width="11" bestFit="1" customWidth="1"/>
    <col min="2351" max="2351" width="13.5" bestFit="1" customWidth="1"/>
    <col min="2352" max="2352" width="11" bestFit="1" customWidth="1"/>
    <col min="2353" max="2353" width="13.5" bestFit="1" customWidth="1"/>
    <col min="2354" max="2354" width="9.5" bestFit="1" customWidth="1"/>
    <col min="2355" max="2355" width="11.5" bestFit="1" customWidth="1"/>
    <col min="2356" max="2356" width="9" bestFit="1" customWidth="1"/>
    <col min="2357" max="2357" width="11.5" bestFit="1" customWidth="1"/>
    <col min="2358" max="2358" width="10" bestFit="1" customWidth="1"/>
    <col min="2359" max="2359" width="9.5" bestFit="1" customWidth="1"/>
    <col min="2360" max="2360" width="12.5" bestFit="1" customWidth="1"/>
    <col min="2361" max="2361" width="9.5" bestFit="1" customWidth="1"/>
    <col min="2362" max="2362" width="11.5" bestFit="1" customWidth="1"/>
    <col min="2363" max="2363" width="9.5" bestFit="1" customWidth="1"/>
    <col min="2364" max="2364" width="11.5" bestFit="1" customWidth="1"/>
    <col min="2365" max="2365" width="9.5" bestFit="1" customWidth="1"/>
    <col min="2366" max="2366" width="11.5" bestFit="1" customWidth="1"/>
    <col min="2367" max="2367" width="10" bestFit="1" customWidth="1"/>
    <col min="2368" max="2368" width="12.5" bestFit="1" customWidth="1"/>
    <col min="2369" max="2369" width="10" bestFit="1" customWidth="1"/>
    <col min="2370" max="2370" width="12.5" bestFit="1" customWidth="1"/>
    <col min="2371" max="2371" width="10" bestFit="1" customWidth="1"/>
    <col min="2372" max="2372" width="12.5" bestFit="1" customWidth="1"/>
    <col min="2373" max="2373" width="10" bestFit="1" customWidth="1"/>
    <col min="2374" max="2374" width="12.5" bestFit="1" customWidth="1"/>
    <col min="2375" max="2375" width="9" bestFit="1" customWidth="1"/>
    <col min="2376" max="2376" width="11.5" bestFit="1" customWidth="1"/>
    <col min="2377" max="2377" width="9.5" bestFit="1" customWidth="1"/>
    <col min="2378" max="2378" width="11.5" bestFit="1" customWidth="1"/>
    <col min="2379" max="2379" width="9.5" bestFit="1" customWidth="1"/>
    <col min="2380" max="2380" width="11.5" bestFit="1" customWidth="1"/>
    <col min="2381" max="2381" width="9" bestFit="1" customWidth="1"/>
    <col min="2382" max="2382" width="11.5" bestFit="1" customWidth="1"/>
    <col min="2383" max="2383" width="9" bestFit="1" customWidth="1"/>
    <col min="2384" max="2384" width="11.5" bestFit="1" customWidth="1"/>
    <col min="2385" max="2385" width="10" bestFit="1" customWidth="1"/>
    <col min="2386" max="2386" width="12.5" bestFit="1" customWidth="1"/>
    <col min="2387" max="2387" width="10" bestFit="1" customWidth="1"/>
    <col min="2388" max="2388" width="12.5" bestFit="1" customWidth="1"/>
    <col min="2389" max="2389" width="10" bestFit="1" customWidth="1"/>
    <col min="2390" max="2390" width="12.5" bestFit="1" customWidth="1"/>
    <col min="2391" max="2391" width="10" bestFit="1" customWidth="1"/>
    <col min="2392" max="2392" width="12.5" bestFit="1" customWidth="1"/>
    <col min="2393" max="2393" width="9.5" bestFit="1" customWidth="1"/>
    <col min="2394" max="2394" width="11.5" bestFit="1" customWidth="1"/>
    <col min="2395" max="2395" width="9.5" bestFit="1" customWidth="1"/>
    <col min="2396" max="2396" width="11.5" bestFit="1" customWidth="1"/>
    <col min="2397" max="2397" width="9" bestFit="1" customWidth="1"/>
    <col min="2398" max="2398" width="11.5" bestFit="1" customWidth="1"/>
    <col min="2399" max="2399" width="10" bestFit="1" customWidth="1"/>
    <col min="2400" max="2400" width="12.5" bestFit="1" customWidth="1"/>
    <col min="2401" max="2401" width="9" bestFit="1" customWidth="1"/>
    <col min="2402" max="2402" width="11.5" bestFit="1" customWidth="1"/>
    <col min="2403" max="2403" width="9" bestFit="1" customWidth="1"/>
    <col min="2404" max="2404" width="11.5" bestFit="1" customWidth="1"/>
    <col min="2405" max="2405" width="10" bestFit="1" customWidth="1"/>
    <col min="2406" max="2406" width="12.5" bestFit="1" customWidth="1"/>
    <col min="2407" max="2407" width="10" bestFit="1" customWidth="1"/>
    <col min="2408" max="2408" width="12.5" bestFit="1" customWidth="1"/>
    <col min="2409" max="2409" width="10" bestFit="1" customWidth="1"/>
    <col min="2410" max="2410" width="12.5" bestFit="1" customWidth="1"/>
    <col min="2411" max="2411" width="10" bestFit="1" customWidth="1"/>
    <col min="2412" max="2412" width="12.5" bestFit="1" customWidth="1"/>
    <col min="2413" max="2413" width="10" bestFit="1" customWidth="1"/>
    <col min="2414" max="2414" width="12.5" bestFit="1" customWidth="1"/>
    <col min="2415" max="2415" width="10" bestFit="1" customWidth="1"/>
    <col min="2416" max="2416" width="12.5" bestFit="1" customWidth="1"/>
    <col min="2417" max="2417" width="9" bestFit="1" customWidth="1"/>
    <col min="2418" max="2418" width="11.5" bestFit="1" customWidth="1"/>
    <col min="2419" max="2419" width="10" bestFit="1" customWidth="1"/>
    <col min="2420" max="2420" width="12.5" bestFit="1" customWidth="1"/>
    <col min="2421" max="2421" width="10" bestFit="1" customWidth="1"/>
    <col min="2422" max="2422" width="12.5" bestFit="1" customWidth="1"/>
    <col min="2423" max="2423" width="10" bestFit="1" customWidth="1"/>
    <col min="2424" max="2424" width="12.5" bestFit="1" customWidth="1"/>
    <col min="2425" max="2425" width="10" bestFit="1" customWidth="1"/>
    <col min="2426" max="2426" width="12.5" bestFit="1" customWidth="1"/>
    <col min="2427" max="2427" width="10" bestFit="1" customWidth="1"/>
    <col min="2428" max="2428" width="12.5" bestFit="1" customWidth="1"/>
    <col min="2429" max="2429" width="9.5" bestFit="1" customWidth="1"/>
    <col min="2430" max="2430" width="11.5" bestFit="1" customWidth="1"/>
    <col min="2431" max="2431" width="10" bestFit="1" customWidth="1"/>
    <col min="2432" max="2432" width="12.5" bestFit="1" customWidth="1"/>
    <col min="2433" max="2433" width="10" bestFit="1" customWidth="1"/>
    <col min="2434" max="2434" width="12.5" bestFit="1" customWidth="1"/>
    <col min="2435" max="2435" width="10" bestFit="1" customWidth="1"/>
    <col min="2436" max="2436" width="12.5" bestFit="1" customWidth="1"/>
    <col min="2437" max="2437" width="10" bestFit="1" customWidth="1"/>
    <col min="2438" max="2438" width="12.5" bestFit="1" customWidth="1"/>
    <col min="2439" max="2439" width="10" bestFit="1" customWidth="1"/>
    <col min="2440" max="2440" width="12.5" bestFit="1" customWidth="1"/>
    <col min="2441" max="2441" width="10" bestFit="1" customWidth="1"/>
    <col min="2442" max="2442" width="12.5" bestFit="1" customWidth="1"/>
    <col min="2443" max="2443" width="10" bestFit="1" customWidth="1"/>
    <col min="2444" max="2444" width="12.5" bestFit="1" customWidth="1"/>
    <col min="2445" max="2445" width="10" bestFit="1" customWidth="1"/>
    <col min="2446" max="2446" width="12.5" bestFit="1" customWidth="1"/>
    <col min="2447" max="2447" width="9" bestFit="1" customWidth="1"/>
    <col min="2448" max="2448" width="11.5" bestFit="1" customWidth="1"/>
    <col min="2449" max="2449" width="9" bestFit="1" customWidth="1"/>
    <col min="2450" max="2450" width="11.5" bestFit="1" customWidth="1"/>
    <col min="2451" max="2451" width="9.5" bestFit="1" customWidth="1"/>
    <col min="2452" max="2452" width="11.5" bestFit="1" customWidth="1"/>
    <col min="2453" max="2453" width="10" bestFit="1" customWidth="1"/>
    <col min="2454" max="2454" width="12.5" bestFit="1" customWidth="1"/>
    <col min="2455" max="2455" width="10" bestFit="1" customWidth="1"/>
    <col min="2456" max="2456" width="12.5" bestFit="1" customWidth="1"/>
    <col min="2457" max="2457" width="10" bestFit="1" customWidth="1"/>
    <col min="2458" max="2458" width="12.5" bestFit="1" customWidth="1"/>
    <col min="2459" max="2459" width="10" bestFit="1" customWidth="1"/>
    <col min="2460" max="2460" width="12.5" bestFit="1" customWidth="1"/>
    <col min="2461" max="2461" width="9.5" bestFit="1" customWidth="1"/>
    <col min="2462" max="2462" width="11.5" bestFit="1" customWidth="1"/>
    <col min="2463" max="2463" width="10" bestFit="1" customWidth="1"/>
    <col min="2464" max="2464" width="12.5" bestFit="1" customWidth="1"/>
    <col min="2465" max="2465" width="10" bestFit="1" customWidth="1"/>
    <col min="2466" max="2466" width="12.5" bestFit="1" customWidth="1"/>
    <col min="2467" max="2467" width="10" bestFit="1" customWidth="1"/>
    <col min="2468" max="2468" width="9.5" bestFit="1" customWidth="1"/>
    <col min="2469" max="2469" width="12.5" bestFit="1" customWidth="1"/>
    <col min="2470" max="2470" width="10" bestFit="1" customWidth="1"/>
    <col min="2471" max="2471" width="12.5" bestFit="1" customWidth="1"/>
    <col min="2472" max="2472" width="10" bestFit="1" customWidth="1"/>
    <col min="2473" max="2473" width="12.5" bestFit="1" customWidth="1"/>
    <col min="2474" max="2474" width="10" bestFit="1" customWidth="1"/>
    <col min="2475" max="2475" width="12.5" bestFit="1" customWidth="1"/>
    <col min="2476" max="2476" width="10" bestFit="1" customWidth="1"/>
    <col min="2477" max="2477" width="12.5" bestFit="1" customWidth="1"/>
    <col min="2478" max="2478" width="11" bestFit="1" customWidth="1"/>
    <col min="2479" max="2479" width="13.5" bestFit="1" customWidth="1"/>
    <col min="2480" max="2480" width="11" bestFit="1" customWidth="1"/>
    <col min="2481" max="2481" width="13.5" bestFit="1" customWidth="1"/>
    <col min="2482" max="2482" width="11" bestFit="1" customWidth="1"/>
    <col min="2483" max="2483" width="13.5" bestFit="1" customWidth="1"/>
    <col min="2484" max="2484" width="11" bestFit="1" customWidth="1"/>
    <col min="2485" max="2485" width="13.5" bestFit="1" customWidth="1"/>
    <col min="2486" max="2486" width="11" bestFit="1" customWidth="1"/>
    <col min="2487" max="2487" width="13.5" bestFit="1" customWidth="1"/>
    <col min="2488" max="2488" width="11" bestFit="1" customWidth="1"/>
    <col min="2489" max="2489" width="13.5" bestFit="1" customWidth="1"/>
    <col min="2490" max="2490" width="11" bestFit="1" customWidth="1"/>
    <col min="2491" max="2491" width="13.5" bestFit="1" customWidth="1"/>
    <col min="2492" max="2492" width="11" bestFit="1" customWidth="1"/>
    <col min="2493" max="2493" width="13.5" bestFit="1" customWidth="1"/>
    <col min="2494" max="2494" width="11" bestFit="1" customWidth="1"/>
    <col min="2495" max="2495" width="13.5" bestFit="1" customWidth="1"/>
    <col min="2496" max="2496" width="11" bestFit="1" customWidth="1"/>
    <col min="2497" max="2497" width="13.5" bestFit="1" customWidth="1"/>
    <col min="2498" max="2498" width="11" bestFit="1" customWidth="1"/>
    <col min="2499" max="2499" width="13.5" bestFit="1" customWidth="1"/>
    <col min="2500" max="2500" width="11" bestFit="1" customWidth="1"/>
    <col min="2501" max="2501" width="13.5" bestFit="1" customWidth="1"/>
    <col min="2502" max="2502" width="10" bestFit="1" customWidth="1"/>
    <col min="2503" max="2503" width="5.83203125" bestFit="1" customWidth="1"/>
    <col min="2504" max="2504" width="12.5" bestFit="1" customWidth="1"/>
    <col min="2505" max="2505" width="11" bestFit="1" customWidth="1"/>
    <col min="2506" max="2506" width="9.5" bestFit="1" customWidth="1"/>
    <col min="2507" max="2507" width="13.5" bestFit="1" customWidth="1"/>
    <col min="2508" max="2508" width="11" bestFit="1" customWidth="1"/>
    <col min="2509" max="2509" width="13.5" bestFit="1" customWidth="1"/>
    <col min="2510" max="2510" width="11" bestFit="1" customWidth="1"/>
    <col min="2511" max="2511" width="13.5" bestFit="1" customWidth="1"/>
    <col min="2512" max="2512" width="11" bestFit="1" customWidth="1"/>
    <col min="2513" max="2513" width="13.5" bestFit="1" customWidth="1"/>
    <col min="2514" max="2514" width="11" bestFit="1" customWidth="1"/>
    <col min="2515" max="2515" width="13.5" bestFit="1" customWidth="1"/>
    <col min="2516" max="2516" width="9.5" bestFit="1" customWidth="1"/>
    <col min="2517" max="2517" width="11.5" bestFit="1" customWidth="1"/>
    <col min="2518" max="2518" width="9.5" bestFit="1" customWidth="1"/>
    <col min="2519" max="2519" width="11.5" bestFit="1" customWidth="1"/>
    <col min="2520" max="2520" width="10" bestFit="1" customWidth="1"/>
    <col min="2521" max="2521" width="12.5" bestFit="1" customWidth="1"/>
    <col min="2522" max="2522" width="10" bestFit="1" customWidth="1"/>
    <col min="2523" max="2523" width="12.5" bestFit="1" customWidth="1"/>
    <col min="2524" max="2524" width="10" bestFit="1" customWidth="1"/>
    <col min="2525" max="2525" width="12.5" bestFit="1" customWidth="1"/>
    <col min="2526" max="2526" width="10" bestFit="1" customWidth="1"/>
    <col min="2527" max="2527" width="12.5" bestFit="1" customWidth="1"/>
    <col min="2528" max="2528" width="10" bestFit="1" customWidth="1"/>
    <col min="2529" max="2529" width="12.5" bestFit="1" customWidth="1"/>
    <col min="2530" max="2530" width="10" bestFit="1" customWidth="1"/>
    <col min="2531" max="2531" width="9.5" bestFit="1" customWidth="1"/>
    <col min="2532" max="2532" width="12.5" bestFit="1" customWidth="1"/>
    <col min="2533" max="2533" width="10" bestFit="1" customWidth="1"/>
    <col min="2534" max="2534" width="12.5" bestFit="1" customWidth="1"/>
    <col min="2535" max="2535" width="10" bestFit="1" customWidth="1"/>
    <col min="2536" max="2536" width="12.5" bestFit="1" customWidth="1"/>
    <col min="2537" max="2537" width="10" bestFit="1" customWidth="1"/>
    <col min="2538" max="2538" width="12.5" bestFit="1" customWidth="1"/>
    <col min="2539" max="2539" width="10" bestFit="1" customWidth="1"/>
    <col min="2540" max="2540" width="12.5" bestFit="1" customWidth="1"/>
    <col min="2541" max="2541" width="10" bestFit="1" customWidth="1"/>
    <col min="2542" max="2542" width="12.5" bestFit="1" customWidth="1"/>
    <col min="2543" max="2543" width="10" bestFit="1" customWidth="1"/>
    <col min="2544" max="2544" width="12.5" bestFit="1" customWidth="1"/>
    <col min="2545" max="2545" width="10" bestFit="1" customWidth="1"/>
    <col min="2546" max="2546" width="12.5" bestFit="1" customWidth="1"/>
    <col min="2547" max="2547" width="10" bestFit="1" customWidth="1"/>
    <col min="2548" max="2548" width="12.5" bestFit="1" customWidth="1"/>
    <col min="2549" max="2549" width="10" bestFit="1" customWidth="1"/>
    <col min="2550" max="2550" width="12.5" bestFit="1" customWidth="1"/>
    <col min="2551" max="2551" width="10" bestFit="1" customWidth="1"/>
    <col min="2552" max="2552" width="12.5" bestFit="1" customWidth="1"/>
    <col min="2553" max="2553" width="10" bestFit="1" customWidth="1"/>
    <col min="2554" max="2554" width="12.5" bestFit="1" customWidth="1"/>
    <col min="2555" max="2555" width="10" bestFit="1" customWidth="1"/>
    <col min="2556" max="2556" width="12.5" bestFit="1" customWidth="1"/>
    <col min="2557" max="2557" width="9.5" bestFit="1" customWidth="1"/>
    <col min="2558" max="2558" width="11.5" bestFit="1" customWidth="1"/>
    <col min="2559" max="2559" width="9.5" bestFit="1" customWidth="1"/>
    <col min="2560" max="2560" width="11.5" bestFit="1" customWidth="1"/>
    <col min="2561" max="2561" width="10" bestFit="1" customWidth="1"/>
    <col min="2562" max="2562" width="12.5" bestFit="1" customWidth="1"/>
    <col min="2563" max="2563" width="10" bestFit="1" customWidth="1"/>
    <col min="2564" max="2564" width="12.5" bestFit="1" customWidth="1"/>
    <col min="2565" max="2565" width="10" bestFit="1" customWidth="1"/>
    <col min="2566" max="2566" width="12.5" bestFit="1" customWidth="1"/>
    <col min="2567" max="2567" width="10" bestFit="1" customWidth="1"/>
    <col min="2568" max="2568" width="12.5" bestFit="1" customWidth="1"/>
    <col min="2569" max="2569" width="9" bestFit="1" customWidth="1"/>
    <col min="2570" max="2570" width="9.5" bestFit="1" customWidth="1"/>
    <col min="2571" max="2571" width="11.5" bestFit="1" customWidth="1"/>
    <col min="2572" max="2572" width="9.5" bestFit="1" customWidth="1"/>
    <col min="2573" max="2573" width="11.5" bestFit="1" customWidth="1"/>
    <col min="2574" max="2574" width="9" bestFit="1" customWidth="1"/>
    <col min="2575" max="2575" width="11.5" bestFit="1" customWidth="1"/>
    <col min="2576" max="2576" width="10" bestFit="1" customWidth="1"/>
    <col min="2577" max="2577" width="12.5" bestFit="1" customWidth="1"/>
    <col min="2578" max="2578" width="10" bestFit="1" customWidth="1"/>
    <col min="2579" max="2579" width="9.5" bestFit="1" customWidth="1"/>
    <col min="2580" max="2580" width="12.5" bestFit="1" customWidth="1"/>
    <col min="2581" max="2581" width="10" bestFit="1" customWidth="1"/>
    <col min="2582" max="2582" width="12.5" bestFit="1" customWidth="1"/>
    <col min="2583" max="2583" width="10" bestFit="1" customWidth="1"/>
    <col min="2584" max="2584" width="12.5" bestFit="1" customWidth="1"/>
    <col min="2585" max="2585" width="10" bestFit="1" customWidth="1"/>
    <col min="2586" max="2586" width="12.5" bestFit="1" customWidth="1"/>
    <col min="2587" max="2587" width="10" bestFit="1" customWidth="1"/>
    <col min="2588" max="2588" width="9.5" bestFit="1" customWidth="1"/>
    <col min="2589" max="2589" width="12.5" bestFit="1" customWidth="1"/>
    <col min="2590" max="2590" width="9.5" bestFit="1" customWidth="1"/>
    <col min="2591" max="2591" width="11.5" bestFit="1" customWidth="1"/>
    <col min="2592" max="2592" width="9.5" bestFit="1" customWidth="1"/>
    <col min="2593" max="2593" width="11.5" bestFit="1" customWidth="1"/>
    <col min="2594" max="2594" width="9" bestFit="1" customWidth="1"/>
    <col min="2595" max="2595" width="11.5" bestFit="1" customWidth="1"/>
    <col min="2596" max="2596" width="9" bestFit="1" customWidth="1"/>
    <col min="2597" max="2597" width="11.5" bestFit="1" customWidth="1"/>
    <col min="2598" max="2598" width="10" bestFit="1" customWidth="1"/>
    <col min="2599" max="2599" width="12.5" bestFit="1" customWidth="1"/>
    <col min="2600" max="2600" width="10" bestFit="1" customWidth="1"/>
    <col min="2601" max="2601" width="12.5" bestFit="1" customWidth="1"/>
    <col min="2602" max="2602" width="10" bestFit="1" customWidth="1"/>
    <col min="2603" max="2603" width="12.5" bestFit="1" customWidth="1"/>
    <col min="2604" max="2604" width="10" bestFit="1" customWidth="1"/>
    <col min="2605" max="2605" width="12.5" bestFit="1" customWidth="1"/>
    <col min="2606" max="2606" width="10" bestFit="1" customWidth="1"/>
    <col min="2607" max="2607" width="12.5" bestFit="1" customWidth="1"/>
    <col min="2608" max="2608" width="9.5" bestFit="1" customWidth="1"/>
    <col min="2609" max="2609" width="11.5" bestFit="1" customWidth="1"/>
    <col min="2610" max="2610" width="9.5" bestFit="1" customWidth="1"/>
    <col min="2611" max="2611" width="11.5" bestFit="1" customWidth="1"/>
    <col min="2612" max="2612" width="9" bestFit="1" customWidth="1"/>
    <col min="2613" max="2613" width="11.5" bestFit="1" customWidth="1"/>
    <col min="2614" max="2614" width="10" bestFit="1" customWidth="1"/>
    <col min="2615" max="2615" width="12.5" bestFit="1" customWidth="1"/>
    <col min="2616" max="2616" width="10" bestFit="1" customWidth="1"/>
    <col min="2617" max="2617" width="12.5" bestFit="1" customWidth="1"/>
    <col min="2618" max="2618" width="10" bestFit="1" customWidth="1"/>
    <col min="2619" max="2619" width="12.5" bestFit="1" customWidth="1"/>
    <col min="2620" max="2620" width="10" bestFit="1" customWidth="1"/>
    <col min="2621" max="2621" width="12.5" bestFit="1" customWidth="1"/>
    <col min="2622" max="2622" width="10" bestFit="1" customWidth="1"/>
    <col min="2623" max="2623" width="12.5" bestFit="1" customWidth="1"/>
    <col min="2624" max="2624" width="10" bestFit="1" customWidth="1"/>
    <col min="2625" max="2625" width="12.5" bestFit="1" customWidth="1"/>
    <col min="2626" max="2626" width="10" bestFit="1" customWidth="1"/>
    <col min="2627" max="2627" width="12.5" bestFit="1" customWidth="1"/>
    <col min="2628" max="2628" width="9.5" bestFit="1" customWidth="1"/>
    <col min="2629" max="2629" width="11.5" bestFit="1" customWidth="1"/>
    <col min="2630" max="2630" width="9" bestFit="1" customWidth="1"/>
    <col min="2631" max="2631" width="11.5" bestFit="1" customWidth="1"/>
    <col min="2632" max="2632" width="10" bestFit="1" customWidth="1"/>
    <col min="2633" max="2633" width="12.5" bestFit="1" customWidth="1"/>
    <col min="2634" max="2634" width="10" bestFit="1" customWidth="1"/>
    <col min="2635" max="2635" width="12.5" bestFit="1" customWidth="1"/>
    <col min="2636" max="2636" width="9.5" bestFit="1" customWidth="1"/>
    <col min="2637" max="2637" width="11.5" bestFit="1" customWidth="1"/>
    <col min="2638" max="2638" width="10" bestFit="1" customWidth="1"/>
    <col min="2639" max="2639" width="12.5" bestFit="1" customWidth="1"/>
    <col min="2640" max="2640" width="10" bestFit="1" customWidth="1"/>
    <col min="2641" max="2641" width="12.5" bestFit="1" customWidth="1"/>
    <col min="2642" max="2642" width="10" bestFit="1" customWidth="1"/>
    <col min="2643" max="2643" width="12.5" bestFit="1" customWidth="1"/>
    <col min="2644" max="2644" width="10" bestFit="1" customWidth="1"/>
    <col min="2645" max="2645" width="12.5" bestFit="1" customWidth="1"/>
    <col min="2646" max="2646" width="10" bestFit="1" customWidth="1"/>
    <col min="2647" max="2647" width="12.5" bestFit="1" customWidth="1"/>
    <col min="2648" max="2648" width="10" bestFit="1" customWidth="1"/>
    <col min="2649" max="2649" width="12.5" bestFit="1" customWidth="1"/>
    <col min="2650" max="2650" width="10" bestFit="1" customWidth="1"/>
    <col min="2651" max="2651" width="12.5" bestFit="1" customWidth="1"/>
    <col min="2652" max="2652" width="10" bestFit="1" customWidth="1"/>
    <col min="2653" max="2653" width="12.5" bestFit="1" customWidth="1"/>
    <col min="2654" max="2654" width="10" bestFit="1" customWidth="1"/>
    <col min="2655" max="2655" width="12.5" bestFit="1" customWidth="1"/>
    <col min="2656" max="2656" width="10" bestFit="1" customWidth="1"/>
    <col min="2657" max="2657" width="12.5" bestFit="1" customWidth="1"/>
    <col min="2658" max="2658" width="10" bestFit="1" customWidth="1"/>
    <col min="2659" max="2659" width="12.5" bestFit="1" customWidth="1"/>
    <col min="2660" max="2660" width="11" bestFit="1" customWidth="1"/>
    <col min="2661" max="2661" width="13.5" bestFit="1" customWidth="1"/>
    <col min="2662" max="2662" width="11" bestFit="1" customWidth="1"/>
    <col min="2663" max="2663" width="13.5" bestFit="1" customWidth="1"/>
    <col min="2664" max="2664" width="11" bestFit="1" customWidth="1"/>
    <col min="2665" max="2665" width="13.5" bestFit="1" customWidth="1"/>
    <col min="2666" max="2666" width="11" bestFit="1" customWidth="1"/>
    <col min="2667" max="2667" width="13.5" bestFit="1" customWidth="1"/>
    <col min="2668" max="2668" width="10" bestFit="1" customWidth="1"/>
    <col min="2669" max="2669" width="12.5" bestFit="1" customWidth="1"/>
    <col min="2670" max="2670" width="10" bestFit="1" customWidth="1"/>
    <col min="2671" max="2671" width="12.5" bestFit="1" customWidth="1"/>
    <col min="2672" max="2672" width="10" bestFit="1" customWidth="1"/>
    <col min="2673" max="2673" width="12.5" bestFit="1" customWidth="1"/>
    <col min="2674" max="2674" width="11" bestFit="1" customWidth="1"/>
    <col min="2675" max="2675" width="13.5" bestFit="1" customWidth="1"/>
    <col min="2676" max="2676" width="11" bestFit="1" customWidth="1"/>
    <col min="2677" max="2677" width="13.5" bestFit="1" customWidth="1"/>
    <col min="2678" max="2678" width="11" bestFit="1" customWidth="1"/>
    <col min="2679" max="2679" width="13.5" bestFit="1" customWidth="1"/>
    <col min="2680" max="2680" width="11" bestFit="1" customWidth="1"/>
    <col min="2681" max="2681" width="13.5" bestFit="1" customWidth="1"/>
    <col min="2682" max="2682" width="10" bestFit="1" customWidth="1"/>
    <col min="2683" max="2683" width="12.5" bestFit="1" customWidth="1"/>
    <col min="2684" max="2684" width="11" bestFit="1" customWidth="1"/>
    <col min="2685" max="2685" width="13.5" bestFit="1" customWidth="1"/>
    <col min="2686" max="2686" width="11" bestFit="1" customWidth="1"/>
    <col min="2687" max="2687" width="13.5" bestFit="1" customWidth="1"/>
    <col min="2688" max="2688" width="11" bestFit="1" customWidth="1"/>
    <col min="2689" max="2689" width="13.5" bestFit="1" customWidth="1"/>
    <col min="2690" max="2690" width="11" bestFit="1" customWidth="1"/>
    <col min="2691" max="2691" width="13.5" bestFit="1" customWidth="1"/>
    <col min="2692" max="2692" width="11" bestFit="1" customWidth="1"/>
    <col min="2693" max="2693" width="9.5" bestFit="1" customWidth="1"/>
    <col min="2694" max="2694" width="13.5" bestFit="1" customWidth="1"/>
    <col min="2695" max="2695" width="11" bestFit="1" customWidth="1"/>
    <col min="2696" max="2696" width="13.5" bestFit="1" customWidth="1"/>
    <col min="2697" max="2697" width="11" bestFit="1" customWidth="1"/>
    <col min="2698" max="2698" width="13.5" bestFit="1" customWidth="1"/>
    <col min="2699" max="2699" width="11" bestFit="1" customWidth="1"/>
    <col min="2700" max="2700" width="13.5" bestFit="1" customWidth="1"/>
    <col min="2701" max="2701" width="9" bestFit="1" customWidth="1"/>
    <col min="2702" max="2702" width="11.5" bestFit="1" customWidth="1"/>
    <col min="2703" max="2703" width="9.5" bestFit="1" customWidth="1"/>
    <col min="2704" max="2704" width="11.5" bestFit="1" customWidth="1"/>
    <col min="2705" max="2705" width="9.5" bestFit="1" customWidth="1"/>
    <col min="2706" max="2706" width="11.5" bestFit="1" customWidth="1"/>
    <col min="2707" max="2707" width="10" bestFit="1" customWidth="1"/>
    <col min="2708" max="2708" width="12.5" bestFit="1" customWidth="1"/>
    <col min="2709" max="2709" width="10" bestFit="1" customWidth="1"/>
    <col min="2710" max="2710" width="12.5" bestFit="1" customWidth="1"/>
    <col min="2711" max="2711" width="10" bestFit="1" customWidth="1"/>
    <col min="2712" max="2712" width="12.5" bestFit="1" customWidth="1"/>
    <col min="2713" max="2713" width="10" bestFit="1" customWidth="1"/>
    <col min="2714" max="2714" width="12.5" bestFit="1" customWidth="1"/>
    <col min="2715" max="2715" width="10" bestFit="1" customWidth="1"/>
    <col min="2716" max="2716" width="12.5" bestFit="1" customWidth="1"/>
    <col min="2717" max="2717" width="10" bestFit="1" customWidth="1"/>
    <col min="2718" max="2718" width="12.5" bestFit="1" customWidth="1"/>
    <col min="2719" max="2719" width="9" bestFit="1" customWidth="1"/>
    <col min="2720" max="2720" width="11.5" bestFit="1" customWidth="1"/>
    <col min="2721" max="2721" width="9" bestFit="1" customWidth="1"/>
    <col min="2722" max="2722" width="11.5" bestFit="1" customWidth="1"/>
    <col min="2723" max="2723" width="10" bestFit="1" customWidth="1"/>
    <col min="2724" max="2724" width="12.5" bestFit="1" customWidth="1"/>
    <col min="2725" max="2725" width="10" bestFit="1" customWidth="1"/>
    <col min="2726" max="2726" width="12.5" bestFit="1" customWidth="1"/>
    <col min="2727" max="2727" width="10" bestFit="1" customWidth="1"/>
    <col min="2728" max="2728" width="12.5" bestFit="1" customWidth="1"/>
    <col min="2729" max="2729" width="10" bestFit="1" customWidth="1"/>
    <col min="2730" max="2730" width="12.5" bestFit="1" customWidth="1"/>
    <col min="2731" max="2731" width="10" bestFit="1" customWidth="1"/>
    <col min="2732" max="2732" width="12.5" bestFit="1" customWidth="1"/>
    <col min="2733" max="2733" width="10" bestFit="1" customWidth="1"/>
    <col min="2734" max="2734" width="12.5" bestFit="1" customWidth="1"/>
    <col min="2735" max="2735" width="10" bestFit="1" customWidth="1"/>
    <col min="2736" max="2736" width="12.5" bestFit="1" customWidth="1"/>
    <col min="2737" max="2737" width="9.5" bestFit="1" customWidth="1"/>
    <col min="2738" max="2738" width="11.5" bestFit="1" customWidth="1"/>
    <col min="2739" max="2739" width="10" bestFit="1" customWidth="1"/>
    <col min="2740" max="2740" width="9.5" bestFit="1" customWidth="1"/>
    <col min="2741" max="2741" width="12.5" bestFit="1" customWidth="1"/>
    <col min="2742" max="2742" width="9" bestFit="1" customWidth="1"/>
    <col min="2743" max="2743" width="11.5" bestFit="1" customWidth="1"/>
    <col min="2744" max="2744" width="10" bestFit="1" customWidth="1"/>
    <col min="2745" max="2745" width="12.5" bestFit="1" customWidth="1"/>
    <col min="2746" max="2746" width="10" bestFit="1" customWidth="1"/>
    <col min="2747" max="2747" width="12.5" bestFit="1" customWidth="1"/>
    <col min="2748" max="2748" width="10" bestFit="1" customWidth="1"/>
    <col min="2749" max="2749" width="12.5" bestFit="1" customWidth="1"/>
    <col min="2750" max="2750" width="10" bestFit="1" customWidth="1"/>
    <col min="2751" max="2751" width="12.5" bestFit="1" customWidth="1"/>
    <col min="2752" max="2752" width="10" bestFit="1" customWidth="1"/>
    <col min="2753" max="2753" width="12.5" bestFit="1" customWidth="1"/>
    <col min="2754" max="2754" width="10" bestFit="1" customWidth="1"/>
    <col min="2755" max="2755" width="9.5" bestFit="1" customWidth="1"/>
    <col min="2756" max="2756" width="12.5" bestFit="1" customWidth="1"/>
    <col min="2757" max="2757" width="9.5" bestFit="1" customWidth="1"/>
    <col min="2758" max="2758" width="11.5" bestFit="1" customWidth="1"/>
    <col min="2759" max="2759" width="10" bestFit="1" customWidth="1"/>
    <col min="2760" max="2760" width="12.5" bestFit="1" customWidth="1"/>
    <col min="2761" max="2761" width="10" bestFit="1" customWidth="1"/>
    <col min="2762" max="2762" width="12.5" bestFit="1" customWidth="1"/>
    <col min="2763" max="2763" width="10" bestFit="1" customWidth="1"/>
    <col min="2764" max="2764" width="9.5" bestFit="1" customWidth="1"/>
    <col min="2765" max="2765" width="12.5" bestFit="1" customWidth="1"/>
    <col min="2766" max="2766" width="10" bestFit="1" customWidth="1"/>
    <col min="2767" max="2767" width="12.5" bestFit="1" customWidth="1"/>
    <col min="2768" max="2768" width="10" bestFit="1" customWidth="1"/>
    <col min="2769" max="2769" width="12.5" bestFit="1" customWidth="1"/>
    <col min="2770" max="2770" width="9.5" bestFit="1" customWidth="1"/>
    <col min="2771" max="2771" width="11.5" bestFit="1" customWidth="1"/>
    <col min="2772" max="2772" width="9.5" bestFit="1" customWidth="1"/>
    <col min="2773" max="2773" width="11.5" bestFit="1" customWidth="1"/>
    <col min="2774" max="2774" width="9" bestFit="1" customWidth="1"/>
    <col min="2775" max="2775" width="11.5" bestFit="1" customWidth="1"/>
    <col min="2776" max="2776" width="10" bestFit="1" customWidth="1"/>
    <col min="2777" max="2777" width="12.5" bestFit="1" customWidth="1"/>
    <col min="2778" max="2778" width="10" bestFit="1" customWidth="1"/>
    <col min="2779" max="2779" width="9.5" bestFit="1" customWidth="1"/>
    <col min="2780" max="2780" width="12.5" bestFit="1" customWidth="1"/>
    <col min="2781" max="2781" width="10" bestFit="1" customWidth="1"/>
    <col min="2782" max="2782" width="12.5" bestFit="1" customWidth="1"/>
    <col min="2783" max="2783" width="10" bestFit="1" customWidth="1"/>
    <col min="2784" max="2784" width="12.5" bestFit="1" customWidth="1"/>
    <col min="2785" max="2785" width="10" bestFit="1" customWidth="1"/>
    <col min="2786" max="2786" width="12.5" bestFit="1" customWidth="1"/>
    <col min="2787" max="2787" width="10" bestFit="1" customWidth="1"/>
    <col min="2788" max="2788" width="12.5" bestFit="1" customWidth="1"/>
    <col min="2789" max="2789" width="10" bestFit="1" customWidth="1"/>
    <col min="2790" max="2790" width="12.5" bestFit="1" customWidth="1"/>
    <col min="2791" max="2791" width="9.5" bestFit="1" customWidth="1"/>
    <col min="2792" max="2792" width="11.5" bestFit="1" customWidth="1"/>
    <col min="2793" max="2793" width="9" bestFit="1" customWidth="1"/>
    <col min="2794" max="2794" width="11.5" bestFit="1" customWidth="1"/>
    <col min="2795" max="2795" width="9" bestFit="1" customWidth="1"/>
    <col min="2796" max="2796" width="11.5" bestFit="1" customWidth="1"/>
    <col min="2797" max="2797" width="9" bestFit="1" customWidth="1"/>
    <col min="2798" max="2798" width="11.5" bestFit="1" customWidth="1"/>
    <col min="2799" max="2799" width="10" bestFit="1" customWidth="1"/>
    <col min="2800" max="2800" width="12.5" bestFit="1" customWidth="1"/>
    <col min="2801" max="2801" width="10" bestFit="1" customWidth="1"/>
    <col min="2802" max="2802" width="12.5" bestFit="1" customWidth="1"/>
    <col min="2803" max="2803" width="10" bestFit="1" customWidth="1"/>
    <col min="2804" max="2804" width="12.5" bestFit="1" customWidth="1"/>
    <col min="2805" max="2805" width="10" bestFit="1" customWidth="1"/>
    <col min="2806" max="2806" width="12.5" bestFit="1" customWidth="1"/>
    <col min="2807" max="2807" width="10" bestFit="1" customWidth="1"/>
    <col min="2808" max="2808" width="12.5" bestFit="1" customWidth="1"/>
    <col min="2809" max="2809" width="9.5" bestFit="1" customWidth="1"/>
    <col min="2810" max="2810" width="11.5" bestFit="1" customWidth="1"/>
    <col min="2811" max="2811" width="10" bestFit="1" customWidth="1"/>
    <col min="2812" max="2812" width="12.5" bestFit="1" customWidth="1"/>
    <col min="2813" max="2813" width="10" bestFit="1" customWidth="1"/>
    <col min="2814" max="2814" width="12.5" bestFit="1" customWidth="1"/>
    <col min="2815" max="2815" width="10" bestFit="1" customWidth="1"/>
    <col min="2816" max="2816" width="12.5" bestFit="1" customWidth="1"/>
    <col min="2817" max="2817" width="10" bestFit="1" customWidth="1"/>
    <col min="2818" max="2818" width="12.5" bestFit="1" customWidth="1"/>
    <col min="2819" max="2819" width="10" bestFit="1" customWidth="1"/>
    <col min="2820" max="2820" width="9.5" bestFit="1" customWidth="1"/>
    <col min="2821" max="2821" width="12.5" bestFit="1" customWidth="1"/>
    <col min="2822" max="2822" width="10" bestFit="1" customWidth="1"/>
    <col min="2823" max="2823" width="12.5" bestFit="1" customWidth="1"/>
    <col min="2824" max="2824" width="10" bestFit="1" customWidth="1"/>
    <col min="2825" max="2825" width="12.5" bestFit="1" customWidth="1"/>
    <col min="2826" max="2826" width="10" bestFit="1" customWidth="1"/>
    <col min="2827" max="2827" width="12.5" bestFit="1" customWidth="1"/>
    <col min="2828" max="2828" width="9.5" bestFit="1" customWidth="1"/>
    <col min="2829" max="2829" width="11.5" bestFit="1" customWidth="1"/>
    <col min="2830" max="2830" width="10" bestFit="1" customWidth="1"/>
    <col min="2831" max="2831" width="12.5" bestFit="1" customWidth="1"/>
    <col min="2832" max="2832" width="10" bestFit="1" customWidth="1"/>
    <col min="2833" max="2833" width="12.5" bestFit="1" customWidth="1"/>
    <col min="2834" max="2834" width="10" bestFit="1" customWidth="1"/>
    <col min="2835" max="2835" width="12.5" bestFit="1" customWidth="1"/>
    <col min="2836" max="2836" width="10" bestFit="1" customWidth="1"/>
    <col min="2837" max="2837" width="12.5" bestFit="1" customWidth="1"/>
    <col min="2838" max="2838" width="10" bestFit="1" customWidth="1"/>
    <col min="2839" max="2839" width="12.5" bestFit="1" customWidth="1"/>
    <col min="2840" max="2840" width="10" bestFit="1" customWidth="1"/>
    <col min="2841" max="2841" width="12.5" bestFit="1" customWidth="1"/>
    <col min="2842" max="2842" width="10" bestFit="1" customWidth="1"/>
    <col min="2843" max="2843" width="12.5" bestFit="1" customWidth="1"/>
    <col min="2844" max="2844" width="10" bestFit="1" customWidth="1"/>
    <col min="2845" max="2845" width="9.5" bestFit="1" customWidth="1"/>
    <col min="2846" max="2846" width="12.5" bestFit="1" customWidth="1"/>
    <col min="2847" max="2847" width="10" bestFit="1" customWidth="1"/>
    <col min="2848" max="2848" width="12.5" bestFit="1" customWidth="1"/>
    <col min="2849" max="2849" width="10" bestFit="1" customWidth="1"/>
    <col min="2850" max="2850" width="12.5" bestFit="1" customWidth="1"/>
    <col min="2851" max="2851" width="11" bestFit="1" customWidth="1"/>
    <col min="2852" max="2852" width="13.5" bestFit="1" customWidth="1"/>
    <col min="2853" max="2853" width="11" bestFit="1" customWidth="1"/>
    <col min="2854" max="2854" width="13.5" bestFit="1" customWidth="1"/>
    <col min="2855" max="2855" width="11" bestFit="1" customWidth="1"/>
    <col min="2856" max="2856" width="13.5" bestFit="1" customWidth="1"/>
    <col min="2857" max="2857" width="11" bestFit="1" customWidth="1"/>
    <col min="2858" max="2858" width="13.5" bestFit="1" customWidth="1"/>
    <col min="2859" max="2859" width="10" bestFit="1" customWidth="1"/>
    <col min="2860" max="2860" width="12.5" bestFit="1" customWidth="1"/>
    <col min="2861" max="2861" width="11" bestFit="1" customWidth="1"/>
    <col min="2862" max="2862" width="13.5" bestFit="1" customWidth="1"/>
    <col min="2863" max="2863" width="11" bestFit="1" customWidth="1"/>
    <col min="2864" max="2864" width="13.5" bestFit="1" customWidth="1"/>
    <col min="2865" max="2865" width="11" bestFit="1" customWidth="1"/>
    <col min="2866" max="2866" width="13.5" bestFit="1" customWidth="1"/>
    <col min="2867" max="2867" width="11" bestFit="1" customWidth="1"/>
    <col min="2868" max="2868" width="13.5" bestFit="1" customWidth="1"/>
    <col min="2869" max="2869" width="11" bestFit="1" customWidth="1"/>
    <col min="2870" max="2870" width="13.5" bestFit="1" customWidth="1"/>
    <col min="2871" max="2871" width="11" bestFit="1" customWidth="1"/>
    <col min="2872" max="2872" width="13.5" bestFit="1" customWidth="1"/>
    <col min="2873" max="2873" width="10" bestFit="1" customWidth="1"/>
    <col min="2874" max="2874" width="12.5" bestFit="1" customWidth="1"/>
    <col min="2875" max="2875" width="10" bestFit="1" customWidth="1"/>
    <col min="2876" max="2876" width="12.5" bestFit="1" customWidth="1"/>
    <col min="2877" max="2877" width="11" bestFit="1" customWidth="1"/>
    <col min="2878" max="2878" width="13.5" bestFit="1" customWidth="1"/>
    <col min="2879" max="2879" width="11" bestFit="1" customWidth="1"/>
    <col min="2880" max="2880" width="13.5" bestFit="1" customWidth="1"/>
    <col min="2881" max="2881" width="11" bestFit="1" customWidth="1"/>
    <col min="2882" max="2882" width="13.5" bestFit="1" customWidth="1"/>
    <col min="2883" max="2883" width="11" bestFit="1" customWidth="1"/>
    <col min="2884" max="2884" width="9.5" bestFit="1" customWidth="1"/>
    <col min="2885" max="2885" width="13.5" bestFit="1" customWidth="1"/>
    <col min="2886" max="2886" width="9.5" bestFit="1" customWidth="1"/>
    <col min="2887" max="2887" width="11.5" bestFit="1" customWidth="1"/>
    <col min="2888" max="2888" width="9.5" bestFit="1" customWidth="1"/>
    <col min="2889" max="2889" width="11.5" bestFit="1" customWidth="1"/>
    <col min="2890" max="2890" width="9" bestFit="1" customWidth="1"/>
    <col min="2891" max="2891" width="11.5" bestFit="1" customWidth="1"/>
    <col min="2892" max="2892" width="9.5" bestFit="1" customWidth="1"/>
    <col min="2893" max="2893" width="11.5" bestFit="1" customWidth="1"/>
    <col min="2894" max="2894" width="9" bestFit="1" customWidth="1"/>
    <col min="2895" max="2895" width="11.5" bestFit="1" customWidth="1"/>
    <col min="2896" max="2896" width="10" bestFit="1" customWidth="1"/>
    <col min="2897" max="2897" width="12.5" bestFit="1" customWidth="1"/>
    <col min="2898" max="2898" width="10" bestFit="1" customWidth="1"/>
    <col min="2899" max="2899" width="12.5" bestFit="1" customWidth="1"/>
    <col min="2900" max="2900" width="10" bestFit="1" customWidth="1"/>
    <col min="2901" max="2901" width="12.5" bestFit="1" customWidth="1"/>
    <col min="2902" max="2902" width="10" bestFit="1" customWidth="1"/>
    <col min="2903" max="2903" width="9.5" bestFit="1" customWidth="1"/>
    <col min="2904" max="2904" width="12.5" bestFit="1" customWidth="1"/>
    <col min="2905" max="2905" width="9.5" bestFit="1" customWidth="1"/>
    <col min="2906" max="2906" width="11.5" bestFit="1" customWidth="1"/>
    <col min="2907" max="2907" width="9" bestFit="1" customWidth="1"/>
    <col min="2908" max="2908" width="11.5" bestFit="1" customWidth="1"/>
    <col min="2909" max="2909" width="9" bestFit="1" customWidth="1"/>
    <col min="2910" max="2910" width="11.5" bestFit="1" customWidth="1"/>
    <col min="2911" max="2911" width="10" bestFit="1" customWidth="1"/>
    <col min="2912" max="2912" width="12.5" bestFit="1" customWidth="1"/>
    <col min="2913" max="2913" width="10" bestFit="1" customWidth="1"/>
    <col min="2914" max="2914" width="12.5" bestFit="1" customWidth="1"/>
    <col min="2915" max="2915" width="10" bestFit="1" customWidth="1"/>
    <col min="2916" max="2916" width="9.5" bestFit="1" customWidth="1"/>
    <col min="2917" max="2917" width="12.5" bestFit="1" customWidth="1"/>
    <col min="2918" max="2918" width="10" bestFit="1" customWidth="1"/>
    <col min="2919" max="2919" width="9.5" bestFit="1" customWidth="1"/>
    <col min="2920" max="2920" width="12.5" bestFit="1" customWidth="1"/>
    <col min="2921" max="2921" width="10" bestFit="1" customWidth="1"/>
    <col min="2922" max="2922" width="12.5" bestFit="1" customWidth="1"/>
    <col min="2923" max="2923" width="9.5" bestFit="1" customWidth="1"/>
    <col min="2924" max="2924" width="11.5" bestFit="1" customWidth="1"/>
    <col min="2925" max="2925" width="9" bestFit="1" customWidth="1"/>
    <col min="2926" max="2926" width="11.5" bestFit="1" customWidth="1"/>
    <col min="2927" max="2927" width="9" bestFit="1" customWidth="1"/>
    <col min="2928" max="2928" width="11.5" bestFit="1" customWidth="1"/>
    <col min="2929" max="2929" width="9" bestFit="1" customWidth="1"/>
    <col min="2930" max="2930" width="11.5" bestFit="1" customWidth="1"/>
    <col min="2931" max="2931" width="9.5" bestFit="1" customWidth="1"/>
    <col min="2932" max="2932" width="11.5" bestFit="1" customWidth="1"/>
    <col min="2933" max="2933" width="9.5" bestFit="1" customWidth="1"/>
    <col min="2934" max="2934" width="11.5" bestFit="1" customWidth="1"/>
    <col min="2935" max="2935" width="10" bestFit="1" customWidth="1"/>
    <col min="2936" max="2936" width="12.5" bestFit="1" customWidth="1"/>
    <col min="2937" max="2937" width="10" bestFit="1" customWidth="1"/>
    <col min="2938" max="2938" width="12.5" bestFit="1" customWidth="1"/>
    <col min="2939" max="2939" width="10" bestFit="1" customWidth="1"/>
    <col min="2940" max="2940" width="12.5" bestFit="1" customWidth="1"/>
    <col min="2941" max="2941" width="10" bestFit="1" customWidth="1"/>
    <col min="2942" max="2942" width="12.5" bestFit="1" customWidth="1"/>
    <col min="2943" max="2943" width="10" bestFit="1" customWidth="1"/>
    <col min="2944" max="2944" width="12.5" bestFit="1" customWidth="1"/>
    <col min="2945" max="2945" width="10" bestFit="1" customWidth="1"/>
    <col min="2946" max="2946" width="12.5" bestFit="1" customWidth="1"/>
    <col min="2947" max="2947" width="9.5" bestFit="1" customWidth="1"/>
    <col min="2948" max="2948" width="11.5" bestFit="1" customWidth="1"/>
    <col min="2949" max="2949" width="9.5" bestFit="1" customWidth="1"/>
    <col min="2950" max="2950" width="11.5" bestFit="1" customWidth="1"/>
    <col min="2951" max="2951" width="10" bestFit="1" customWidth="1"/>
    <col min="2952" max="2952" width="12.5" bestFit="1" customWidth="1"/>
    <col min="2953" max="2953" width="10" bestFit="1" customWidth="1"/>
    <col min="2954" max="2954" width="12.5" bestFit="1" customWidth="1"/>
    <col min="2955" max="2955" width="9" bestFit="1" customWidth="1"/>
    <col min="2956" max="2956" width="11.5" bestFit="1" customWidth="1"/>
    <col min="2957" max="2957" width="10" bestFit="1" customWidth="1"/>
    <col min="2958" max="2958" width="12.5" bestFit="1" customWidth="1"/>
    <col min="2959" max="2959" width="10" bestFit="1" customWidth="1"/>
    <col min="2960" max="2960" width="12.5" bestFit="1" customWidth="1"/>
    <col min="2961" max="2961" width="10" bestFit="1" customWidth="1"/>
    <col min="2962" max="2962" width="12.5" bestFit="1" customWidth="1"/>
    <col min="2963" max="2963" width="10" bestFit="1" customWidth="1"/>
    <col min="2964" max="2964" width="12.5" bestFit="1" customWidth="1"/>
    <col min="2965" max="2965" width="10" bestFit="1" customWidth="1"/>
    <col min="2966" max="2966" width="12.5" bestFit="1" customWidth="1"/>
    <col min="2967" max="2967" width="10" bestFit="1" customWidth="1"/>
    <col min="2968" max="2968" width="12.5" bestFit="1" customWidth="1"/>
    <col min="2969" max="2969" width="10" bestFit="1" customWidth="1"/>
    <col min="2970" max="2970" width="12.5" bestFit="1" customWidth="1"/>
    <col min="2971" max="2971" width="10" bestFit="1" customWidth="1"/>
    <col min="2972" max="2972" width="12.5" bestFit="1" customWidth="1"/>
    <col min="2973" max="2973" width="10" bestFit="1" customWidth="1"/>
    <col min="2974" max="2974" width="12.5" bestFit="1" customWidth="1"/>
    <col min="2975" max="2975" width="10" bestFit="1" customWidth="1"/>
    <col min="2976" max="2976" width="12.5" bestFit="1" customWidth="1"/>
    <col min="2977" max="2977" width="10" bestFit="1" customWidth="1"/>
    <col min="2978" max="2978" width="12.5" bestFit="1" customWidth="1"/>
    <col min="2979" max="2979" width="9.5" bestFit="1" customWidth="1"/>
    <col min="2980" max="2980" width="11.5" bestFit="1" customWidth="1"/>
    <col min="2981" max="2981" width="9" bestFit="1" customWidth="1"/>
    <col min="2982" max="2982" width="11.5" bestFit="1" customWidth="1"/>
    <col min="2983" max="2983" width="9.5" bestFit="1" customWidth="1"/>
    <col min="2984" max="2984" width="11.5" bestFit="1" customWidth="1"/>
    <col min="2985" max="2985" width="10" bestFit="1" customWidth="1"/>
    <col min="2986" max="2986" width="12.5" bestFit="1" customWidth="1"/>
    <col min="2987" max="2987" width="10" bestFit="1" customWidth="1"/>
    <col min="2988" max="2988" width="12.5" bestFit="1" customWidth="1"/>
    <col min="2989" max="2989" width="10" bestFit="1" customWidth="1"/>
    <col min="2990" max="2990" width="12.5" bestFit="1" customWidth="1"/>
    <col min="2991" max="2991" width="10" bestFit="1" customWidth="1"/>
    <col min="2992" max="2992" width="12.5" bestFit="1" customWidth="1"/>
    <col min="2993" max="2993" width="10" bestFit="1" customWidth="1"/>
    <col min="2994" max="2994" width="12.5" bestFit="1" customWidth="1"/>
    <col min="2995" max="2995" width="9.5" bestFit="1" customWidth="1"/>
    <col min="2996" max="2996" width="11.5" bestFit="1" customWidth="1"/>
    <col min="2997" max="2997" width="9.5" bestFit="1" customWidth="1"/>
    <col min="2998" max="2998" width="11.5" bestFit="1" customWidth="1"/>
    <col min="2999" max="2999" width="9" bestFit="1" customWidth="1"/>
    <col min="3000" max="3000" width="11.5" bestFit="1" customWidth="1"/>
    <col min="3001" max="3001" width="9.5" bestFit="1" customWidth="1"/>
    <col min="3002" max="3002" width="11.5" bestFit="1" customWidth="1"/>
    <col min="3003" max="3003" width="9" bestFit="1" customWidth="1"/>
    <col min="3004" max="3004" width="11.5" bestFit="1" customWidth="1"/>
    <col min="3005" max="3005" width="10" bestFit="1" customWidth="1"/>
    <col min="3006" max="3006" width="12.5" bestFit="1" customWidth="1"/>
    <col min="3007" max="3007" width="10" bestFit="1" customWidth="1"/>
    <col min="3008" max="3008" width="12.5" bestFit="1" customWidth="1"/>
    <col min="3009" max="3009" width="10" bestFit="1" customWidth="1"/>
    <col min="3010" max="3010" width="12.5" bestFit="1" customWidth="1"/>
    <col min="3011" max="3011" width="10" bestFit="1" customWidth="1"/>
    <col min="3012" max="3012" width="12.5" bestFit="1" customWidth="1"/>
    <col min="3013" max="3013" width="10" bestFit="1" customWidth="1"/>
    <col min="3014" max="3014" width="9.5" bestFit="1" customWidth="1"/>
    <col min="3015" max="3015" width="12.5" bestFit="1" customWidth="1"/>
    <col min="3016" max="3016" width="9" bestFit="1" customWidth="1"/>
    <col min="3017" max="3017" width="11.5" bestFit="1" customWidth="1"/>
    <col min="3018" max="3018" width="10" bestFit="1" customWidth="1"/>
    <col min="3019" max="3019" width="12.5" bestFit="1" customWidth="1"/>
    <col min="3020" max="3020" width="10" bestFit="1" customWidth="1"/>
    <col min="3021" max="3021" width="12.5" bestFit="1" customWidth="1"/>
    <col min="3022" max="3022" width="11" bestFit="1" customWidth="1"/>
    <col min="3023" max="3023" width="13.5" bestFit="1" customWidth="1"/>
    <col min="3024" max="3024" width="10" bestFit="1" customWidth="1"/>
    <col min="3025" max="3025" width="12.5" bestFit="1" customWidth="1"/>
    <col min="3026" max="3026" width="10" bestFit="1" customWidth="1"/>
    <col min="3027" max="3027" width="12.5" bestFit="1" customWidth="1"/>
    <col min="3028" max="3028" width="10" bestFit="1" customWidth="1"/>
    <col min="3029" max="3029" width="12.5" bestFit="1" customWidth="1"/>
    <col min="3030" max="3030" width="11" bestFit="1" customWidth="1"/>
    <col min="3031" max="3031" width="13.5" bestFit="1" customWidth="1"/>
    <col min="3032" max="3032" width="11" bestFit="1" customWidth="1"/>
    <col min="3033" max="3033" width="9.5" bestFit="1" customWidth="1"/>
    <col min="3034" max="3034" width="13.5" bestFit="1" customWidth="1"/>
    <col min="3035" max="3035" width="11" bestFit="1" customWidth="1"/>
    <col min="3036" max="3036" width="13.5" bestFit="1" customWidth="1"/>
    <col min="3037" max="3037" width="11" bestFit="1" customWidth="1"/>
    <col min="3038" max="3038" width="13.5" bestFit="1" customWidth="1"/>
    <col min="3039" max="3039" width="11" bestFit="1" customWidth="1"/>
    <col min="3040" max="3040" width="13.5" bestFit="1" customWidth="1"/>
    <col min="3041" max="3041" width="11" bestFit="1" customWidth="1"/>
    <col min="3042" max="3042" width="13.5" bestFit="1" customWidth="1"/>
    <col min="3043" max="3043" width="10" bestFit="1" customWidth="1"/>
    <col min="3044" max="3044" width="5.83203125" bestFit="1" customWidth="1"/>
    <col min="3045" max="3045" width="12.5" bestFit="1" customWidth="1"/>
    <col min="3046" max="3046" width="10" bestFit="1" customWidth="1"/>
    <col min="3047" max="3047" width="12.5" bestFit="1" customWidth="1"/>
    <col min="3048" max="3048" width="11" bestFit="1" customWidth="1"/>
    <col min="3049" max="3049" width="13.5" bestFit="1" customWidth="1"/>
    <col min="3050" max="3050" width="11" bestFit="1" customWidth="1"/>
    <col min="3051" max="3051" width="9.5" bestFit="1" customWidth="1"/>
    <col min="3052" max="3052" width="13.5" bestFit="1" customWidth="1"/>
    <col min="3053" max="3053" width="11" bestFit="1" customWidth="1"/>
    <col min="3054" max="3054" width="13.5" bestFit="1" customWidth="1"/>
    <col min="3055" max="3055" width="11" bestFit="1" customWidth="1"/>
    <col min="3056" max="3056" width="13.5" bestFit="1" customWidth="1"/>
    <col min="3057" max="3057" width="11" bestFit="1" customWidth="1"/>
    <col min="3058" max="3058" width="13.5" bestFit="1" customWidth="1"/>
    <col min="3059" max="3059" width="11" bestFit="1" customWidth="1"/>
    <col min="3060" max="3060" width="13.5" bestFit="1" customWidth="1"/>
    <col min="3061" max="3061" width="11" bestFit="1" customWidth="1"/>
    <col min="3062" max="3062" width="13.5" bestFit="1" customWidth="1"/>
    <col min="3063" max="3063" width="10" bestFit="1" customWidth="1"/>
    <col min="3064" max="3064" width="12.5" bestFit="1" customWidth="1"/>
    <col min="3065" max="3065" width="10" bestFit="1" customWidth="1"/>
    <col min="3066" max="3066" width="12.5" bestFit="1" customWidth="1"/>
    <col min="3067" max="3067" width="10" bestFit="1" customWidth="1"/>
    <col min="3068" max="3068" width="12.5" bestFit="1" customWidth="1"/>
    <col min="3069" max="3069" width="10" bestFit="1" customWidth="1"/>
    <col min="3070" max="3070" width="12.5" bestFit="1" customWidth="1"/>
    <col min="3071" max="3071" width="9" bestFit="1" customWidth="1"/>
    <col min="3072" max="3072" width="11.5" bestFit="1" customWidth="1"/>
    <col min="3073" max="3073" width="10" bestFit="1" customWidth="1"/>
    <col min="3074" max="3074" width="9.5" bestFit="1" customWidth="1"/>
    <col min="3075" max="3075" width="12.5" bestFit="1" customWidth="1"/>
    <col min="3076" max="3076" width="10" bestFit="1" customWidth="1"/>
    <col min="3077" max="3077" width="12.5" bestFit="1" customWidth="1"/>
    <col min="3078" max="3078" width="10" bestFit="1" customWidth="1"/>
    <col min="3079" max="3079" width="12.5" bestFit="1" customWidth="1"/>
    <col min="3080" max="3080" width="10" bestFit="1" customWidth="1"/>
    <col min="3081" max="3081" width="12.5" bestFit="1" customWidth="1"/>
    <col min="3082" max="3082" width="10" bestFit="1" customWidth="1"/>
    <col min="3083" max="3083" width="12.5" bestFit="1" customWidth="1"/>
    <col min="3084" max="3084" width="10" bestFit="1" customWidth="1"/>
    <col min="3085" max="3085" width="12.5" bestFit="1" customWidth="1"/>
    <col min="3086" max="3086" width="10" bestFit="1" customWidth="1"/>
    <col min="3087" max="3087" width="12.5" bestFit="1" customWidth="1"/>
    <col min="3088" max="3088" width="10" bestFit="1" customWidth="1"/>
    <col min="3089" max="3089" width="12.5" bestFit="1" customWidth="1"/>
    <col min="3090" max="3090" width="9.5" bestFit="1" customWidth="1"/>
    <col min="3091" max="3091" width="11.5" bestFit="1" customWidth="1"/>
    <col min="3092" max="3092" width="9.5" bestFit="1" customWidth="1"/>
    <col min="3093" max="3093" width="11.5" bestFit="1" customWidth="1"/>
    <col min="3094" max="3094" width="9" bestFit="1" customWidth="1"/>
    <col min="3095" max="3095" width="11.5" bestFit="1" customWidth="1"/>
    <col min="3096" max="3096" width="10" bestFit="1" customWidth="1"/>
    <col min="3097" max="3097" width="12.5" bestFit="1" customWidth="1"/>
    <col min="3098" max="3098" width="10" bestFit="1" customWidth="1"/>
    <col min="3099" max="3099" width="12.5" bestFit="1" customWidth="1"/>
    <col min="3100" max="3100" width="10" bestFit="1" customWidth="1"/>
    <col min="3101" max="3101" width="12.5" bestFit="1" customWidth="1"/>
    <col min="3102" max="3102" width="10" bestFit="1" customWidth="1"/>
    <col min="3103" max="3103" width="12.5" bestFit="1" customWidth="1"/>
    <col min="3104" max="3104" width="10" bestFit="1" customWidth="1"/>
    <col min="3105" max="3105" width="12.5" bestFit="1" customWidth="1"/>
    <col min="3106" max="3106" width="10" bestFit="1" customWidth="1"/>
    <col min="3107" max="3107" width="12.5" bestFit="1" customWidth="1"/>
    <col min="3108" max="3108" width="10" bestFit="1" customWidth="1"/>
    <col min="3109" max="3109" width="12.5" bestFit="1" customWidth="1"/>
    <col min="3110" max="3110" width="10" bestFit="1" customWidth="1"/>
    <col min="3111" max="3111" width="12.5" bestFit="1" customWidth="1"/>
    <col min="3112" max="3112" width="10" bestFit="1" customWidth="1"/>
    <col min="3113" max="3113" width="12.5" bestFit="1" customWidth="1"/>
    <col min="3114" max="3114" width="10" bestFit="1" customWidth="1"/>
    <col min="3115" max="3115" width="12.5" bestFit="1" customWidth="1"/>
    <col min="3116" max="3116" width="10" bestFit="1" customWidth="1"/>
    <col min="3117" max="3117" width="12.5" bestFit="1" customWidth="1"/>
    <col min="3118" max="3118" width="9.5" bestFit="1" customWidth="1"/>
    <col min="3119" max="3119" width="11.5" bestFit="1" customWidth="1"/>
    <col min="3120" max="3120" width="9.5" bestFit="1" customWidth="1"/>
    <col min="3121" max="3121" width="11.5" bestFit="1" customWidth="1"/>
    <col min="3122" max="3122" width="10" bestFit="1" customWidth="1"/>
    <col min="3123" max="3123" width="12.5" bestFit="1" customWidth="1"/>
    <col min="3124" max="3124" width="10" bestFit="1" customWidth="1"/>
    <col min="3125" max="3125" width="12.5" bestFit="1" customWidth="1"/>
    <col min="3126" max="3126" width="10" bestFit="1" customWidth="1"/>
    <col min="3127" max="3127" width="12.5" bestFit="1" customWidth="1"/>
    <col min="3128" max="3128" width="10" bestFit="1" customWidth="1"/>
    <col min="3129" max="3129" width="12.5" bestFit="1" customWidth="1"/>
    <col min="3130" max="3130" width="10" bestFit="1" customWidth="1"/>
    <col min="3131" max="3131" width="12.5" bestFit="1" customWidth="1"/>
    <col min="3132" max="3132" width="10" bestFit="1" customWidth="1"/>
    <col min="3133" max="3133" width="12.5" bestFit="1" customWidth="1"/>
    <col min="3134" max="3134" width="10" bestFit="1" customWidth="1"/>
    <col min="3135" max="3135" width="12.5" bestFit="1" customWidth="1"/>
    <col min="3136" max="3136" width="9.5" bestFit="1" customWidth="1"/>
    <col min="3137" max="3137" width="11.5" bestFit="1" customWidth="1"/>
    <col min="3138" max="3138" width="10" bestFit="1" customWidth="1"/>
    <col min="3139" max="3139" width="12.5" bestFit="1" customWidth="1"/>
    <col min="3140" max="3140" width="10" bestFit="1" customWidth="1"/>
    <col min="3141" max="3141" width="12.5" bestFit="1" customWidth="1"/>
    <col min="3142" max="3142" width="10" bestFit="1" customWidth="1"/>
    <col min="3143" max="3143" width="12.5" bestFit="1" customWidth="1"/>
    <col min="3144" max="3144" width="10" bestFit="1" customWidth="1"/>
    <col min="3145" max="3145" width="12.5" bestFit="1" customWidth="1"/>
    <col min="3146" max="3146" width="10" bestFit="1" customWidth="1"/>
    <col min="3147" max="3147" width="12.5" bestFit="1" customWidth="1"/>
    <col min="3148" max="3148" width="10" bestFit="1" customWidth="1"/>
    <col min="3149" max="3149" width="12.5" bestFit="1" customWidth="1"/>
    <col min="3150" max="3150" width="10" bestFit="1" customWidth="1"/>
    <col min="3151" max="3151" width="12.5" bestFit="1" customWidth="1"/>
    <col min="3152" max="3152" width="9" bestFit="1" customWidth="1"/>
    <col min="3153" max="3153" width="11.5" bestFit="1" customWidth="1"/>
    <col min="3154" max="3154" width="10" bestFit="1" customWidth="1"/>
    <col min="3155" max="3155" width="12.5" bestFit="1" customWidth="1"/>
    <col min="3156" max="3156" width="10" bestFit="1" customWidth="1"/>
    <col min="3157" max="3157" width="12.5" bestFit="1" customWidth="1"/>
    <col min="3158" max="3158" width="10" bestFit="1" customWidth="1"/>
    <col min="3159" max="3159" width="12.5" bestFit="1" customWidth="1"/>
    <col min="3160" max="3160" width="10" bestFit="1" customWidth="1"/>
    <col min="3161" max="3161" width="12.5" bestFit="1" customWidth="1"/>
    <col min="3162" max="3162" width="10" bestFit="1" customWidth="1"/>
    <col min="3163" max="3163" width="12.5" bestFit="1" customWidth="1"/>
    <col min="3164" max="3164" width="10" bestFit="1" customWidth="1"/>
    <col min="3165" max="3165" width="12.5" bestFit="1" customWidth="1"/>
    <col min="3166" max="3166" width="10" bestFit="1" customWidth="1"/>
    <col min="3167" max="3167" width="12.5" bestFit="1" customWidth="1"/>
    <col min="3168" max="3168" width="10" bestFit="1" customWidth="1"/>
    <col min="3169" max="3169" width="12.5" bestFit="1" customWidth="1"/>
    <col min="3170" max="3170" width="9.5" bestFit="1" customWidth="1"/>
    <col min="3171" max="3171" width="11.5" bestFit="1" customWidth="1"/>
    <col min="3172" max="3172" width="9" bestFit="1" customWidth="1"/>
    <col min="3173" max="3173" width="11.5" bestFit="1" customWidth="1"/>
    <col min="3174" max="3174" width="9" bestFit="1" customWidth="1"/>
    <col min="3175" max="3175" width="11.5" bestFit="1" customWidth="1"/>
    <col min="3176" max="3176" width="10" bestFit="1" customWidth="1"/>
    <col min="3177" max="3177" width="12.5" bestFit="1" customWidth="1"/>
    <col min="3178" max="3178" width="10" bestFit="1" customWidth="1"/>
    <col min="3179" max="3179" width="12.5" bestFit="1" customWidth="1"/>
    <col min="3180" max="3180" width="10" bestFit="1" customWidth="1"/>
    <col min="3181" max="3181" width="12.5" bestFit="1" customWidth="1"/>
    <col min="3182" max="3182" width="10" bestFit="1" customWidth="1"/>
    <col min="3183" max="3183" width="12.5" bestFit="1" customWidth="1"/>
    <col min="3184" max="3184" width="10" bestFit="1" customWidth="1"/>
    <col min="3185" max="3185" width="12.5" bestFit="1" customWidth="1"/>
    <col min="3186" max="3186" width="10" bestFit="1" customWidth="1"/>
    <col min="3187" max="3187" width="12.5" bestFit="1" customWidth="1"/>
    <col min="3188" max="3188" width="9.5" bestFit="1" customWidth="1"/>
    <col min="3189" max="3189" width="11.5" bestFit="1" customWidth="1"/>
    <col min="3190" max="3190" width="9.5" bestFit="1" customWidth="1"/>
    <col min="3191" max="3191" width="11.5" bestFit="1" customWidth="1"/>
    <col min="3192" max="3192" width="10" bestFit="1" customWidth="1"/>
    <col min="3193" max="3193" width="12.5" bestFit="1" customWidth="1"/>
    <col min="3194" max="3194" width="10" bestFit="1" customWidth="1"/>
    <col min="3195" max="3195" width="12.5" bestFit="1" customWidth="1"/>
    <col min="3196" max="3196" width="10" bestFit="1" customWidth="1"/>
    <col min="3197" max="3197" width="12.5" bestFit="1" customWidth="1"/>
    <col min="3198" max="3198" width="10" bestFit="1" customWidth="1"/>
    <col min="3199" max="3199" width="12.5" bestFit="1" customWidth="1"/>
    <col min="3200" max="3200" width="10" bestFit="1" customWidth="1"/>
    <col min="3201" max="3201" width="12.5" bestFit="1" customWidth="1"/>
    <col min="3202" max="3202" width="10" bestFit="1" customWidth="1"/>
    <col min="3203" max="3203" width="12.5" bestFit="1" customWidth="1"/>
    <col min="3204" max="3204" width="10" bestFit="1" customWidth="1"/>
    <col min="3205" max="3205" width="12.5" bestFit="1" customWidth="1"/>
    <col min="3206" max="3206" width="10" bestFit="1" customWidth="1"/>
    <col min="3207" max="3207" width="12.5" bestFit="1" customWidth="1"/>
    <col min="3208" max="3208" width="11" bestFit="1" customWidth="1"/>
    <col min="3209" max="3209" width="13.5" bestFit="1" customWidth="1"/>
    <col min="3210" max="3210" width="11" bestFit="1" customWidth="1"/>
    <col min="3211" max="3211" width="13.5" bestFit="1" customWidth="1"/>
    <col min="3212" max="3212" width="11" bestFit="1" customWidth="1"/>
    <col min="3213" max="3213" width="13.5" bestFit="1" customWidth="1"/>
    <col min="3214" max="3214" width="11" bestFit="1" customWidth="1"/>
    <col min="3215" max="3215" width="13.5" bestFit="1" customWidth="1"/>
    <col min="3216" max="3216" width="10" bestFit="1" customWidth="1"/>
    <col min="3217" max="3217" width="9.5" bestFit="1" customWidth="1"/>
    <col min="3218" max="3218" width="12.5" bestFit="1" customWidth="1"/>
    <col min="3219" max="3219" width="10" bestFit="1" customWidth="1"/>
    <col min="3220" max="3220" width="9.5" bestFit="1" customWidth="1"/>
    <col min="3221" max="3221" width="12.5" bestFit="1" customWidth="1"/>
    <col min="3222" max="3222" width="10" bestFit="1" customWidth="1"/>
    <col min="3223" max="3223" width="12.5" bestFit="1" customWidth="1"/>
    <col min="3224" max="3224" width="11" bestFit="1" customWidth="1"/>
    <col min="3225" max="3225" width="13.5" bestFit="1" customWidth="1"/>
    <col min="3226" max="3226" width="11" bestFit="1" customWidth="1"/>
    <col min="3227" max="3227" width="13.5" bestFit="1" customWidth="1"/>
    <col min="3228" max="3228" width="11" bestFit="1" customWidth="1"/>
    <col min="3229" max="3229" width="13.5" bestFit="1" customWidth="1"/>
    <col min="3230" max="3230" width="11" bestFit="1" customWidth="1"/>
    <col min="3231" max="3231" width="13.5" bestFit="1" customWidth="1"/>
    <col min="3232" max="3232" width="11" bestFit="1" customWidth="1"/>
    <col min="3233" max="3233" width="13.5" bestFit="1" customWidth="1"/>
    <col min="3234" max="3234" width="11" bestFit="1" customWidth="1"/>
    <col min="3235" max="3235" width="13.5" bestFit="1" customWidth="1"/>
    <col min="3236" max="3236" width="11" bestFit="1" customWidth="1"/>
    <col min="3237" max="3237" width="13.5" bestFit="1" customWidth="1"/>
    <col min="3238" max="3238" width="10" bestFit="1" customWidth="1"/>
    <col min="3239" max="3239" width="12.5" bestFit="1" customWidth="1"/>
    <col min="3240" max="3240" width="11" bestFit="1" customWidth="1"/>
    <col min="3241" max="3241" width="13.5" bestFit="1" customWidth="1"/>
    <col min="3242" max="3242" width="11" bestFit="1" customWidth="1"/>
    <col min="3243" max="3243" width="13.5" bestFit="1" customWidth="1"/>
    <col min="3244" max="3244" width="11" bestFit="1" customWidth="1"/>
    <col min="3245" max="3245" width="13.5" bestFit="1" customWidth="1"/>
    <col min="3246" max="3246" width="11" bestFit="1" customWidth="1"/>
    <col min="3247" max="3247" width="13.5" bestFit="1" customWidth="1"/>
    <col min="3248" max="3248" width="11" bestFit="1" customWidth="1"/>
    <col min="3249" max="3249" width="9.5" bestFit="1" customWidth="1"/>
    <col min="3250" max="3250" width="13.5" bestFit="1" customWidth="1"/>
    <col min="3251" max="3251" width="11" bestFit="1" customWidth="1"/>
    <col min="3252" max="3252" width="13.5" bestFit="1" customWidth="1"/>
    <col min="3253" max="3253" width="9.5" bestFit="1" customWidth="1"/>
    <col min="3254" max="3254" width="11.5" bestFit="1" customWidth="1"/>
    <col min="3255" max="3255" width="9" bestFit="1" customWidth="1"/>
    <col min="3256" max="3256" width="11.5" bestFit="1" customWidth="1"/>
    <col min="3257" max="3257" width="9.5" bestFit="1" customWidth="1"/>
    <col min="3258" max="3258" width="11.5" bestFit="1" customWidth="1"/>
    <col min="3259" max="3259" width="10" bestFit="1" customWidth="1"/>
    <col min="3260" max="3260" width="9.5" bestFit="1" customWidth="1"/>
    <col min="3261" max="3261" width="12.5" bestFit="1" customWidth="1"/>
    <col min="3262" max="3262" width="10" bestFit="1" customWidth="1"/>
    <col min="3263" max="3263" width="12.5" bestFit="1" customWidth="1"/>
    <col min="3264" max="3264" width="10" bestFit="1" customWidth="1"/>
    <col min="3265" max="3265" width="12.5" bestFit="1" customWidth="1"/>
    <col min="3266" max="3266" width="10" bestFit="1" customWidth="1"/>
    <col min="3267" max="3267" width="12.5" bestFit="1" customWidth="1"/>
    <col min="3268" max="3268" width="10" bestFit="1" customWidth="1"/>
    <col min="3269" max="3269" width="12.5" bestFit="1" customWidth="1"/>
    <col min="3270" max="3270" width="9" bestFit="1" customWidth="1"/>
    <col min="3271" max="3271" width="11.5" bestFit="1" customWidth="1"/>
    <col min="3272" max="3272" width="9" bestFit="1" customWidth="1"/>
    <col min="3273" max="3273" width="11.5" bestFit="1" customWidth="1"/>
    <col min="3274" max="3274" width="9" bestFit="1" customWidth="1"/>
    <col min="3275" max="3275" width="11.5" bestFit="1" customWidth="1"/>
    <col min="3276" max="3276" width="10" bestFit="1" customWidth="1"/>
    <col min="3277" max="3277" width="12.5" bestFit="1" customWidth="1"/>
    <col min="3278" max="3278" width="10" bestFit="1" customWidth="1"/>
    <col min="3279" max="3279" width="12.5" bestFit="1" customWidth="1"/>
    <col min="3280" max="3280" width="10" bestFit="1" customWidth="1"/>
    <col min="3281" max="3281" width="12.5" bestFit="1" customWidth="1"/>
    <col min="3282" max="3282" width="10" bestFit="1" customWidth="1"/>
    <col min="3283" max="3283" width="12.5" bestFit="1" customWidth="1"/>
    <col min="3284" max="3284" width="10" bestFit="1" customWidth="1"/>
    <col min="3285" max="3285" width="12.5" bestFit="1" customWidth="1"/>
    <col min="3286" max="3286" width="9.5" bestFit="1" customWidth="1"/>
    <col min="3287" max="3287" width="11.5" bestFit="1" customWidth="1"/>
    <col min="3288" max="3288" width="9.5" bestFit="1" customWidth="1"/>
    <col min="3289" max="3289" width="11.5" bestFit="1" customWidth="1"/>
    <col min="3290" max="3290" width="9" bestFit="1" customWidth="1"/>
    <col min="3291" max="3291" width="11.5" bestFit="1" customWidth="1"/>
    <col min="3292" max="3292" width="10" bestFit="1" customWidth="1"/>
    <col min="3293" max="3293" width="12.5" bestFit="1" customWidth="1"/>
    <col min="3294" max="3294" width="10" bestFit="1" customWidth="1"/>
    <col min="3295" max="3295" width="12.5" bestFit="1" customWidth="1"/>
    <col min="3296" max="3296" width="10" bestFit="1" customWidth="1"/>
    <col min="3297" max="3297" width="12.5" bestFit="1" customWidth="1"/>
    <col min="3298" max="3298" width="10" bestFit="1" customWidth="1"/>
    <col min="3299" max="3299" width="12.5" bestFit="1" customWidth="1"/>
    <col min="3300" max="3300" width="9.5" bestFit="1" customWidth="1"/>
    <col min="3301" max="3301" width="11.5" bestFit="1" customWidth="1"/>
    <col min="3302" max="3302" width="9" bestFit="1" customWidth="1"/>
    <col min="3303" max="3303" width="11.5" bestFit="1" customWidth="1"/>
    <col min="3304" max="3304" width="9" bestFit="1" customWidth="1"/>
    <col min="3305" max="3305" width="11.5" bestFit="1" customWidth="1"/>
    <col min="3306" max="3306" width="9" bestFit="1" customWidth="1"/>
    <col min="3307" max="3307" width="11.5" bestFit="1" customWidth="1"/>
    <col min="3308" max="3308" width="10" bestFit="1" customWidth="1"/>
    <col min="3309" max="3309" width="12.5" bestFit="1" customWidth="1"/>
    <col min="3310" max="3310" width="10" bestFit="1" customWidth="1"/>
    <col min="3311" max="3311" width="12.5" bestFit="1" customWidth="1"/>
    <col min="3312" max="3312" width="10" bestFit="1" customWidth="1"/>
    <col min="3313" max="3313" width="12.5" bestFit="1" customWidth="1"/>
    <col min="3314" max="3314" width="10" bestFit="1" customWidth="1"/>
    <col min="3315" max="3315" width="12.5" bestFit="1" customWidth="1"/>
    <col min="3316" max="3316" width="10" bestFit="1" customWidth="1"/>
    <col min="3317" max="3317" width="12.5" bestFit="1" customWidth="1"/>
    <col min="3318" max="3318" width="9.5" bestFit="1" customWidth="1"/>
    <col min="3319" max="3319" width="11.5" bestFit="1" customWidth="1"/>
    <col min="3320" max="3320" width="9.5" bestFit="1" customWidth="1"/>
    <col min="3321" max="3321" width="11.5" bestFit="1" customWidth="1"/>
    <col min="3322" max="3322" width="9.5" bestFit="1" customWidth="1"/>
    <col min="3323" max="3323" width="11.5" bestFit="1" customWidth="1"/>
    <col min="3324" max="3324" width="10" bestFit="1" customWidth="1"/>
    <col min="3325" max="3325" width="12.5" bestFit="1" customWidth="1"/>
    <col min="3326" max="3326" width="10" bestFit="1" customWidth="1"/>
    <col min="3327" max="3327" width="12.5" bestFit="1" customWidth="1"/>
    <col min="3328" max="3328" width="10" bestFit="1" customWidth="1"/>
    <col min="3329" max="3329" width="12.5" bestFit="1" customWidth="1"/>
    <col min="3330" max="3330" width="10" bestFit="1" customWidth="1"/>
    <col min="3331" max="3331" width="12.5" bestFit="1" customWidth="1"/>
    <col min="3332" max="3332" width="10" bestFit="1" customWidth="1"/>
    <col min="3333" max="3333" width="12.5" bestFit="1" customWidth="1"/>
    <col min="3334" max="3334" width="9" bestFit="1" customWidth="1"/>
    <col min="3335" max="3335" width="9.5" bestFit="1" customWidth="1"/>
    <col min="3336" max="3336" width="11.5" bestFit="1" customWidth="1"/>
    <col min="3337" max="3337" width="9.5" bestFit="1" customWidth="1"/>
    <col min="3338" max="3338" width="11.5" bestFit="1" customWidth="1"/>
    <col min="3339" max="3339" width="10" bestFit="1" customWidth="1"/>
    <col min="3340" max="3340" width="12.5" bestFit="1" customWidth="1"/>
    <col min="3341" max="3341" width="10" bestFit="1" customWidth="1"/>
    <col min="3342" max="3342" width="12.5" bestFit="1" customWidth="1"/>
    <col min="3343" max="3343" width="10" bestFit="1" customWidth="1"/>
    <col min="3344" max="3344" width="12.5" bestFit="1" customWidth="1"/>
    <col min="3345" max="3345" width="10" bestFit="1" customWidth="1"/>
    <col min="3346" max="3346" width="12.5" bestFit="1" customWidth="1"/>
    <col min="3347" max="3347" width="10" bestFit="1" customWidth="1"/>
    <col min="3348" max="3348" width="12.5" bestFit="1" customWidth="1"/>
    <col min="3349" max="3349" width="9" bestFit="1" customWidth="1"/>
    <col min="3350" max="3350" width="11.5" bestFit="1" customWidth="1"/>
    <col min="3351" max="3351" width="10" bestFit="1" customWidth="1"/>
    <col min="3352" max="3352" width="12.5" bestFit="1" customWidth="1"/>
    <col min="3353" max="3353" width="10" bestFit="1" customWidth="1"/>
    <col min="3354" max="3354" width="12.5" bestFit="1" customWidth="1"/>
    <col min="3355" max="3355" width="10" bestFit="1" customWidth="1"/>
    <col min="3356" max="3356" width="12.5" bestFit="1" customWidth="1"/>
    <col min="3357" max="3357" width="10" bestFit="1" customWidth="1"/>
    <col min="3358" max="3358" width="12.5" bestFit="1" customWidth="1"/>
    <col min="3359" max="3359" width="10" bestFit="1" customWidth="1"/>
    <col min="3360" max="3360" width="12.5" bestFit="1" customWidth="1"/>
    <col min="3361" max="3361" width="10" bestFit="1" customWidth="1"/>
    <col min="3362" max="3362" width="12.5" bestFit="1" customWidth="1"/>
    <col min="3363" max="3363" width="10" bestFit="1" customWidth="1"/>
    <col min="3364" max="3364" width="12.5" bestFit="1" customWidth="1"/>
    <col min="3365" max="3365" width="10" bestFit="1" customWidth="1"/>
    <col min="3366" max="3366" width="12.5" bestFit="1" customWidth="1"/>
    <col min="3367" max="3367" width="10" bestFit="1" customWidth="1"/>
    <col min="3368" max="3368" width="12.5" bestFit="1" customWidth="1"/>
    <col min="3369" max="3369" width="10" bestFit="1" customWidth="1"/>
    <col min="3370" max="3370" width="9.5" bestFit="1" customWidth="1"/>
    <col min="3371" max="3371" width="12.5" bestFit="1" customWidth="1"/>
    <col min="3372" max="3372" width="10" bestFit="1" customWidth="1"/>
    <col min="3373" max="3373" width="12.5" bestFit="1" customWidth="1"/>
    <col min="3374" max="3374" width="10" bestFit="1" customWidth="1"/>
    <col min="3375" max="3375" width="12.5" bestFit="1" customWidth="1"/>
    <col min="3376" max="3376" width="10" bestFit="1" customWidth="1"/>
    <col min="3377" max="3377" width="9.5" bestFit="1" customWidth="1"/>
    <col min="3378" max="3378" width="12.5" bestFit="1" customWidth="1"/>
    <col min="3379" max="3379" width="10" bestFit="1" customWidth="1"/>
    <col min="3380" max="3380" width="12.5" bestFit="1" customWidth="1"/>
    <col min="3381" max="3381" width="9" bestFit="1" customWidth="1"/>
    <col min="3382" max="3382" width="11.5" bestFit="1" customWidth="1"/>
    <col min="3383" max="3383" width="9.5" bestFit="1" customWidth="1"/>
    <col min="3384" max="3384" width="11.5" bestFit="1" customWidth="1"/>
    <col min="3385" max="3385" width="9" bestFit="1" customWidth="1"/>
    <col min="3386" max="3386" width="11.5" bestFit="1" customWidth="1"/>
    <col min="3387" max="3387" width="10" bestFit="1" customWidth="1"/>
    <col min="3388" max="3388" width="12.5" bestFit="1" customWidth="1"/>
    <col min="3389" max="3389" width="10" bestFit="1" customWidth="1"/>
    <col min="3390" max="3390" width="12.5" bestFit="1" customWidth="1"/>
    <col min="3391" max="3391" width="10" bestFit="1" customWidth="1"/>
    <col min="3392" max="3392" width="12.5" bestFit="1" customWidth="1"/>
    <col min="3393" max="3393" width="10" bestFit="1" customWidth="1"/>
    <col min="3394" max="3394" width="9.5" bestFit="1" customWidth="1"/>
    <col min="3395" max="3395" width="12.5" bestFit="1" customWidth="1"/>
    <col min="3396" max="3396" width="10" bestFit="1" customWidth="1"/>
    <col min="3397" max="3397" width="12.5" bestFit="1" customWidth="1"/>
    <col min="3398" max="3398" width="10" bestFit="1" customWidth="1"/>
    <col min="3399" max="3399" width="12.5" bestFit="1" customWidth="1"/>
    <col min="3400" max="3400" width="10" bestFit="1" customWidth="1"/>
    <col min="3401" max="3401" width="12.5" bestFit="1" customWidth="1"/>
    <col min="3402" max="3402" width="10" bestFit="1" customWidth="1"/>
    <col min="3403" max="3403" width="12.5" bestFit="1" customWidth="1"/>
    <col min="3404" max="3404" width="11" bestFit="1" customWidth="1"/>
    <col min="3405" max="3405" width="13.5" bestFit="1" customWidth="1"/>
    <col min="3406" max="3406" width="11" bestFit="1" customWidth="1"/>
    <col min="3407" max="3407" width="13.5" bestFit="1" customWidth="1"/>
    <col min="3408" max="3408" width="11" bestFit="1" customWidth="1"/>
    <col min="3409" max="3409" width="13.5" bestFit="1" customWidth="1"/>
    <col min="3410" max="3410" width="10" bestFit="1" customWidth="1"/>
    <col min="3411" max="3411" width="12.5" bestFit="1" customWidth="1"/>
    <col min="3412" max="3412" width="10" bestFit="1" customWidth="1"/>
    <col min="3413" max="3413" width="12.5" bestFit="1" customWidth="1"/>
    <col min="3414" max="3414" width="11" bestFit="1" customWidth="1"/>
    <col min="3415" max="3415" width="13.5" bestFit="1" customWidth="1"/>
    <col min="3416" max="3416" width="11" bestFit="1" customWidth="1"/>
    <col min="3417" max="3417" width="13.5" bestFit="1" customWidth="1"/>
    <col min="3418" max="3418" width="11" bestFit="1" customWidth="1"/>
    <col min="3419" max="3419" width="13.5" bestFit="1" customWidth="1"/>
    <col min="3420" max="3420" width="11" bestFit="1" customWidth="1"/>
    <col min="3421" max="3421" width="13.5" bestFit="1" customWidth="1"/>
    <col min="3422" max="3422" width="10" bestFit="1" customWidth="1"/>
    <col min="3423" max="3423" width="12.5" bestFit="1" customWidth="1"/>
    <col min="3424" max="3424" width="10" bestFit="1" customWidth="1"/>
    <col min="3425" max="3425" width="9.5" bestFit="1" customWidth="1"/>
    <col min="3426" max="3426" width="12.5" bestFit="1" customWidth="1"/>
    <col min="3427" max="3427" width="11" bestFit="1" customWidth="1"/>
    <col min="3428" max="3428" width="13.5" bestFit="1" customWidth="1"/>
    <col min="3429" max="3429" width="11" bestFit="1" customWidth="1"/>
    <col min="3430" max="3430" width="13.5" bestFit="1" customWidth="1"/>
    <col min="3431" max="3431" width="11" bestFit="1" customWidth="1"/>
    <col min="3432" max="3432" width="13.5" bestFit="1" customWidth="1"/>
    <col min="3433" max="3433" width="11" bestFit="1" customWidth="1"/>
    <col min="3434" max="3434" width="13.5" bestFit="1" customWidth="1"/>
    <col min="3435" max="3435" width="9.5" bestFit="1" customWidth="1"/>
    <col min="3436" max="3436" width="11.5" bestFit="1" customWidth="1"/>
    <col min="3437" max="3437" width="10" bestFit="1" customWidth="1"/>
    <col min="3438" max="3438" width="12.5" bestFit="1" customWidth="1"/>
    <col min="3439" max="3439" width="10" bestFit="1" customWidth="1"/>
    <col min="3440" max="3440" width="12.5" bestFit="1" customWidth="1"/>
    <col min="3441" max="3441" width="10" bestFit="1" customWidth="1"/>
    <col min="3442" max="3442" width="12.5" bestFit="1" customWidth="1"/>
    <col min="3443" max="3443" width="10" bestFit="1" customWidth="1"/>
    <col min="3444" max="3444" width="12.5" bestFit="1" customWidth="1"/>
    <col min="3445" max="3445" width="10" bestFit="1" customWidth="1"/>
    <col min="3446" max="3446" width="5.83203125" bestFit="1" customWidth="1"/>
    <col min="3447" max="3447" width="9.5" bestFit="1" customWidth="1"/>
    <col min="3448" max="3448" width="12.5" bestFit="1" customWidth="1"/>
    <col min="3449" max="3449" width="10" bestFit="1" customWidth="1"/>
    <col min="3450" max="3450" width="9.5" bestFit="1" customWidth="1"/>
    <col min="3451" max="3451" width="12.5" bestFit="1" customWidth="1"/>
    <col min="3452" max="3452" width="10" bestFit="1" customWidth="1"/>
    <col min="3453" max="3453" width="12.5" bestFit="1" customWidth="1"/>
    <col min="3454" max="3454" width="10" bestFit="1" customWidth="1"/>
    <col min="3455" max="3455" width="12.5" bestFit="1" customWidth="1"/>
    <col min="3456" max="3456" width="10" bestFit="1" customWidth="1"/>
    <col min="3457" max="3457" width="12.5" bestFit="1" customWidth="1"/>
    <col min="3458" max="3458" width="10" bestFit="1" customWidth="1"/>
    <col min="3459" max="3459" width="12.5" bestFit="1" customWidth="1"/>
    <col min="3460" max="3460" width="10" bestFit="1" customWidth="1"/>
    <col min="3461" max="3461" width="12.5" bestFit="1" customWidth="1"/>
    <col min="3462" max="3462" width="9.5" bestFit="1" customWidth="1"/>
    <col min="3463" max="3463" width="11.5" bestFit="1" customWidth="1"/>
    <col min="3464" max="3464" width="9.5" bestFit="1" customWidth="1"/>
    <col min="3465" max="3465" width="11.5" bestFit="1" customWidth="1"/>
    <col min="3466" max="3466" width="10" bestFit="1" customWidth="1"/>
    <col min="3467" max="3467" width="9.5" bestFit="1" customWidth="1"/>
    <col min="3468" max="3468" width="12.5" bestFit="1" customWidth="1"/>
    <col min="3469" max="3469" width="10" bestFit="1" customWidth="1"/>
    <col min="3470" max="3470" width="12.5" bestFit="1" customWidth="1"/>
    <col min="3471" max="3471" width="10" bestFit="1" customWidth="1"/>
    <col min="3472" max="3472" width="12.5" bestFit="1" customWidth="1"/>
    <col min="3473" max="3473" width="10" bestFit="1" customWidth="1"/>
    <col min="3474" max="3474" width="12.5" bestFit="1" customWidth="1"/>
    <col min="3475" max="3475" width="9" bestFit="1" customWidth="1"/>
    <col min="3476" max="3476" width="11.5" bestFit="1" customWidth="1"/>
    <col min="3477" max="3477" width="9.5" bestFit="1" customWidth="1"/>
    <col min="3478" max="3478" width="11.5" bestFit="1" customWidth="1"/>
    <col min="3479" max="3479" width="10" bestFit="1" customWidth="1"/>
    <col min="3480" max="3480" width="12.5" bestFit="1" customWidth="1"/>
    <col min="3481" max="3481" width="10" bestFit="1" customWidth="1"/>
    <col min="3482" max="3482" width="9.5" bestFit="1" customWidth="1"/>
    <col min="3483" max="3483" width="12.5" bestFit="1" customWidth="1"/>
    <col min="3484" max="3484" width="10" bestFit="1" customWidth="1"/>
    <col min="3485" max="3485" width="12.5" bestFit="1" customWidth="1"/>
    <col min="3486" max="3486" width="10" bestFit="1" customWidth="1"/>
    <col min="3487" max="3487" width="12.5" bestFit="1" customWidth="1"/>
    <col min="3488" max="3488" width="10" bestFit="1" customWidth="1"/>
    <col min="3489" max="3489" width="12.5" bestFit="1" customWidth="1"/>
    <col min="3490" max="3490" width="10" bestFit="1" customWidth="1"/>
    <col min="3491" max="3491" width="12.5" bestFit="1" customWidth="1"/>
    <col min="3492" max="3492" width="9.5" bestFit="1" customWidth="1"/>
    <col min="3493" max="3493" width="11.5" bestFit="1" customWidth="1"/>
    <col min="3494" max="3494" width="9.5" bestFit="1" customWidth="1"/>
    <col min="3495" max="3495" width="11.5" bestFit="1" customWidth="1"/>
    <col min="3496" max="3496" width="9.5" bestFit="1" customWidth="1"/>
    <col min="3497" max="3497" width="11.5" bestFit="1" customWidth="1"/>
    <col min="3498" max="3498" width="10" bestFit="1" customWidth="1"/>
    <col min="3499" max="3499" width="12.5" bestFit="1" customWidth="1"/>
    <col min="3500" max="3500" width="10" bestFit="1" customWidth="1"/>
    <col min="3501" max="3501" width="12.5" bestFit="1" customWidth="1"/>
    <col min="3502" max="3502" width="10" bestFit="1" customWidth="1"/>
    <col min="3503" max="3503" width="9.5" bestFit="1" customWidth="1"/>
    <col min="3504" max="3504" width="12.5" bestFit="1" customWidth="1"/>
    <col min="3505" max="3505" width="10" bestFit="1" customWidth="1"/>
    <col min="3506" max="3506" width="12.5" bestFit="1" customWidth="1"/>
    <col min="3507" max="3507" width="10" bestFit="1" customWidth="1"/>
    <col min="3508" max="3508" width="12.5" bestFit="1" customWidth="1"/>
    <col min="3509" max="3509" width="10" bestFit="1" customWidth="1"/>
    <col min="3510" max="3510" width="12.5" bestFit="1" customWidth="1"/>
    <col min="3511" max="3511" width="10" bestFit="1" customWidth="1"/>
    <col min="3512" max="3512" width="12.5" bestFit="1" customWidth="1"/>
    <col min="3513" max="3513" width="10" bestFit="1" customWidth="1"/>
    <col min="3514" max="3514" width="12.5" bestFit="1" customWidth="1"/>
    <col min="3515" max="3515" width="9" bestFit="1" customWidth="1"/>
    <col min="3516" max="3516" width="11.5" bestFit="1" customWidth="1"/>
    <col min="3517" max="3517" width="9.5" bestFit="1" customWidth="1"/>
    <col min="3518" max="3518" width="11.5" bestFit="1" customWidth="1"/>
    <col min="3519" max="3519" width="9.5" bestFit="1" customWidth="1"/>
    <col min="3520" max="3520" width="11.5" bestFit="1" customWidth="1"/>
    <col min="3521" max="3521" width="10" bestFit="1" customWidth="1"/>
    <col min="3522" max="3522" width="12.5" bestFit="1" customWidth="1"/>
    <col min="3523" max="3523" width="10" bestFit="1" customWidth="1"/>
    <col min="3524" max="3524" width="12.5" bestFit="1" customWidth="1"/>
    <col min="3525" max="3525" width="10" bestFit="1" customWidth="1"/>
    <col min="3526" max="3526" width="12.5" bestFit="1" customWidth="1"/>
    <col min="3527" max="3527" width="9" bestFit="1" customWidth="1"/>
    <col min="3528" max="3528" width="11.5" bestFit="1" customWidth="1"/>
    <col min="3529" max="3529" width="10" bestFit="1" customWidth="1"/>
    <col min="3530" max="3530" width="12.5" bestFit="1" customWidth="1"/>
    <col min="3531" max="3531" width="10" bestFit="1" customWidth="1"/>
    <col min="3532" max="3532" width="12.5" bestFit="1" customWidth="1"/>
    <col min="3533" max="3533" width="10" bestFit="1" customWidth="1"/>
    <col min="3534" max="3534" width="12.5" bestFit="1" customWidth="1"/>
    <col min="3535" max="3535" width="10" bestFit="1" customWidth="1"/>
    <col min="3536" max="3536" width="12.5" bestFit="1" customWidth="1"/>
    <col min="3537" max="3537" width="10" bestFit="1" customWidth="1"/>
    <col min="3538" max="3538" width="12.5" bestFit="1" customWidth="1"/>
    <col min="3539" max="3539" width="10" bestFit="1" customWidth="1"/>
    <col min="3540" max="3540" width="12.5" bestFit="1" customWidth="1"/>
    <col min="3541" max="3541" width="9" bestFit="1" customWidth="1"/>
    <col min="3542" max="3542" width="11.5" bestFit="1" customWidth="1"/>
    <col min="3543" max="3543" width="9" bestFit="1" customWidth="1"/>
    <col min="3544" max="3544" width="9.5" bestFit="1" customWidth="1"/>
    <col min="3545" max="3545" width="11.5" bestFit="1" customWidth="1"/>
    <col min="3546" max="3546" width="9.5" bestFit="1" customWidth="1"/>
    <col min="3547" max="3547" width="11.5" bestFit="1" customWidth="1"/>
    <col min="3548" max="3548" width="9" bestFit="1" customWidth="1"/>
    <col min="3549" max="3549" width="11.5" bestFit="1" customWidth="1"/>
    <col min="3550" max="3550" width="10" bestFit="1" customWidth="1"/>
    <col min="3551" max="3551" width="12.5" bestFit="1" customWidth="1"/>
    <col min="3552" max="3552" width="10" bestFit="1" customWidth="1"/>
    <col min="3553" max="3553" width="12.5" bestFit="1" customWidth="1"/>
    <col min="3554" max="3554" width="10" bestFit="1" customWidth="1"/>
    <col min="3555" max="3555" width="12.5" bestFit="1" customWidth="1"/>
    <col min="3556" max="3556" width="10" bestFit="1" customWidth="1"/>
    <col min="3557" max="3557" width="12.5" bestFit="1" customWidth="1"/>
    <col min="3558" max="3558" width="9" bestFit="1" customWidth="1"/>
    <col min="3559" max="3559" width="11.5" bestFit="1" customWidth="1"/>
    <col min="3560" max="3560" width="9.5" bestFit="1" customWidth="1"/>
    <col min="3561" max="3561" width="11.5" bestFit="1" customWidth="1"/>
    <col min="3562" max="3562" width="10" bestFit="1" customWidth="1"/>
    <col min="3563" max="3563" width="12.5" bestFit="1" customWidth="1"/>
    <col min="3564" max="3564" width="10" bestFit="1" customWidth="1"/>
    <col min="3565" max="3565" width="12.5" bestFit="1" customWidth="1"/>
    <col min="3566" max="3566" width="9.5" bestFit="1" customWidth="1"/>
    <col min="3567" max="3567" width="11.5" bestFit="1" customWidth="1"/>
    <col min="3568" max="3568" width="9.5" bestFit="1" customWidth="1"/>
    <col min="3569" max="3569" width="11.5" bestFit="1" customWidth="1"/>
    <col min="3570" max="3570" width="10" bestFit="1" customWidth="1"/>
    <col min="3571" max="3571" width="12.5" bestFit="1" customWidth="1"/>
    <col min="3572" max="3572" width="10" bestFit="1" customWidth="1"/>
    <col min="3573" max="3573" width="12.5" bestFit="1" customWidth="1"/>
    <col min="3574" max="3574" width="10" bestFit="1" customWidth="1"/>
    <col min="3575" max="3575" width="12.5" bestFit="1" customWidth="1"/>
    <col min="3576" max="3576" width="10" bestFit="1" customWidth="1"/>
    <col min="3577" max="3577" width="12.5" bestFit="1" customWidth="1"/>
    <col min="3578" max="3578" width="11" bestFit="1" customWidth="1"/>
    <col min="3579" max="3579" width="13.5" bestFit="1" customWidth="1"/>
    <col min="3580" max="3580" width="11" bestFit="1" customWidth="1"/>
    <col min="3581" max="3581" width="13.5" bestFit="1" customWidth="1"/>
    <col min="3582" max="3582" width="11" bestFit="1" customWidth="1"/>
    <col min="3583" max="3583" width="13.5" bestFit="1" customWidth="1"/>
    <col min="3584" max="3584" width="11" bestFit="1" customWidth="1"/>
    <col min="3585" max="3585" width="13.5" bestFit="1" customWidth="1"/>
    <col min="3586" max="3586" width="11" bestFit="1" customWidth="1"/>
    <col min="3587" max="3587" width="13.5" bestFit="1" customWidth="1"/>
    <col min="3588" max="3588" width="11" bestFit="1" customWidth="1"/>
    <col min="3589" max="3589" width="13.5" bestFit="1" customWidth="1"/>
    <col min="3590" max="3590" width="11" bestFit="1" customWidth="1"/>
    <col min="3591" max="3591" width="13.5" bestFit="1" customWidth="1"/>
    <col min="3592" max="3592" width="11" bestFit="1" customWidth="1"/>
    <col min="3593" max="3593" width="13.5" bestFit="1" customWidth="1"/>
    <col min="3594" max="3594" width="11" bestFit="1" customWidth="1"/>
    <col min="3595" max="3595" width="13.5" bestFit="1" customWidth="1"/>
    <col min="3596" max="3596" width="11" bestFit="1" customWidth="1"/>
    <col min="3597" max="3597" width="13.5" bestFit="1" customWidth="1"/>
    <col min="3598" max="3598" width="11" bestFit="1" customWidth="1"/>
    <col min="3599" max="3599" width="13.5" bestFit="1" customWidth="1"/>
    <col min="3600" max="3600" width="11" bestFit="1" customWidth="1"/>
    <col min="3601" max="3601" width="13.5" bestFit="1" customWidth="1"/>
    <col min="3602" max="3602" width="11" bestFit="1" customWidth="1"/>
    <col min="3603" max="3603" width="13.5" bestFit="1" customWidth="1"/>
    <col min="3604" max="3604" width="11" bestFit="1" customWidth="1"/>
    <col min="3605" max="3605" width="13.5" bestFit="1" customWidth="1"/>
    <col min="3606" max="3606" width="10" bestFit="1" customWidth="1"/>
    <col min="3607" max="3607" width="12.5" bestFit="1" customWidth="1"/>
    <col min="3608" max="3608" width="10" bestFit="1" customWidth="1"/>
    <col min="3609" max="3609" width="12.5" bestFit="1" customWidth="1"/>
    <col min="3610" max="3610" width="11" bestFit="1" customWidth="1"/>
    <col min="3611" max="3611" width="13.5" bestFit="1" customWidth="1"/>
    <col min="3612" max="3612" width="11" bestFit="1" customWidth="1"/>
    <col min="3613" max="3613" width="13.5" bestFit="1" customWidth="1"/>
    <col min="3614" max="3614" width="11" bestFit="1" customWidth="1"/>
    <col min="3615" max="3615" width="13.5" bestFit="1" customWidth="1"/>
    <col min="3616" max="3616" width="11" bestFit="1" customWidth="1"/>
    <col min="3617" max="3617" width="13.5" bestFit="1" customWidth="1"/>
    <col min="3618" max="3618" width="11" bestFit="1" customWidth="1"/>
    <col min="3619" max="3619" width="13.5" bestFit="1" customWidth="1"/>
    <col min="3620" max="3620" width="11" bestFit="1" customWidth="1"/>
    <col min="3621" max="3621" width="13.5" bestFit="1" customWidth="1"/>
    <col min="3622" max="3622" width="11" bestFit="1" customWidth="1"/>
    <col min="3623" max="3623" width="13.5" bestFit="1" customWidth="1"/>
    <col min="3624" max="3624" width="11" bestFit="1" customWidth="1"/>
    <col min="3625" max="3625" width="13.5" bestFit="1" customWidth="1"/>
    <col min="3626" max="3626" width="10" bestFit="1" customWidth="1"/>
    <col min="3627" max="3627" width="12.5" bestFit="1" customWidth="1"/>
    <col min="3628" max="3628" width="10" bestFit="1" customWidth="1"/>
    <col min="3629" max="3629" width="12.5" bestFit="1" customWidth="1"/>
    <col min="3630" max="3630" width="20.5" bestFit="1" customWidth="1"/>
    <col min="3631" max="3631" width="42.1640625" bestFit="1" customWidth="1"/>
  </cols>
  <sheetData>
    <row r="3" spans="1:6" x14ac:dyDescent="0.2">
      <c r="A3" s="4" t="s">
        <v>2093</v>
      </c>
      <c r="B3" t="s">
        <v>2094</v>
      </c>
    </row>
    <row r="4" spans="1:6" x14ac:dyDescent="0.2">
      <c r="A4" s="4" t="s">
        <v>2095</v>
      </c>
      <c r="B4" t="s">
        <v>2094</v>
      </c>
    </row>
    <row r="6" spans="1:6" x14ac:dyDescent="0.2">
      <c r="A6" s="4" t="s">
        <v>2092</v>
      </c>
      <c r="B6" s="4" t="s">
        <v>2067</v>
      </c>
    </row>
    <row r="7" spans="1:6" x14ac:dyDescent="0.2">
      <c r="A7" s="4" t="s">
        <v>2065</v>
      </c>
      <c r="B7" t="s">
        <v>74</v>
      </c>
      <c r="C7" t="s">
        <v>14</v>
      </c>
      <c r="D7" t="s">
        <v>47</v>
      </c>
      <c r="E7" t="s">
        <v>20</v>
      </c>
      <c r="F7" t="s">
        <v>2066</v>
      </c>
    </row>
    <row r="8" spans="1:6" x14ac:dyDescent="0.2">
      <c r="A8" s="5" t="s">
        <v>2097</v>
      </c>
      <c r="B8" s="18">
        <v>6</v>
      </c>
      <c r="C8" s="18">
        <v>36</v>
      </c>
      <c r="D8" s="18">
        <v>1</v>
      </c>
      <c r="E8" s="18">
        <v>49</v>
      </c>
      <c r="F8" s="18">
        <v>92</v>
      </c>
    </row>
    <row r="9" spans="1:6" x14ac:dyDescent="0.2">
      <c r="A9" s="5" t="s">
        <v>2098</v>
      </c>
      <c r="B9" s="18">
        <v>7</v>
      </c>
      <c r="C9" s="18">
        <v>28</v>
      </c>
      <c r="D9" s="18"/>
      <c r="E9" s="18">
        <v>44</v>
      </c>
      <c r="F9" s="18">
        <v>79</v>
      </c>
    </row>
    <row r="10" spans="1:6" x14ac:dyDescent="0.2">
      <c r="A10" s="5" t="s">
        <v>2099</v>
      </c>
      <c r="B10" s="18">
        <v>4</v>
      </c>
      <c r="C10" s="18">
        <v>33</v>
      </c>
      <c r="D10" s="18"/>
      <c r="E10" s="18">
        <v>49</v>
      </c>
      <c r="F10" s="18">
        <v>86</v>
      </c>
    </row>
    <row r="11" spans="1:6" x14ac:dyDescent="0.2">
      <c r="A11" s="5" t="s">
        <v>2100</v>
      </c>
      <c r="B11" s="18">
        <v>1</v>
      </c>
      <c r="C11" s="18">
        <v>30</v>
      </c>
      <c r="D11" s="18">
        <v>1</v>
      </c>
      <c r="E11" s="18">
        <v>46</v>
      </c>
      <c r="F11" s="18">
        <v>78</v>
      </c>
    </row>
    <row r="12" spans="1:6" x14ac:dyDescent="0.2">
      <c r="A12" s="5" t="s">
        <v>2101</v>
      </c>
      <c r="B12" s="18">
        <v>3</v>
      </c>
      <c r="C12" s="18">
        <v>35</v>
      </c>
      <c r="D12" s="18">
        <v>2</v>
      </c>
      <c r="E12" s="18">
        <v>46</v>
      </c>
      <c r="F12" s="18">
        <v>86</v>
      </c>
    </row>
    <row r="13" spans="1:6" x14ac:dyDescent="0.2">
      <c r="A13" s="5" t="s">
        <v>2102</v>
      </c>
      <c r="B13" s="18">
        <v>3</v>
      </c>
      <c r="C13" s="18">
        <v>28</v>
      </c>
      <c r="D13" s="18">
        <v>1</v>
      </c>
      <c r="E13" s="18">
        <v>55</v>
      </c>
      <c r="F13" s="18">
        <v>87</v>
      </c>
    </row>
    <row r="14" spans="1:6" x14ac:dyDescent="0.2">
      <c r="A14" s="5" t="s">
        <v>2103</v>
      </c>
      <c r="B14" s="18">
        <v>4</v>
      </c>
      <c r="C14" s="18">
        <v>31</v>
      </c>
      <c r="D14" s="18">
        <v>1</v>
      </c>
      <c r="E14" s="18">
        <v>58</v>
      </c>
      <c r="F14" s="18">
        <v>94</v>
      </c>
    </row>
    <row r="15" spans="1:6" x14ac:dyDescent="0.2">
      <c r="A15" s="5" t="s">
        <v>2104</v>
      </c>
      <c r="B15" s="18">
        <v>8</v>
      </c>
      <c r="C15" s="18">
        <v>35</v>
      </c>
      <c r="D15" s="18">
        <v>1</v>
      </c>
      <c r="E15" s="18">
        <v>41</v>
      </c>
      <c r="F15" s="18">
        <v>85</v>
      </c>
    </row>
    <row r="16" spans="1:6" x14ac:dyDescent="0.2">
      <c r="A16" s="5" t="s">
        <v>2105</v>
      </c>
      <c r="B16" s="18">
        <v>5</v>
      </c>
      <c r="C16" s="18">
        <v>23</v>
      </c>
      <c r="D16" s="18"/>
      <c r="E16" s="18">
        <v>45</v>
      </c>
      <c r="F16" s="18">
        <v>73</v>
      </c>
    </row>
    <row r="17" spans="1:6" x14ac:dyDescent="0.2">
      <c r="A17" s="5" t="s">
        <v>2106</v>
      </c>
      <c r="B17" s="18">
        <v>6</v>
      </c>
      <c r="C17" s="18">
        <v>26</v>
      </c>
      <c r="D17" s="18">
        <v>1</v>
      </c>
      <c r="E17" s="18">
        <v>45</v>
      </c>
      <c r="F17" s="18">
        <v>78</v>
      </c>
    </row>
    <row r="18" spans="1:6" x14ac:dyDescent="0.2">
      <c r="A18" s="5" t="s">
        <v>2107</v>
      </c>
      <c r="B18" s="18">
        <v>3</v>
      </c>
      <c r="C18" s="18">
        <v>27</v>
      </c>
      <c r="D18" s="18">
        <v>3</v>
      </c>
      <c r="E18" s="18">
        <v>45</v>
      </c>
      <c r="F18" s="18">
        <v>78</v>
      </c>
    </row>
    <row r="19" spans="1:6" x14ac:dyDescent="0.2">
      <c r="A19" s="5" t="s">
        <v>2108</v>
      </c>
      <c r="B19" s="18">
        <v>7</v>
      </c>
      <c r="C19" s="18">
        <v>32</v>
      </c>
      <c r="D19" s="18">
        <v>3</v>
      </c>
      <c r="E19" s="18">
        <v>42</v>
      </c>
      <c r="F19" s="18">
        <v>84</v>
      </c>
    </row>
    <row r="20" spans="1:6" x14ac:dyDescent="0.2">
      <c r="A20" s="5" t="s">
        <v>2066</v>
      </c>
      <c r="B20" s="18">
        <v>57</v>
      </c>
      <c r="C20" s="18">
        <v>364</v>
      </c>
      <c r="D20" s="18">
        <v>14</v>
      </c>
      <c r="E20" s="18">
        <v>565</v>
      </c>
      <c r="F20" s="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DE3E-B7A3-2745-906C-445CCB820A22}">
  <dimension ref="A1:T1001"/>
  <sheetViews>
    <sheetView topLeftCell="C1" zoomScale="93" zoomScaleNormal="93" workbookViewId="0">
      <selection activeCell="I25" sqref="I2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83203125" bestFit="1" customWidth="1"/>
    <col min="12" max="12" width="11.1640625" bestFit="1" customWidth="1"/>
    <col min="13" max="13" width="20.1640625" bestFit="1" customWidth="1"/>
    <col min="14" max="14" width="20.1640625" customWidth="1"/>
    <col min="17" max="17" width="14.6640625" bestFit="1" customWidth="1"/>
    <col min="18" max="18" width="16.6640625" bestFit="1" customWidth="1"/>
    <col min="19" max="19" width="13.83203125" style="12" bestFit="1" customWidth="1"/>
    <col min="20" max="20" width="16" bestFit="1" customWidth="1"/>
    <col min="21" max="21" width="5.6640625" customWidth="1"/>
    <col min="23" max="23" width="22.83203125" bestFit="1" customWidth="1"/>
    <col min="24" max="24" width="22" bestFit="1" customWidth="1"/>
    <col min="25" max="25" width="17.33203125" bestFit="1" customWidth="1"/>
    <col min="26" max="26" width="22.6640625" bestFit="1" customWidth="1"/>
    <col min="27" max="27" width="17" bestFit="1" customWidth="1"/>
    <col min="28" max="28" width="27.33203125" bestFit="1" customWidth="1"/>
    <col min="29" max="29" width="20.83203125" bestFit="1" customWidth="1"/>
    <col min="30" max="30" width="25.83203125" customWidth="1"/>
    <col min="31" max="31" width="1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2069</v>
      </c>
      <c r="L1" s="1" t="s">
        <v>9</v>
      </c>
      <c r="M1" s="15" t="s">
        <v>2070</v>
      </c>
      <c r="N1" s="1" t="s">
        <v>2071</v>
      </c>
      <c r="O1" s="1" t="s">
        <v>10</v>
      </c>
      <c r="P1" s="1" t="s">
        <v>11</v>
      </c>
      <c r="Q1" s="15" t="s">
        <v>2093</v>
      </c>
      <c r="R1" s="15" t="s">
        <v>2064</v>
      </c>
      <c r="S1" s="14" t="s">
        <v>2029</v>
      </c>
      <c r="T1" s="15" t="s">
        <v>2030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6">
        <f t="shared" ref="K2:K65" si="0">(((J2/60)/60)/24)+DATE(1970,1,1)</f>
        <v>42336.25</v>
      </c>
      <c r="L2">
        <v>1450159200</v>
      </c>
      <c r="M2" s="7">
        <f t="shared" ref="M2:M65" si="1">(((L2/60)/60)/24)+DATE(1970,1,1)</f>
        <v>42353.25</v>
      </c>
      <c r="N2">
        <f t="shared" ref="N2:N65" si="2">DATEDIF(K2,M2, "D")</f>
        <v>17</v>
      </c>
      <c r="O2" t="b">
        <v>0</v>
      </c>
      <c r="P2" t="b">
        <v>0</v>
      </c>
      <c r="Q2" t="s">
        <v>2031</v>
      </c>
      <c r="R2" t="s">
        <v>2032</v>
      </c>
      <c r="S2" s="12">
        <f t="shared" ref="S2:S65" si="3">ROUND(E2/D2*100,0)</f>
        <v>0</v>
      </c>
      <c r="T2" t="e">
        <f t="shared" ref="T2:T65" si="4">E2/G2</f>
        <v>#DIV/0!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6">
        <f t="shared" si="0"/>
        <v>41870.208333333336</v>
      </c>
      <c r="L3">
        <v>1408597200</v>
      </c>
      <c r="M3" s="7">
        <f t="shared" si="1"/>
        <v>41872.208333333336</v>
      </c>
      <c r="N3">
        <f t="shared" si="2"/>
        <v>2</v>
      </c>
      <c r="O3" t="b">
        <v>0</v>
      </c>
      <c r="P3" t="b">
        <v>1</v>
      </c>
      <c r="Q3" t="s">
        <v>2033</v>
      </c>
      <c r="R3" t="s">
        <v>2034</v>
      </c>
      <c r="S3" s="12">
        <f t="shared" si="3"/>
        <v>1040</v>
      </c>
      <c r="T3">
        <f t="shared" si="4"/>
        <v>92.151898734177209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6">
        <f t="shared" si="0"/>
        <v>41595.25</v>
      </c>
      <c r="L4">
        <v>1384840800</v>
      </c>
      <c r="M4" s="7">
        <f t="shared" si="1"/>
        <v>41597.25</v>
      </c>
      <c r="N4">
        <f t="shared" si="2"/>
        <v>2</v>
      </c>
      <c r="O4" t="b">
        <v>0</v>
      </c>
      <c r="P4" t="b">
        <v>0</v>
      </c>
      <c r="Q4" t="s">
        <v>2035</v>
      </c>
      <c r="R4" t="s">
        <v>2036</v>
      </c>
      <c r="S4" s="12">
        <f t="shared" si="3"/>
        <v>131</v>
      </c>
      <c r="T4">
        <f t="shared" si="4"/>
        <v>100.01614035087719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6">
        <f t="shared" si="0"/>
        <v>43688.208333333328</v>
      </c>
      <c r="L5">
        <v>1568955600</v>
      </c>
      <c r="M5" s="7">
        <f t="shared" si="1"/>
        <v>43728.208333333328</v>
      </c>
      <c r="N5">
        <f t="shared" si="2"/>
        <v>40</v>
      </c>
      <c r="O5" t="b">
        <v>0</v>
      </c>
      <c r="P5" t="b">
        <v>0</v>
      </c>
      <c r="Q5" t="s">
        <v>2033</v>
      </c>
      <c r="R5" t="s">
        <v>2034</v>
      </c>
      <c r="S5" s="12">
        <f t="shared" si="3"/>
        <v>59</v>
      </c>
      <c r="T5">
        <f t="shared" si="4"/>
        <v>103.20833333333333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6">
        <f t="shared" si="0"/>
        <v>43485.25</v>
      </c>
      <c r="L6">
        <v>1548309600</v>
      </c>
      <c r="M6" s="7">
        <f t="shared" si="1"/>
        <v>43489.25</v>
      </c>
      <c r="N6">
        <f t="shared" si="2"/>
        <v>4</v>
      </c>
      <c r="O6" t="b">
        <v>0</v>
      </c>
      <c r="P6" t="b">
        <v>0</v>
      </c>
      <c r="Q6" t="s">
        <v>2037</v>
      </c>
      <c r="R6" t="s">
        <v>2038</v>
      </c>
      <c r="S6" s="12">
        <f t="shared" si="3"/>
        <v>69</v>
      </c>
      <c r="T6">
        <f t="shared" si="4"/>
        <v>99.339622641509436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6">
        <f t="shared" si="0"/>
        <v>41149.208333333336</v>
      </c>
      <c r="L7">
        <v>1347080400</v>
      </c>
      <c r="M7" s="7">
        <f t="shared" si="1"/>
        <v>41160.208333333336</v>
      </c>
      <c r="N7">
        <f t="shared" si="2"/>
        <v>11</v>
      </c>
      <c r="O7" t="b">
        <v>0</v>
      </c>
      <c r="P7" t="b">
        <v>0</v>
      </c>
      <c r="Q7" t="s">
        <v>2037</v>
      </c>
      <c r="R7" t="s">
        <v>2038</v>
      </c>
      <c r="S7" s="12">
        <f t="shared" si="3"/>
        <v>174</v>
      </c>
      <c r="T7">
        <f t="shared" si="4"/>
        <v>75.833333333333329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6">
        <f t="shared" si="0"/>
        <v>42991.208333333328</v>
      </c>
      <c r="L8">
        <v>1505365200</v>
      </c>
      <c r="M8" s="7">
        <f t="shared" si="1"/>
        <v>42992.208333333328</v>
      </c>
      <c r="N8">
        <f t="shared" si="2"/>
        <v>1</v>
      </c>
      <c r="O8" t="b">
        <v>0</v>
      </c>
      <c r="P8" t="b">
        <v>0</v>
      </c>
      <c r="Q8" t="s">
        <v>2039</v>
      </c>
      <c r="R8" t="s">
        <v>2040</v>
      </c>
      <c r="S8" s="12">
        <f t="shared" si="3"/>
        <v>21</v>
      </c>
      <c r="T8">
        <f t="shared" si="4"/>
        <v>60.555555555555557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6">
        <f t="shared" si="0"/>
        <v>42229.208333333328</v>
      </c>
      <c r="L9">
        <v>1439614800</v>
      </c>
      <c r="M9" s="7">
        <f t="shared" si="1"/>
        <v>42231.208333333328</v>
      </c>
      <c r="N9">
        <f t="shared" si="2"/>
        <v>2</v>
      </c>
      <c r="O9" t="b">
        <v>0</v>
      </c>
      <c r="P9" t="b">
        <v>0</v>
      </c>
      <c r="Q9" t="s">
        <v>2037</v>
      </c>
      <c r="R9" t="s">
        <v>2038</v>
      </c>
      <c r="S9" s="12">
        <f t="shared" si="3"/>
        <v>328</v>
      </c>
      <c r="T9">
        <f t="shared" si="4"/>
        <v>64.93832599118943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6">
        <f t="shared" si="0"/>
        <v>40399.208333333336</v>
      </c>
      <c r="L10">
        <v>1281502800</v>
      </c>
      <c r="M10" s="7">
        <f t="shared" si="1"/>
        <v>40401.208333333336</v>
      </c>
      <c r="N10">
        <f t="shared" si="2"/>
        <v>2</v>
      </c>
      <c r="O10" t="b">
        <v>0</v>
      </c>
      <c r="P10" t="b">
        <v>0</v>
      </c>
      <c r="Q10" t="s">
        <v>2037</v>
      </c>
      <c r="R10" t="s">
        <v>2038</v>
      </c>
      <c r="S10" s="12">
        <f t="shared" si="3"/>
        <v>20</v>
      </c>
      <c r="T10">
        <f t="shared" si="4"/>
        <v>30.997175141242938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6">
        <f t="shared" si="0"/>
        <v>41536.208333333336</v>
      </c>
      <c r="L11">
        <v>1383804000</v>
      </c>
      <c r="M11" s="7">
        <f t="shared" si="1"/>
        <v>41585.25</v>
      </c>
      <c r="N11">
        <f t="shared" si="2"/>
        <v>49</v>
      </c>
      <c r="O11" t="b">
        <v>0</v>
      </c>
      <c r="P11" t="b">
        <v>0</v>
      </c>
      <c r="Q11" t="s">
        <v>2033</v>
      </c>
      <c r="R11" t="s">
        <v>2041</v>
      </c>
      <c r="S11" s="12">
        <f t="shared" si="3"/>
        <v>52</v>
      </c>
      <c r="T11">
        <f t="shared" si="4"/>
        <v>72.909090909090907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6">
        <f t="shared" si="0"/>
        <v>40404.208333333336</v>
      </c>
      <c r="L12">
        <v>1285909200</v>
      </c>
      <c r="M12" s="7">
        <f t="shared" si="1"/>
        <v>40452.208333333336</v>
      </c>
      <c r="N12">
        <f t="shared" si="2"/>
        <v>48</v>
      </c>
      <c r="O12" t="b">
        <v>0</v>
      </c>
      <c r="P12" t="b">
        <v>0</v>
      </c>
      <c r="Q12" t="s">
        <v>2039</v>
      </c>
      <c r="R12" t="s">
        <v>2042</v>
      </c>
      <c r="S12" s="12">
        <f t="shared" si="3"/>
        <v>266</v>
      </c>
      <c r="T12">
        <f t="shared" si="4"/>
        <v>62.9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6">
        <f t="shared" si="0"/>
        <v>40442.208333333336</v>
      </c>
      <c r="L13">
        <v>1285563600</v>
      </c>
      <c r="M13" s="7">
        <f t="shared" si="1"/>
        <v>40448.208333333336</v>
      </c>
      <c r="N13">
        <f t="shared" si="2"/>
        <v>6</v>
      </c>
      <c r="O13" t="b">
        <v>0</v>
      </c>
      <c r="P13" t="b">
        <v>1</v>
      </c>
      <c r="Q13" t="s">
        <v>2037</v>
      </c>
      <c r="R13" t="s">
        <v>2038</v>
      </c>
      <c r="S13" s="12">
        <f t="shared" si="3"/>
        <v>48</v>
      </c>
      <c r="T13">
        <f t="shared" si="4"/>
        <v>112.22222222222223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6">
        <f t="shared" si="0"/>
        <v>43760.208333333328</v>
      </c>
      <c r="L14">
        <v>1572411600</v>
      </c>
      <c r="M14" s="7">
        <f t="shared" si="1"/>
        <v>43768.208333333328</v>
      </c>
      <c r="N14">
        <f t="shared" si="2"/>
        <v>8</v>
      </c>
      <c r="O14" t="b">
        <v>0</v>
      </c>
      <c r="P14" t="b">
        <v>0</v>
      </c>
      <c r="Q14" t="s">
        <v>2039</v>
      </c>
      <c r="R14" t="s">
        <v>2042</v>
      </c>
      <c r="S14" s="12">
        <f t="shared" si="3"/>
        <v>89</v>
      </c>
      <c r="T14">
        <f t="shared" si="4"/>
        <v>102.34545454545454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6">
        <f t="shared" si="0"/>
        <v>42532.208333333328</v>
      </c>
      <c r="L15">
        <v>1466658000</v>
      </c>
      <c r="M15" s="7">
        <f t="shared" si="1"/>
        <v>42544.208333333328</v>
      </c>
      <c r="N15">
        <f t="shared" si="2"/>
        <v>12</v>
      </c>
      <c r="O15" t="b">
        <v>0</v>
      </c>
      <c r="P15" t="b">
        <v>0</v>
      </c>
      <c r="Q15" t="s">
        <v>2033</v>
      </c>
      <c r="R15" t="s">
        <v>2043</v>
      </c>
      <c r="S15" s="12">
        <f t="shared" si="3"/>
        <v>245</v>
      </c>
      <c r="T15">
        <f t="shared" si="4"/>
        <v>105.05102040816327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6">
        <f t="shared" si="0"/>
        <v>40974.25</v>
      </c>
      <c r="L16">
        <v>1333342800</v>
      </c>
      <c r="M16" s="7">
        <f t="shared" si="1"/>
        <v>41001.208333333336</v>
      </c>
      <c r="N16">
        <f t="shared" si="2"/>
        <v>27</v>
      </c>
      <c r="O16" t="b">
        <v>0</v>
      </c>
      <c r="P16" t="b">
        <v>0</v>
      </c>
      <c r="Q16" t="s">
        <v>2033</v>
      </c>
      <c r="R16" t="s">
        <v>2043</v>
      </c>
      <c r="S16" s="12">
        <f t="shared" si="3"/>
        <v>67</v>
      </c>
      <c r="T16">
        <f t="shared" si="4"/>
        <v>94.144999999999996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6">
        <f t="shared" si="0"/>
        <v>43809.25</v>
      </c>
      <c r="L17">
        <v>1576303200</v>
      </c>
      <c r="M17" s="7">
        <f t="shared" si="1"/>
        <v>43813.25</v>
      </c>
      <c r="N17">
        <f t="shared" si="2"/>
        <v>4</v>
      </c>
      <c r="O17" t="b">
        <v>0</v>
      </c>
      <c r="P17" t="b">
        <v>0</v>
      </c>
      <c r="Q17" t="s">
        <v>2035</v>
      </c>
      <c r="R17" t="s">
        <v>2044</v>
      </c>
      <c r="S17" s="12">
        <f t="shared" si="3"/>
        <v>47</v>
      </c>
      <c r="T17">
        <f t="shared" si="4"/>
        <v>84.986725663716811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6">
        <f t="shared" si="0"/>
        <v>41661.25</v>
      </c>
      <c r="L18">
        <v>1392271200</v>
      </c>
      <c r="M18" s="7">
        <f t="shared" si="1"/>
        <v>41683.25</v>
      </c>
      <c r="N18">
        <f t="shared" si="2"/>
        <v>22</v>
      </c>
      <c r="O18" t="b">
        <v>0</v>
      </c>
      <c r="P18" t="b">
        <v>0</v>
      </c>
      <c r="Q18" t="s">
        <v>2045</v>
      </c>
      <c r="R18" t="s">
        <v>2046</v>
      </c>
      <c r="S18" s="12">
        <f t="shared" si="3"/>
        <v>649</v>
      </c>
      <c r="T18">
        <f t="shared" si="4"/>
        <v>110.41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6">
        <f t="shared" si="0"/>
        <v>40555.25</v>
      </c>
      <c r="L19">
        <v>1294898400</v>
      </c>
      <c r="M19" s="7">
        <f t="shared" si="1"/>
        <v>40556.25</v>
      </c>
      <c r="N19">
        <f t="shared" si="2"/>
        <v>1</v>
      </c>
      <c r="O19" t="b">
        <v>0</v>
      </c>
      <c r="P19" t="b">
        <v>0</v>
      </c>
      <c r="Q19" t="s">
        <v>2039</v>
      </c>
      <c r="R19" t="s">
        <v>2047</v>
      </c>
      <c r="S19" s="12">
        <f t="shared" si="3"/>
        <v>159</v>
      </c>
      <c r="T19">
        <f t="shared" si="4"/>
        <v>107.96236989591674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6">
        <f t="shared" si="0"/>
        <v>43351.208333333328</v>
      </c>
      <c r="L20">
        <v>1537074000</v>
      </c>
      <c r="M20" s="7">
        <f t="shared" si="1"/>
        <v>43359.208333333328</v>
      </c>
      <c r="N20">
        <f t="shared" si="2"/>
        <v>8</v>
      </c>
      <c r="O20" t="b">
        <v>0</v>
      </c>
      <c r="P20" t="b">
        <v>0</v>
      </c>
      <c r="Q20" t="s">
        <v>2037</v>
      </c>
      <c r="R20" t="s">
        <v>2038</v>
      </c>
      <c r="S20" s="12">
        <f t="shared" si="3"/>
        <v>67</v>
      </c>
      <c r="T20">
        <f t="shared" si="4"/>
        <v>45.103703703703701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6">
        <f t="shared" si="0"/>
        <v>43528.25</v>
      </c>
      <c r="L21">
        <v>1553490000</v>
      </c>
      <c r="M21" s="7">
        <f t="shared" si="1"/>
        <v>43549.208333333328</v>
      </c>
      <c r="N21">
        <f t="shared" si="2"/>
        <v>21</v>
      </c>
      <c r="O21" t="b">
        <v>0</v>
      </c>
      <c r="P21" t="b">
        <v>1</v>
      </c>
      <c r="Q21" t="s">
        <v>2037</v>
      </c>
      <c r="R21" t="s">
        <v>2038</v>
      </c>
      <c r="S21" s="12">
        <f t="shared" si="3"/>
        <v>49</v>
      </c>
      <c r="T21">
        <f t="shared" si="4"/>
        <v>45.001483679525222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6">
        <f t="shared" si="0"/>
        <v>41848.208333333336</v>
      </c>
      <c r="L22">
        <v>1406523600</v>
      </c>
      <c r="M22" s="7">
        <f t="shared" si="1"/>
        <v>41848.208333333336</v>
      </c>
      <c r="N22">
        <f t="shared" si="2"/>
        <v>0</v>
      </c>
      <c r="O22" t="b">
        <v>0</v>
      </c>
      <c r="P22" t="b">
        <v>0</v>
      </c>
      <c r="Q22" t="s">
        <v>2039</v>
      </c>
      <c r="R22" t="s">
        <v>2042</v>
      </c>
      <c r="S22" s="12">
        <f t="shared" si="3"/>
        <v>112</v>
      </c>
      <c r="T22">
        <f t="shared" si="4"/>
        <v>105.97134670487107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6">
        <f t="shared" si="0"/>
        <v>40770.208333333336</v>
      </c>
      <c r="L23">
        <v>1316322000</v>
      </c>
      <c r="M23" s="7">
        <f t="shared" si="1"/>
        <v>40804.208333333336</v>
      </c>
      <c r="N23">
        <f t="shared" si="2"/>
        <v>34</v>
      </c>
      <c r="O23" t="b">
        <v>0</v>
      </c>
      <c r="P23" t="b">
        <v>0</v>
      </c>
      <c r="Q23" t="s">
        <v>2037</v>
      </c>
      <c r="R23" t="s">
        <v>2038</v>
      </c>
      <c r="S23" s="12">
        <f t="shared" si="3"/>
        <v>41</v>
      </c>
      <c r="T23">
        <f t="shared" si="4"/>
        <v>69.055555555555557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6">
        <f t="shared" si="0"/>
        <v>43193.208333333328</v>
      </c>
      <c r="L24">
        <v>1524027600</v>
      </c>
      <c r="M24" s="7">
        <f t="shared" si="1"/>
        <v>43208.208333333328</v>
      </c>
      <c r="N24">
        <f t="shared" si="2"/>
        <v>15</v>
      </c>
      <c r="O24" t="b">
        <v>0</v>
      </c>
      <c r="P24" t="b">
        <v>0</v>
      </c>
      <c r="Q24" t="s">
        <v>2037</v>
      </c>
      <c r="R24" t="s">
        <v>2038</v>
      </c>
      <c r="S24" s="12">
        <f t="shared" si="3"/>
        <v>128</v>
      </c>
      <c r="T24">
        <f t="shared" si="4"/>
        <v>85.044943820224717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6">
        <f t="shared" si="0"/>
        <v>43510.25</v>
      </c>
      <c r="L25">
        <v>1554699600</v>
      </c>
      <c r="M25" s="7">
        <f t="shared" si="1"/>
        <v>43563.208333333328</v>
      </c>
      <c r="N25">
        <f t="shared" si="2"/>
        <v>53</v>
      </c>
      <c r="O25" t="b">
        <v>0</v>
      </c>
      <c r="P25" t="b">
        <v>0</v>
      </c>
      <c r="Q25" t="s">
        <v>2039</v>
      </c>
      <c r="R25" t="s">
        <v>2040</v>
      </c>
      <c r="S25" s="12">
        <f t="shared" si="3"/>
        <v>332</v>
      </c>
      <c r="T25">
        <f t="shared" si="4"/>
        <v>105.22535211267606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6">
        <f t="shared" si="0"/>
        <v>41811.208333333336</v>
      </c>
      <c r="L26">
        <v>1403499600</v>
      </c>
      <c r="M26" s="7">
        <f t="shared" si="1"/>
        <v>41813.208333333336</v>
      </c>
      <c r="N26">
        <f t="shared" si="2"/>
        <v>2</v>
      </c>
      <c r="O26" t="b">
        <v>0</v>
      </c>
      <c r="P26" t="b">
        <v>0</v>
      </c>
      <c r="Q26" t="s">
        <v>2035</v>
      </c>
      <c r="R26" t="s">
        <v>2044</v>
      </c>
      <c r="S26" s="12">
        <f t="shared" si="3"/>
        <v>113</v>
      </c>
      <c r="T26">
        <f t="shared" si="4"/>
        <v>39.003741114852225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6">
        <f t="shared" si="0"/>
        <v>40681.208333333336</v>
      </c>
      <c r="L27">
        <v>1307422800</v>
      </c>
      <c r="M27" s="7">
        <f t="shared" si="1"/>
        <v>40701.208333333336</v>
      </c>
      <c r="N27">
        <f t="shared" si="2"/>
        <v>20</v>
      </c>
      <c r="O27" t="b">
        <v>0</v>
      </c>
      <c r="P27" t="b">
        <v>1</v>
      </c>
      <c r="Q27" t="s">
        <v>2048</v>
      </c>
      <c r="R27" t="s">
        <v>2049</v>
      </c>
      <c r="S27" s="12">
        <f t="shared" si="3"/>
        <v>216</v>
      </c>
      <c r="T27">
        <f t="shared" si="4"/>
        <v>73.030674846625772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6">
        <f t="shared" si="0"/>
        <v>43312.208333333328</v>
      </c>
      <c r="L28">
        <v>1535346000</v>
      </c>
      <c r="M28" s="7">
        <f t="shared" si="1"/>
        <v>43339.208333333328</v>
      </c>
      <c r="N28">
        <f t="shared" si="2"/>
        <v>27</v>
      </c>
      <c r="O28" t="b">
        <v>0</v>
      </c>
      <c r="P28" t="b">
        <v>0</v>
      </c>
      <c r="Q28" t="s">
        <v>2037</v>
      </c>
      <c r="R28" t="s">
        <v>2038</v>
      </c>
      <c r="S28" s="12">
        <f t="shared" si="3"/>
        <v>48</v>
      </c>
      <c r="T28">
        <f t="shared" si="4"/>
        <v>35.009459459459457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6">
        <f t="shared" si="0"/>
        <v>42280.208333333328</v>
      </c>
      <c r="L29">
        <v>1444539600</v>
      </c>
      <c r="M29" s="7">
        <f t="shared" si="1"/>
        <v>42288.208333333328</v>
      </c>
      <c r="N29">
        <f t="shared" si="2"/>
        <v>8</v>
      </c>
      <c r="O29" t="b">
        <v>0</v>
      </c>
      <c r="P29" t="b">
        <v>0</v>
      </c>
      <c r="Q29" t="s">
        <v>2033</v>
      </c>
      <c r="R29" t="s">
        <v>2034</v>
      </c>
      <c r="S29" s="12">
        <f t="shared" si="3"/>
        <v>80</v>
      </c>
      <c r="T29">
        <f t="shared" si="4"/>
        <v>106.6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6">
        <f t="shared" si="0"/>
        <v>40218.25</v>
      </c>
      <c r="L30">
        <v>1267682400</v>
      </c>
      <c r="M30" s="7">
        <f t="shared" si="1"/>
        <v>40241.25</v>
      </c>
      <c r="N30">
        <f t="shared" si="2"/>
        <v>23</v>
      </c>
      <c r="O30" t="b">
        <v>0</v>
      </c>
      <c r="P30" t="b">
        <v>1</v>
      </c>
      <c r="Q30" t="s">
        <v>2037</v>
      </c>
      <c r="R30" t="s">
        <v>2038</v>
      </c>
      <c r="S30" s="12">
        <f t="shared" si="3"/>
        <v>105</v>
      </c>
      <c r="T30">
        <f t="shared" si="4"/>
        <v>61.997747747747745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6">
        <f t="shared" si="0"/>
        <v>43301.208333333328</v>
      </c>
      <c r="L31">
        <v>1535518800</v>
      </c>
      <c r="M31" s="7">
        <f t="shared" si="1"/>
        <v>43341.208333333328</v>
      </c>
      <c r="N31">
        <f t="shared" si="2"/>
        <v>40</v>
      </c>
      <c r="O31" t="b">
        <v>0</v>
      </c>
      <c r="P31" t="b">
        <v>0</v>
      </c>
      <c r="Q31" t="s">
        <v>2039</v>
      </c>
      <c r="R31" t="s">
        <v>2050</v>
      </c>
      <c r="S31" s="12">
        <f t="shared" si="3"/>
        <v>329</v>
      </c>
      <c r="T31">
        <f t="shared" si="4"/>
        <v>94.000622665006233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6">
        <f t="shared" si="0"/>
        <v>43609.208333333328</v>
      </c>
      <c r="L32">
        <v>1559106000</v>
      </c>
      <c r="M32" s="7">
        <f t="shared" si="1"/>
        <v>43614.208333333328</v>
      </c>
      <c r="N32">
        <f t="shared" si="2"/>
        <v>5</v>
      </c>
      <c r="O32" t="b">
        <v>0</v>
      </c>
      <c r="P32" t="b">
        <v>0</v>
      </c>
      <c r="Q32" t="s">
        <v>2039</v>
      </c>
      <c r="R32" t="s">
        <v>2047</v>
      </c>
      <c r="S32" s="12">
        <f t="shared" si="3"/>
        <v>161</v>
      </c>
      <c r="T32">
        <f t="shared" si="4"/>
        <v>112.05426356589147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6">
        <f t="shared" si="0"/>
        <v>42374.25</v>
      </c>
      <c r="L33">
        <v>1454392800</v>
      </c>
      <c r="M33" s="7">
        <f t="shared" si="1"/>
        <v>42402.25</v>
      </c>
      <c r="N33">
        <f t="shared" si="2"/>
        <v>28</v>
      </c>
      <c r="O33" t="b">
        <v>0</v>
      </c>
      <c r="P33" t="b">
        <v>0</v>
      </c>
      <c r="Q33" t="s">
        <v>2048</v>
      </c>
      <c r="R33" t="s">
        <v>2049</v>
      </c>
      <c r="S33" s="12">
        <f t="shared" si="3"/>
        <v>310</v>
      </c>
      <c r="T33">
        <f t="shared" si="4"/>
        <v>48.008849557522126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6">
        <f t="shared" si="0"/>
        <v>43110.25</v>
      </c>
      <c r="L34">
        <v>1517896800</v>
      </c>
      <c r="M34" s="7">
        <f t="shared" si="1"/>
        <v>43137.25</v>
      </c>
      <c r="N34">
        <f t="shared" si="2"/>
        <v>27</v>
      </c>
      <c r="O34" t="b">
        <v>0</v>
      </c>
      <c r="P34" t="b">
        <v>0</v>
      </c>
      <c r="Q34" t="s">
        <v>2039</v>
      </c>
      <c r="R34" t="s">
        <v>2040</v>
      </c>
      <c r="S34" s="12">
        <f t="shared" si="3"/>
        <v>87</v>
      </c>
      <c r="T34">
        <f t="shared" si="4"/>
        <v>38.004334633723452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6">
        <f t="shared" si="0"/>
        <v>41917.208333333336</v>
      </c>
      <c r="L35">
        <v>1415685600</v>
      </c>
      <c r="M35" s="7">
        <f t="shared" si="1"/>
        <v>41954.25</v>
      </c>
      <c r="N35">
        <f t="shared" si="2"/>
        <v>37</v>
      </c>
      <c r="O35" t="b">
        <v>0</v>
      </c>
      <c r="P35" t="b">
        <v>0</v>
      </c>
      <c r="Q35" t="s">
        <v>2037</v>
      </c>
      <c r="R35" t="s">
        <v>2038</v>
      </c>
      <c r="S35" s="12">
        <f t="shared" si="3"/>
        <v>378</v>
      </c>
      <c r="T35">
        <f t="shared" si="4"/>
        <v>35.000184535892231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6">
        <f t="shared" si="0"/>
        <v>42817.208333333328</v>
      </c>
      <c r="L36">
        <v>1490677200</v>
      </c>
      <c r="M36" s="7">
        <f t="shared" si="1"/>
        <v>42822.208333333328</v>
      </c>
      <c r="N36">
        <f t="shared" si="2"/>
        <v>5</v>
      </c>
      <c r="O36" t="b">
        <v>0</v>
      </c>
      <c r="P36" t="b">
        <v>0</v>
      </c>
      <c r="Q36" t="s">
        <v>2039</v>
      </c>
      <c r="R36" t="s">
        <v>2040</v>
      </c>
      <c r="S36" s="12">
        <f t="shared" si="3"/>
        <v>151</v>
      </c>
      <c r="T36">
        <f t="shared" si="4"/>
        <v>85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6">
        <f t="shared" si="0"/>
        <v>43484.25</v>
      </c>
      <c r="L37">
        <v>1551506400</v>
      </c>
      <c r="M37" s="7">
        <f t="shared" si="1"/>
        <v>43526.25</v>
      </c>
      <c r="N37">
        <f t="shared" si="2"/>
        <v>42</v>
      </c>
      <c r="O37" t="b">
        <v>0</v>
      </c>
      <c r="P37" t="b">
        <v>1</v>
      </c>
      <c r="Q37" t="s">
        <v>2039</v>
      </c>
      <c r="R37" t="s">
        <v>2042</v>
      </c>
      <c r="S37" s="12">
        <f t="shared" si="3"/>
        <v>150</v>
      </c>
      <c r="T37">
        <f t="shared" si="4"/>
        <v>95.993893129770996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6">
        <f t="shared" si="0"/>
        <v>40600.25</v>
      </c>
      <c r="L38">
        <v>1300856400</v>
      </c>
      <c r="M38" s="7">
        <f t="shared" si="1"/>
        <v>40625.208333333336</v>
      </c>
      <c r="N38">
        <f t="shared" si="2"/>
        <v>25</v>
      </c>
      <c r="O38" t="b">
        <v>0</v>
      </c>
      <c r="P38" t="b">
        <v>0</v>
      </c>
      <c r="Q38" t="s">
        <v>2037</v>
      </c>
      <c r="R38" t="s">
        <v>2038</v>
      </c>
      <c r="S38" s="12">
        <f t="shared" si="3"/>
        <v>157</v>
      </c>
      <c r="T38">
        <f t="shared" si="4"/>
        <v>68.8125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6">
        <f t="shared" si="0"/>
        <v>43744.208333333328</v>
      </c>
      <c r="L39">
        <v>1573192800</v>
      </c>
      <c r="M39" s="7">
        <f t="shared" si="1"/>
        <v>43777.25</v>
      </c>
      <c r="N39">
        <f t="shared" si="2"/>
        <v>33</v>
      </c>
      <c r="O39" t="b">
        <v>0</v>
      </c>
      <c r="P39" t="b">
        <v>1</v>
      </c>
      <c r="Q39" t="s">
        <v>2045</v>
      </c>
      <c r="R39" t="s">
        <v>2051</v>
      </c>
      <c r="S39" s="12">
        <f t="shared" si="3"/>
        <v>140</v>
      </c>
      <c r="T39">
        <f t="shared" si="4"/>
        <v>105.97196261682242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6">
        <f t="shared" si="0"/>
        <v>40469.208333333336</v>
      </c>
      <c r="L40">
        <v>1287810000</v>
      </c>
      <c r="M40" s="7">
        <f t="shared" si="1"/>
        <v>40474.208333333336</v>
      </c>
      <c r="N40">
        <f t="shared" si="2"/>
        <v>5</v>
      </c>
      <c r="O40" t="b">
        <v>0</v>
      </c>
      <c r="P40" t="b">
        <v>0</v>
      </c>
      <c r="Q40" t="s">
        <v>2052</v>
      </c>
      <c r="R40" t="s">
        <v>2053</v>
      </c>
      <c r="S40" s="12">
        <f t="shared" si="3"/>
        <v>325</v>
      </c>
      <c r="T40">
        <f t="shared" si="4"/>
        <v>75.261194029850742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6">
        <f t="shared" si="0"/>
        <v>41330.25</v>
      </c>
      <c r="L41">
        <v>1362978000</v>
      </c>
      <c r="M41" s="7">
        <f t="shared" si="1"/>
        <v>41344.208333333336</v>
      </c>
      <c r="N41">
        <f t="shared" si="2"/>
        <v>14</v>
      </c>
      <c r="O41" t="b">
        <v>0</v>
      </c>
      <c r="P41" t="b">
        <v>0</v>
      </c>
      <c r="Q41" t="s">
        <v>2037</v>
      </c>
      <c r="R41" t="s">
        <v>2038</v>
      </c>
      <c r="S41" s="12">
        <f t="shared" si="3"/>
        <v>51</v>
      </c>
      <c r="T41">
        <f t="shared" si="4"/>
        <v>57.125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6">
        <f t="shared" si="0"/>
        <v>40334.208333333336</v>
      </c>
      <c r="L42">
        <v>1277355600</v>
      </c>
      <c r="M42" s="7">
        <f t="shared" si="1"/>
        <v>40353.208333333336</v>
      </c>
      <c r="N42">
        <f t="shared" si="2"/>
        <v>19</v>
      </c>
      <c r="O42" t="b">
        <v>0</v>
      </c>
      <c r="P42" t="b">
        <v>1</v>
      </c>
      <c r="Q42" t="s">
        <v>2035</v>
      </c>
      <c r="R42" t="s">
        <v>2044</v>
      </c>
      <c r="S42" s="12">
        <f t="shared" si="3"/>
        <v>169</v>
      </c>
      <c r="T42">
        <f t="shared" si="4"/>
        <v>75.141414141414145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6">
        <f t="shared" si="0"/>
        <v>41156.208333333336</v>
      </c>
      <c r="L43">
        <v>1348981200</v>
      </c>
      <c r="M43" s="7">
        <f t="shared" si="1"/>
        <v>41182.208333333336</v>
      </c>
      <c r="N43">
        <f t="shared" si="2"/>
        <v>26</v>
      </c>
      <c r="O43" t="b">
        <v>0</v>
      </c>
      <c r="P43" t="b">
        <v>1</v>
      </c>
      <c r="Q43" t="s">
        <v>2033</v>
      </c>
      <c r="R43" t="s">
        <v>2034</v>
      </c>
      <c r="S43" s="12">
        <f t="shared" si="3"/>
        <v>213</v>
      </c>
      <c r="T43">
        <f t="shared" si="4"/>
        <v>107.42342342342343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6">
        <f t="shared" si="0"/>
        <v>40728.208333333336</v>
      </c>
      <c r="L44">
        <v>1310533200</v>
      </c>
      <c r="M44" s="7">
        <f t="shared" si="1"/>
        <v>40737.208333333336</v>
      </c>
      <c r="N44">
        <f t="shared" si="2"/>
        <v>9</v>
      </c>
      <c r="O44" t="b">
        <v>0</v>
      </c>
      <c r="P44" t="b">
        <v>0</v>
      </c>
      <c r="Q44" t="s">
        <v>2031</v>
      </c>
      <c r="R44" t="s">
        <v>2032</v>
      </c>
      <c r="S44" s="12">
        <f t="shared" si="3"/>
        <v>444</v>
      </c>
      <c r="T44">
        <f t="shared" si="4"/>
        <v>35.995495495495497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6">
        <f t="shared" si="0"/>
        <v>41844.208333333336</v>
      </c>
      <c r="L45">
        <v>1407560400</v>
      </c>
      <c r="M45" s="7">
        <f t="shared" si="1"/>
        <v>41860.208333333336</v>
      </c>
      <c r="N45">
        <f t="shared" si="2"/>
        <v>16</v>
      </c>
      <c r="O45" t="b">
        <v>0</v>
      </c>
      <c r="P45" t="b">
        <v>0</v>
      </c>
      <c r="Q45" t="s">
        <v>2045</v>
      </c>
      <c r="R45" t="s">
        <v>2054</v>
      </c>
      <c r="S45" s="12">
        <f t="shared" si="3"/>
        <v>186</v>
      </c>
      <c r="T45">
        <f t="shared" si="4"/>
        <v>26.998873148744366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6">
        <f t="shared" si="0"/>
        <v>43541.208333333328</v>
      </c>
      <c r="L46">
        <v>1552885200</v>
      </c>
      <c r="M46" s="7">
        <f t="shared" si="1"/>
        <v>43542.208333333328</v>
      </c>
      <c r="N46">
        <f t="shared" si="2"/>
        <v>1</v>
      </c>
      <c r="O46" t="b">
        <v>0</v>
      </c>
      <c r="P46" t="b">
        <v>0</v>
      </c>
      <c r="Q46" t="s">
        <v>2045</v>
      </c>
      <c r="R46" t="s">
        <v>2051</v>
      </c>
      <c r="S46" s="12">
        <f t="shared" si="3"/>
        <v>659</v>
      </c>
      <c r="T46">
        <f t="shared" si="4"/>
        <v>107.56122448979592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6">
        <f t="shared" si="0"/>
        <v>42676.208333333328</v>
      </c>
      <c r="L47">
        <v>1479362400</v>
      </c>
      <c r="M47" s="7">
        <f t="shared" si="1"/>
        <v>42691.25</v>
      </c>
      <c r="N47">
        <f t="shared" si="2"/>
        <v>15</v>
      </c>
      <c r="O47" t="b">
        <v>0</v>
      </c>
      <c r="P47" t="b">
        <v>1</v>
      </c>
      <c r="Q47" t="s">
        <v>2037</v>
      </c>
      <c r="R47" t="s">
        <v>2038</v>
      </c>
      <c r="S47" s="12">
        <f t="shared" si="3"/>
        <v>48</v>
      </c>
      <c r="T47">
        <f t="shared" si="4"/>
        <v>94.375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6">
        <f t="shared" si="0"/>
        <v>40367.208333333336</v>
      </c>
      <c r="L48">
        <v>1280552400</v>
      </c>
      <c r="M48" s="7">
        <f t="shared" si="1"/>
        <v>40390.208333333336</v>
      </c>
      <c r="N48">
        <f t="shared" si="2"/>
        <v>23</v>
      </c>
      <c r="O48" t="b">
        <v>0</v>
      </c>
      <c r="P48" t="b">
        <v>0</v>
      </c>
      <c r="Q48" t="s">
        <v>2033</v>
      </c>
      <c r="R48" t="s">
        <v>2034</v>
      </c>
      <c r="S48" s="12">
        <f t="shared" si="3"/>
        <v>115</v>
      </c>
      <c r="T48">
        <f t="shared" si="4"/>
        <v>46.163043478260867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6">
        <f t="shared" si="0"/>
        <v>41727.208333333336</v>
      </c>
      <c r="L49">
        <v>1398661200</v>
      </c>
      <c r="M49" s="7">
        <f t="shared" si="1"/>
        <v>41757.208333333336</v>
      </c>
      <c r="N49">
        <f t="shared" si="2"/>
        <v>30</v>
      </c>
      <c r="O49" t="b">
        <v>0</v>
      </c>
      <c r="P49" t="b">
        <v>0</v>
      </c>
      <c r="Q49" t="s">
        <v>2037</v>
      </c>
      <c r="R49" t="s">
        <v>2038</v>
      </c>
      <c r="S49" s="12">
        <f t="shared" si="3"/>
        <v>475</v>
      </c>
      <c r="T49">
        <f t="shared" si="4"/>
        <v>47.845637583892618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6">
        <f t="shared" si="0"/>
        <v>42180.208333333328</v>
      </c>
      <c r="L50">
        <v>1436245200</v>
      </c>
      <c r="M50" s="7">
        <f t="shared" si="1"/>
        <v>42192.208333333328</v>
      </c>
      <c r="N50">
        <f t="shared" si="2"/>
        <v>12</v>
      </c>
      <c r="O50" t="b">
        <v>0</v>
      </c>
      <c r="P50" t="b">
        <v>0</v>
      </c>
      <c r="Q50" t="s">
        <v>2037</v>
      </c>
      <c r="R50" t="s">
        <v>2038</v>
      </c>
      <c r="S50" s="12">
        <f t="shared" si="3"/>
        <v>387</v>
      </c>
      <c r="T50">
        <f t="shared" si="4"/>
        <v>53.007815713698065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6">
        <f t="shared" si="0"/>
        <v>43758.208333333328</v>
      </c>
      <c r="L51">
        <v>1575439200</v>
      </c>
      <c r="M51" s="7">
        <f t="shared" si="1"/>
        <v>43803.25</v>
      </c>
      <c r="N51">
        <f t="shared" si="2"/>
        <v>45</v>
      </c>
      <c r="O51" t="b">
        <v>0</v>
      </c>
      <c r="P51" t="b">
        <v>0</v>
      </c>
      <c r="Q51" t="s">
        <v>2033</v>
      </c>
      <c r="R51" t="s">
        <v>2034</v>
      </c>
      <c r="S51" s="12">
        <f t="shared" si="3"/>
        <v>190</v>
      </c>
      <c r="T51">
        <f t="shared" si="4"/>
        <v>45.059405940594061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6">
        <f t="shared" si="0"/>
        <v>41487.208333333336</v>
      </c>
      <c r="L52">
        <v>1377752400</v>
      </c>
      <c r="M52" s="7">
        <f t="shared" si="1"/>
        <v>41515.208333333336</v>
      </c>
      <c r="N52">
        <f t="shared" si="2"/>
        <v>28</v>
      </c>
      <c r="O52" t="b">
        <v>0</v>
      </c>
      <c r="P52" t="b">
        <v>0</v>
      </c>
      <c r="Q52" t="s">
        <v>2033</v>
      </c>
      <c r="R52" t="s">
        <v>2055</v>
      </c>
      <c r="S52" s="12">
        <f t="shared" si="3"/>
        <v>2</v>
      </c>
      <c r="T52">
        <f t="shared" si="4"/>
        <v>2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6">
        <f t="shared" si="0"/>
        <v>40995.208333333336</v>
      </c>
      <c r="L53">
        <v>1334206800</v>
      </c>
      <c r="M53" s="7">
        <f t="shared" si="1"/>
        <v>41011.208333333336</v>
      </c>
      <c r="N53">
        <f t="shared" si="2"/>
        <v>16</v>
      </c>
      <c r="O53" t="b">
        <v>0</v>
      </c>
      <c r="P53" t="b">
        <v>1</v>
      </c>
      <c r="Q53" t="s">
        <v>2035</v>
      </c>
      <c r="R53" t="s">
        <v>2044</v>
      </c>
      <c r="S53" s="12">
        <f t="shared" si="3"/>
        <v>92</v>
      </c>
      <c r="T53">
        <f t="shared" si="4"/>
        <v>99.006816632583508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6">
        <f t="shared" si="0"/>
        <v>40436.208333333336</v>
      </c>
      <c r="L54">
        <v>1284872400</v>
      </c>
      <c r="M54" s="7">
        <f t="shared" si="1"/>
        <v>40440.208333333336</v>
      </c>
      <c r="N54">
        <f t="shared" si="2"/>
        <v>4</v>
      </c>
      <c r="O54" t="b">
        <v>0</v>
      </c>
      <c r="P54" t="b">
        <v>0</v>
      </c>
      <c r="Q54" t="s">
        <v>2037</v>
      </c>
      <c r="R54" t="s">
        <v>2038</v>
      </c>
      <c r="S54" s="12">
        <f t="shared" si="3"/>
        <v>34</v>
      </c>
      <c r="T54">
        <f t="shared" si="4"/>
        <v>32.786666666666669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6">
        <f t="shared" si="0"/>
        <v>41779.208333333336</v>
      </c>
      <c r="L55">
        <v>1403931600</v>
      </c>
      <c r="M55" s="7">
        <f t="shared" si="1"/>
        <v>41818.208333333336</v>
      </c>
      <c r="N55">
        <f t="shared" si="2"/>
        <v>39</v>
      </c>
      <c r="O55" t="b">
        <v>0</v>
      </c>
      <c r="P55" t="b">
        <v>0</v>
      </c>
      <c r="Q55" t="s">
        <v>2039</v>
      </c>
      <c r="R55" t="s">
        <v>2042</v>
      </c>
      <c r="S55" s="12">
        <f t="shared" si="3"/>
        <v>140</v>
      </c>
      <c r="T55">
        <f t="shared" si="4"/>
        <v>59.119617224880386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6">
        <f t="shared" si="0"/>
        <v>43170.25</v>
      </c>
      <c r="L56">
        <v>1521262800</v>
      </c>
      <c r="M56" s="7">
        <f t="shared" si="1"/>
        <v>43176.208333333328</v>
      </c>
      <c r="N56">
        <f t="shared" si="2"/>
        <v>6</v>
      </c>
      <c r="O56" t="b">
        <v>0</v>
      </c>
      <c r="P56" t="b">
        <v>0</v>
      </c>
      <c r="Q56" t="s">
        <v>2035</v>
      </c>
      <c r="R56" t="s">
        <v>2044</v>
      </c>
      <c r="S56" s="12">
        <f t="shared" si="3"/>
        <v>90</v>
      </c>
      <c r="T56">
        <f t="shared" si="4"/>
        <v>44.93333333333333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6">
        <f t="shared" si="0"/>
        <v>43311.208333333328</v>
      </c>
      <c r="L57">
        <v>1533358800</v>
      </c>
      <c r="M57" s="7">
        <f t="shared" si="1"/>
        <v>43316.208333333328</v>
      </c>
      <c r="N57">
        <f t="shared" si="2"/>
        <v>5</v>
      </c>
      <c r="O57" t="b">
        <v>0</v>
      </c>
      <c r="P57" t="b">
        <v>0</v>
      </c>
      <c r="Q57" t="s">
        <v>2033</v>
      </c>
      <c r="R57" t="s">
        <v>2056</v>
      </c>
      <c r="S57" s="12">
        <f t="shared" si="3"/>
        <v>178</v>
      </c>
      <c r="T57">
        <f t="shared" si="4"/>
        <v>89.664122137404576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6">
        <f t="shared" si="0"/>
        <v>42014.25</v>
      </c>
      <c r="L58">
        <v>1421474400</v>
      </c>
      <c r="M58" s="7">
        <f t="shared" si="1"/>
        <v>42021.25</v>
      </c>
      <c r="N58">
        <f t="shared" si="2"/>
        <v>7</v>
      </c>
      <c r="O58" t="b">
        <v>0</v>
      </c>
      <c r="P58" t="b">
        <v>0</v>
      </c>
      <c r="Q58" t="s">
        <v>2035</v>
      </c>
      <c r="R58" t="s">
        <v>2044</v>
      </c>
      <c r="S58" s="12">
        <f t="shared" si="3"/>
        <v>144</v>
      </c>
      <c r="T58">
        <f t="shared" si="4"/>
        <v>70.079268292682926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6">
        <f t="shared" si="0"/>
        <v>42979.208333333328</v>
      </c>
      <c r="L59">
        <v>1505278800</v>
      </c>
      <c r="M59" s="7">
        <f t="shared" si="1"/>
        <v>42991.208333333328</v>
      </c>
      <c r="N59">
        <f t="shared" si="2"/>
        <v>12</v>
      </c>
      <c r="O59" t="b">
        <v>0</v>
      </c>
      <c r="P59" t="b">
        <v>0</v>
      </c>
      <c r="Q59" t="s">
        <v>2048</v>
      </c>
      <c r="R59" t="s">
        <v>2049</v>
      </c>
      <c r="S59" s="12">
        <f t="shared" si="3"/>
        <v>215</v>
      </c>
      <c r="T59">
        <f t="shared" si="4"/>
        <v>31.059701492537314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6">
        <f t="shared" si="0"/>
        <v>42268.208333333328</v>
      </c>
      <c r="L60">
        <v>1443934800</v>
      </c>
      <c r="M60" s="7">
        <f t="shared" si="1"/>
        <v>42281.208333333328</v>
      </c>
      <c r="N60">
        <f t="shared" si="2"/>
        <v>13</v>
      </c>
      <c r="O60" t="b">
        <v>0</v>
      </c>
      <c r="P60" t="b">
        <v>0</v>
      </c>
      <c r="Q60" t="s">
        <v>2037</v>
      </c>
      <c r="R60" t="s">
        <v>2038</v>
      </c>
      <c r="S60" s="12">
        <f t="shared" si="3"/>
        <v>227</v>
      </c>
      <c r="T60">
        <f t="shared" si="4"/>
        <v>29.061611374407583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6">
        <f t="shared" si="0"/>
        <v>42898.208333333328</v>
      </c>
      <c r="L61">
        <v>1498539600</v>
      </c>
      <c r="M61" s="7">
        <f t="shared" si="1"/>
        <v>42913.208333333328</v>
      </c>
      <c r="N61">
        <f t="shared" si="2"/>
        <v>15</v>
      </c>
      <c r="O61" t="b">
        <v>0</v>
      </c>
      <c r="P61" t="b">
        <v>1</v>
      </c>
      <c r="Q61" t="s">
        <v>2037</v>
      </c>
      <c r="R61" t="s">
        <v>2038</v>
      </c>
      <c r="S61" s="12">
        <f t="shared" si="3"/>
        <v>275</v>
      </c>
      <c r="T61">
        <f t="shared" si="4"/>
        <v>30.0859375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6">
        <f t="shared" si="0"/>
        <v>41107.208333333336</v>
      </c>
      <c r="L62">
        <v>1342760400</v>
      </c>
      <c r="M62" s="7">
        <f t="shared" si="1"/>
        <v>41110.208333333336</v>
      </c>
      <c r="N62">
        <f t="shared" si="2"/>
        <v>3</v>
      </c>
      <c r="O62" t="b">
        <v>0</v>
      </c>
      <c r="P62" t="b">
        <v>0</v>
      </c>
      <c r="Q62" t="s">
        <v>2037</v>
      </c>
      <c r="R62" t="s">
        <v>2038</v>
      </c>
      <c r="S62" s="12">
        <f t="shared" si="3"/>
        <v>144</v>
      </c>
      <c r="T62">
        <f t="shared" si="4"/>
        <v>84.998125000000002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6">
        <f t="shared" si="0"/>
        <v>40595.25</v>
      </c>
      <c r="L63">
        <v>1301720400</v>
      </c>
      <c r="M63" s="7">
        <f t="shared" si="1"/>
        <v>40635.208333333336</v>
      </c>
      <c r="N63">
        <f t="shared" si="2"/>
        <v>40</v>
      </c>
      <c r="O63" t="b">
        <v>0</v>
      </c>
      <c r="P63" t="b">
        <v>0</v>
      </c>
      <c r="Q63" t="s">
        <v>2037</v>
      </c>
      <c r="R63" t="s">
        <v>2038</v>
      </c>
      <c r="S63" s="12">
        <f t="shared" si="3"/>
        <v>93</v>
      </c>
      <c r="T63">
        <f t="shared" si="4"/>
        <v>82.001775410563695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6">
        <f t="shared" si="0"/>
        <v>42160.208333333328</v>
      </c>
      <c r="L64">
        <v>1433566800</v>
      </c>
      <c r="M64" s="7">
        <f t="shared" si="1"/>
        <v>42161.208333333328</v>
      </c>
      <c r="N64">
        <f t="shared" si="2"/>
        <v>1</v>
      </c>
      <c r="O64" t="b">
        <v>0</v>
      </c>
      <c r="P64" t="b">
        <v>0</v>
      </c>
      <c r="Q64" t="s">
        <v>2035</v>
      </c>
      <c r="R64" t="s">
        <v>2036</v>
      </c>
      <c r="S64" s="12">
        <f t="shared" si="3"/>
        <v>723</v>
      </c>
      <c r="T64">
        <f t="shared" si="4"/>
        <v>58.040160642570278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6">
        <f t="shared" si="0"/>
        <v>42853.208333333328</v>
      </c>
      <c r="L65">
        <v>1493874000</v>
      </c>
      <c r="M65" s="7">
        <f t="shared" si="1"/>
        <v>42859.208333333328</v>
      </c>
      <c r="N65">
        <f t="shared" si="2"/>
        <v>6</v>
      </c>
      <c r="O65" t="b">
        <v>0</v>
      </c>
      <c r="P65" t="b">
        <v>0</v>
      </c>
      <c r="Q65" t="s">
        <v>2037</v>
      </c>
      <c r="R65" t="s">
        <v>2038</v>
      </c>
      <c r="S65" s="12">
        <f t="shared" si="3"/>
        <v>12</v>
      </c>
      <c r="T65">
        <f t="shared" si="4"/>
        <v>111.4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6">
        <f t="shared" ref="K66:K129" si="5">(((J66/60)/60)/24)+DATE(1970,1,1)</f>
        <v>43283.208333333328</v>
      </c>
      <c r="L66">
        <v>1531803600</v>
      </c>
      <c r="M66" s="7">
        <f t="shared" ref="M66:M129" si="6">(((L66/60)/60)/24)+DATE(1970,1,1)</f>
        <v>43298.208333333328</v>
      </c>
      <c r="N66">
        <f t="shared" ref="N66:N129" si="7">DATEDIF(K66,M66, "D")</f>
        <v>15</v>
      </c>
      <c r="O66" t="b">
        <v>0</v>
      </c>
      <c r="P66" t="b">
        <v>1</v>
      </c>
      <c r="Q66" t="s">
        <v>2035</v>
      </c>
      <c r="R66" t="s">
        <v>2036</v>
      </c>
      <c r="S66" s="12">
        <f t="shared" ref="S66:S129" si="8">ROUND(E66/D66*100,0)</f>
        <v>98</v>
      </c>
      <c r="T66">
        <f t="shared" ref="T66:T129" si="9">E66/G66</f>
        <v>71.94736842105263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6">
        <f t="shared" si="5"/>
        <v>40570.25</v>
      </c>
      <c r="L67">
        <v>1296712800</v>
      </c>
      <c r="M67" s="7">
        <f t="shared" si="6"/>
        <v>40577.25</v>
      </c>
      <c r="N67">
        <f t="shared" si="7"/>
        <v>7</v>
      </c>
      <c r="O67" t="b">
        <v>0</v>
      </c>
      <c r="P67" t="b">
        <v>0</v>
      </c>
      <c r="Q67" t="s">
        <v>2037</v>
      </c>
      <c r="R67" t="s">
        <v>2038</v>
      </c>
      <c r="S67" s="12">
        <f t="shared" si="8"/>
        <v>236</v>
      </c>
      <c r="T67">
        <f t="shared" si="9"/>
        <v>61.038135593220339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6">
        <f t="shared" si="5"/>
        <v>42102.208333333328</v>
      </c>
      <c r="L68">
        <v>1428901200</v>
      </c>
      <c r="M68" s="7">
        <f t="shared" si="6"/>
        <v>42107.208333333328</v>
      </c>
      <c r="N68">
        <f t="shared" si="7"/>
        <v>5</v>
      </c>
      <c r="O68" t="b">
        <v>0</v>
      </c>
      <c r="P68" t="b">
        <v>1</v>
      </c>
      <c r="Q68" t="s">
        <v>2037</v>
      </c>
      <c r="R68" t="s">
        <v>2038</v>
      </c>
      <c r="S68" s="12">
        <f t="shared" si="8"/>
        <v>45</v>
      </c>
      <c r="T68">
        <f t="shared" si="9"/>
        <v>108.91666666666667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6">
        <f t="shared" si="5"/>
        <v>40203.25</v>
      </c>
      <c r="L69">
        <v>1264831200</v>
      </c>
      <c r="M69" s="7">
        <f t="shared" si="6"/>
        <v>40208.25</v>
      </c>
      <c r="N69">
        <f t="shared" si="7"/>
        <v>5</v>
      </c>
      <c r="O69" t="b">
        <v>0</v>
      </c>
      <c r="P69" t="b">
        <v>1</v>
      </c>
      <c r="Q69" t="s">
        <v>2035</v>
      </c>
      <c r="R69" t="s">
        <v>2044</v>
      </c>
      <c r="S69" s="12">
        <f t="shared" si="8"/>
        <v>162</v>
      </c>
      <c r="T69">
        <f t="shared" si="9"/>
        <v>29.001722017220171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6">
        <f t="shared" si="5"/>
        <v>42943.208333333328</v>
      </c>
      <c r="L70">
        <v>1505192400</v>
      </c>
      <c r="M70" s="7">
        <f t="shared" si="6"/>
        <v>42990.208333333328</v>
      </c>
      <c r="N70">
        <f t="shared" si="7"/>
        <v>47</v>
      </c>
      <c r="O70" t="b">
        <v>0</v>
      </c>
      <c r="P70" t="b">
        <v>1</v>
      </c>
      <c r="Q70" t="s">
        <v>2037</v>
      </c>
      <c r="R70" t="s">
        <v>2038</v>
      </c>
      <c r="S70" s="12">
        <f t="shared" si="8"/>
        <v>255</v>
      </c>
      <c r="T70">
        <f t="shared" si="9"/>
        <v>58.975609756097562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6">
        <f t="shared" si="5"/>
        <v>40531.25</v>
      </c>
      <c r="L71">
        <v>1295676000</v>
      </c>
      <c r="M71" s="7">
        <f t="shared" si="6"/>
        <v>40565.25</v>
      </c>
      <c r="N71">
        <f t="shared" si="7"/>
        <v>34</v>
      </c>
      <c r="O71" t="b">
        <v>0</v>
      </c>
      <c r="P71" t="b">
        <v>0</v>
      </c>
      <c r="Q71" t="s">
        <v>2037</v>
      </c>
      <c r="R71" t="s">
        <v>2038</v>
      </c>
      <c r="S71" s="12">
        <f t="shared" si="8"/>
        <v>24</v>
      </c>
      <c r="T71">
        <f t="shared" si="9"/>
        <v>111.82352941176471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6">
        <f t="shared" si="5"/>
        <v>40484.208333333336</v>
      </c>
      <c r="L72">
        <v>1292911200</v>
      </c>
      <c r="M72" s="7">
        <f t="shared" si="6"/>
        <v>40533.25</v>
      </c>
      <c r="N72">
        <f t="shared" si="7"/>
        <v>49</v>
      </c>
      <c r="O72" t="b">
        <v>0</v>
      </c>
      <c r="P72" t="b">
        <v>1</v>
      </c>
      <c r="Q72" t="s">
        <v>2037</v>
      </c>
      <c r="R72" t="s">
        <v>2038</v>
      </c>
      <c r="S72" s="12">
        <f t="shared" si="8"/>
        <v>124</v>
      </c>
      <c r="T72">
        <f t="shared" si="9"/>
        <v>63.995555555555555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6">
        <f t="shared" si="5"/>
        <v>43799.25</v>
      </c>
      <c r="L73">
        <v>1575439200</v>
      </c>
      <c r="M73" s="7">
        <f t="shared" si="6"/>
        <v>43803.25</v>
      </c>
      <c r="N73">
        <f t="shared" si="7"/>
        <v>4</v>
      </c>
      <c r="O73" t="b">
        <v>0</v>
      </c>
      <c r="P73" t="b">
        <v>0</v>
      </c>
      <c r="Q73" t="s">
        <v>2037</v>
      </c>
      <c r="R73" t="s">
        <v>2038</v>
      </c>
      <c r="S73" s="12">
        <f t="shared" si="8"/>
        <v>108</v>
      </c>
      <c r="T73">
        <f t="shared" si="9"/>
        <v>85.315789473684205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6">
        <f t="shared" si="5"/>
        <v>42186.208333333328</v>
      </c>
      <c r="L74">
        <v>1438837200</v>
      </c>
      <c r="M74" s="7">
        <f t="shared" si="6"/>
        <v>42222.208333333328</v>
      </c>
      <c r="N74">
        <f t="shared" si="7"/>
        <v>36</v>
      </c>
      <c r="O74" t="b">
        <v>0</v>
      </c>
      <c r="P74" t="b">
        <v>0</v>
      </c>
      <c r="Q74" t="s">
        <v>2039</v>
      </c>
      <c r="R74" t="s">
        <v>2047</v>
      </c>
      <c r="S74" s="12">
        <f t="shared" si="8"/>
        <v>670</v>
      </c>
      <c r="T74">
        <f t="shared" si="9"/>
        <v>74.481481481481481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6">
        <f t="shared" si="5"/>
        <v>42701.25</v>
      </c>
      <c r="L75">
        <v>1480485600</v>
      </c>
      <c r="M75" s="7">
        <f t="shared" si="6"/>
        <v>42704.25</v>
      </c>
      <c r="N75">
        <f t="shared" si="7"/>
        <v>3</v>
      </c>
      <c r="O75" t="b">
        <v>0</v>
      </c>
      <c r="P75" t="b">
        <v>0</v>
      </c>
      <c r="Q75" t="s">
        <v>2033</v>
      </c>
      <c r="R75" t="s">
        <v>2056</v>
      </c>
      <c r="S75" s="12">
        <f t="shared" si="8"/>
        <v>661</v>
      </c>
      <c r="T75">
        <f t="shared" si="9"/>
        <v>105.14772727272727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6">
        <f t="shared" si="5"/>
        <v>42456.208333333328</v>
      </c>
      <c r="L76">
        <v>1459141200</v>
      </c>
      <c r="M76" s="7">
        <f t="shared" si="6"/>
        <v>42457.208333333328</v>
      </c>
      <c r="N76">
        <f t="shared" si="7"/>
        <v>1</v>
      </c>
      <c r="O76" t="b">
        <v>0</v>
      </c>
      <c r="P76" t="b">
        <v>0</v>
      </c>
      <c r="Q76" t="s">
        <v>2033</v>
      </c>
      <c r="R76" t="s">
        <v>2055</v>
      </c>
      <c r="S76" s="12">
        <f t="shared" si="8"/>
        <v>122</v>
      </c>
      <c r="T76">
        <f t="shared" si="9"/>
        <v>56.188235294117646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6">
        <f t="shared" si="5"/>
        <v>43296.208333333328</v>
      </c>
      <c r="L77">
        <v>1532322000</v>
      </c>
      <c r="M77" s="7">
        <f t="shared" si="6"/>
        <v>43304.208333333328</v>
      </c>
      <c r="N77">
        <f t="shared" si="7"/>
        <v>8</v>
      </c>
      <c r="O77" t="b">
        <v>0</v>
      </c>
      <c r="P77" t="b">
        <v>0</v>
      </c>
      <c r="Q77" t="s">
        <v>2052</v>
      </c>
      <c r="R77" t="s">
        <v>2053</v>
      </c>
      <c r="S77" s="12">
        <f t="shared" si="8"/>
        <v>151</v>
      </c>
      <c r="T77">
        <f t="shared" si="9"/>
        <v>85.917647058823533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6">
        <f t="shared" si="5"/>
        <v>42027.25</v>
      </c>
      <c r="L78">
        <v>1426222800</v>
      </c>
      <c r="M78" s="7">
        <f t="shared" si="6"/>
        <v>42076.208333333328</v>
      </c>
      <c r="N78">
        <f t="shared" si="7"/>
        <v>49</v>
      </c>
      <c r="O78" t="b">
        <v>1</v>
      </c>
      <c r="P78" t="b">
        <v>1</v>
      </c>
      <c r="Q78" t="s">
        <v>2037</v>
      </c>
      <c r="R78" t="s">
        <v>2038</v>
      </c>
      <c r="S78" s="12">
        <f t="shared" si="8"/>
        <v>78</v>
      </c>
      <c r="T78">
        <f t="shared" si="9"/>
        <v>57.00296912114014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6">
        <f t="shared" si="5"/>
        <v>40448.208333333336</v>
      </c>
      <c r="L79">
        <v>1286773200</v>
      </c>
      <c r="M79" s="7">
        <f t="shared" si="6"/>
        <v>40462.208333333336</v>
      </c>
      <c r="N79">
        <f t="shared" si="7"/>
        <v>14</v>
      </c>
      <c r="O79" t="b">
        <v>0</v>
      </c>
      <c r="P79" t="b">
        <v>1</v>
      </c>
      <c r="Q79" t="s">
        <v>2039</v>
      </c>
      <c r="R79" t="s">
        <v>2047</v>
      </c>
      <c r="S79" s="12">
        <f t="shared" si="8"/>
        <v>47</v>
      </c>
      <c r="T79">
        <f t="shared" si="9"/>
        <v>79.642857142857139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6">
        <f t="shared" si="5"/>
        <v>43206.208333333328</v>
      </c>
      <c r="L80">
        <v>1523941200</v>
      </c>
      <c r="M80" s="7">
        <f t="shared" si="6"/>
        <v>43207.208333333328</v>
      </c>
      <c r="N80">
        <f t="shared" si="7"/>
        <v>1</v>
      </c>
      <c r="O80" t="b">
        <v>0</v>
      </c>
      <c r="P80" t="b">
        <v>0</v>
      </c>
      <c r="Q80" t="s">
        <v>2045</v>
      </c>
      <c r="R80" t="s">
        <v>2057</v>
      </c>
      <c r="S80" s="12">
        <f t="shared" si="8"/>
        <v>301</v>
      </c>
      <c r="T80">
        <f t="shared" si="9"/>
        <v>41.018181818181816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6">
        <f t="shared" si="5"/>
        <v>43267.208333333328</v>
      </c>
      <c r="L81">
        <v>1529557200</v>
      </c>
      <c r="M81" s="7">
        <f t="shared" si="6"/>
        <v>43272.208333333328</v>
      </c>
      <c r="N81">
        <f t="shared" si="7"/>
        <v>5</v>
      </c>
      <c r="O81" t="b">
        <v>0</v>
      </c>
      <c r="P81" t="b">
        <v>0</v>
      </c>
      <c r="Q81" t="s">
        <v>2037</v>
      </c>
      <c r="R81" t="s">
        <v>2038</v>
      </c>
      <c r="S81" s="12">
        <f t="shared" si="8"/>
        <v>70</v>
      </c>
      <c r="T81">
        <f t="shared" si="9"/>
        <v>48.004773269689736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6">
        <f t="shared" si="5"/>
        <v>42976.208333333328</v>
      </c>
      <c r="L82">
        <v>1506574800</v>
      </c>
      <c r="M82" s="7">
        <f t="shared" si="6"/>
        <v>43006.208333333328</v>
      </c>
      <c r="N82">
        <f t="shared" si="7"/>
        <v>30</v>
      </c>
      <c r="O82" t="b">
        <v>0</v>
      </c>
      <c r="P82" t="b">
        <v>0</v>
      </c>
      <c r="Q82" t="s">
        <v>2048</v>
      </c>
      <c r="R82" t="s">
        <v>2049</v>
      </c>
      <c r="S82" s="12">
        <f t="shared" si="8"/>
        <v>637</v>
      </c>
      <c r="T82">
        <f t="shared" si="9"/>
        <v>55.212598425196852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6">
        <f t="shared" si="5"/>
        <v>43062.25</v>
      </c>
      <c r="L83">
        <v>1513576800</v>
      </c>
      <c r="M83" s="7">
        <f t="shared" si="6"/>
        <v>43087.25</v>
      </c>
      <c r="N83">
        <f t="shared" si="7"/>
        <v>25</v>
      </c>
      <c r="O83" t="b">
        <v>0</v>
      </c>
      <c r="P83" t="b">
        <v>0</v>
      </c>
      <c r="Q83" t="s">
        <v>2033</v>
      </c>
      <c r="R83" t="s">
        <v>2034</v>
      </c>
      <c r="S83" s="12">
        <f t="shared" si="8"/>
        <v>225</v>
      </c>
      <c r="T83">
        <f t="shared" si="9"/>
        <v>92.109489051094897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6">
        <f t="shared" si="5"/>
        <v>43482.25</v>
      </c>
      <c r="L84">
        <v>1548309600</v>
      </c>
      <c r="M84" s="7">
        <f t="shared" si="6"/>
        <v>43489.25</v>
      </c>
      <c r="N84">
        <f t="shared" si="7"/>
        <v>7</v>
      </c>
      <c r="O84" t="b">
        <v>0</v>
      </c>
      <c r="P84" t="b">
        <v>1</v>
      </c>
      <c r="Q84" t="s">
        <v>2048</v>
      </c>
      <c r="R84" t="s">
        <v>2049</v>
      </c>
      <c r="S84" s="12">
        <f t="shared" si="8"/>
        <v>1497</v>
      </c>
      <c r="T84">
        <f t="shared" si="9"/>
        <v>83.183333333333337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6">
        <f t="shared" si="5"/>
        <v>42579.208333333328</v>
      </c>
      <c r="L85">
        <v>1471582800</v>
      </c>
      <c r="M85" s="7">
        <f t="shared" si="6"/>
        <v>42601.208333333328</v>
      </c>
      <c r="N85">
        <f t="shared" si="7"/>
        <v>22</v>
      </c>
      <c r="O85" t="b">
        <v>0</v>
      </c>
      <c r="P85" t="b">
        <v>0</v>
      </c>
      <c r="Q85" t="s">
        <v>2033</v>
      </c>
      <c r="R85" t="s">
        <v>2041</v>
      </c>
      <c r="S85" s="12">
        <f t="shared" si="8"/>
        <v>38</v>
      </c>
      <c r="T85">
        <f t="shared" si="9"/>
        <v>39.996000000000002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6">
        <f t="shared" si="5"/>
        <v>41118.208333333336</v>
      </c>
      <c r="L86">
        <v>1344315600</v>
      </c>
      <c r="M86" s="7">
        <f t="shared" si="6"/>
        <v>41128.208333333336</v>
      </c>
      <c r="N86">
        <f t="shared" si="7"/>
        <v>10</v>
      </c>
      <c r="O86" t="b">
        <v>0</v>
      </c>
      <c r="P86" t="b">
        <v>0</v>
      </c>
      <c r="Q86" t="s">
        <v>2035</v>
      </c>
      <c r="R86" t="s">
        <v>2044</v>
      </c>
      <c r="S86" s="12">
        <f t="shared" si="8"/>
        <v>132</v>
      </c>
      <c r="T86">
        <f t="shared" si="9"/>
        <v>111.1336898395722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6">
        <f t="shared" si="5"/>
        <v>40797.208333333336</v>
      </c>
      <c r="L87">
        <v>1316408400</v>
      </c>
      <c r="M87" s="7">
        <f t="shared" si="6"/>
        <v>40805.208333333336</v>
      </c>
      <c r="N87">
        <f t="shared" si="7"/>
        <v>8</v>
      </c>
      <c r="O87" t="b">
        <v>0</v>
      </c>
      <c r="P87" t="b">
        <v>0</v>
      </c>
      <c r="Q87" t="s">
        <v>2033</v>
      </c>
      <c r="R87" t="s">
        <v>2043</v>
      </c>
      <c r="S87" s="12">
        <f t="shared" si="8"/>
        <v>131</v>
      </c>
      <c r="T87">
        <f t="shared" si="9"/>
        <v>90.563380281690144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6">
        <f t="shared" si="5"/>
        <v>42128.208333333328</v>
      </c>
      <c r="L88">
        <v>1431838800</v>
      </c>
      <c r="M88" s="7">
        <f t="shared" si="6"/>
        <v>42141.208333333328</v>
      </c>
      <c r="N88">
        <f t="shared" si="7"/>
        <v>13</v>
      </c>
      <c r="O88" t="b">
        <v>1</v>
      </c>
      <c r="P88" t="b">
        <v>0</v>
      </c>
      <c r="Q88" t="s">
        <v>2037</v>
      </c>
      <c r="R88" t="s">
        <v>2038</v>
      </c>
      <c r="S88" s="12">
        <f t="shared" si="8"/>
        <v>168</v>
      </c>
      <c r="T88">
        <f t="shared" si="9"/>
        <v>61.108374384236456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6">
        <f t="shared" si="5"/>
        <v>40610.25</v>
      </c>
      <c r="L89">
        <v>1300510800</v>
      </c>
      <c r="M89" s="7">
        <f t="shared" si="6"/>
        <v>40621.208333333336</v>
      </c>
      <c r="N89">
        <f t="shared" si="7"/>
        <v>11</v>
      </c>
      <c r="O89" t="b">
        <v>0</v>
      </c>
      <c r="P89" t="b">
        <v>1</v>
      </c>
      <c r="Q89" t="s">
        <v>2033</v>
      </c>
      <c r="R89" t="s">
        <v>2034</v>
      </c>
      <c r="S89" s="12">
        <f t="shared" si="8"/>
        <v>62</v>
      </c>
      <c r="T89">
        <f t="shared" si="9"/>
        <v>83.022941970310384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6">
        <f t="shared" si="5"/>
        <v>42110.208333333328</v>
      </c>
      <c r="L90">
        <v>1431061200</v>
      </c>
      <c r="M90" s="7">
        <f t="shared" si="6"/>
        <v>42132.208333333328</v>
      </c>
      <c r="N90">
        <f t="shared" si="7"/>
        <v>22</v>
      </c>
      <c r="O90" t="b">
        <v>0</v>
      </c>
      <c r="P90" t="b">
        <v>0</v>
      </c>
      <c r="Q90" t="s">
        <v>2045</v>
      </c>
      <c r="R90" t="s">
        <v>2057</v>
      </c>
      <c r="S90" s="12">
        <f t="shared" si="8"/>
        <v>261</v>
      </c>
      <c r="T90">
        <f t="shared" si="9"/>
        <v>110.76106194690266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6">
        <f t="shared" si="5"/>
        <v>40283.208333333336</v>
      </c>
      <c r="L91">
        <v>1271480400</v>
      </c>
      <c r="M91" s="7">
        <f t="shared" si="6"/>
        <v>40285.208333333336</v>
      </c>
      <c r="N91">
        <f t="shared" si="7"/>
        <v>2</v>
      </c>
      <c r="O91" t="b">
        <v>0</v>
      </c>
      <c r="P91" t="b">
        <v>0</v>
      </c>
      <c r="Q91" t="s">
        <v>2037</v>
      </c>
      <c r="R91" t="s">
        <v>2038</v>
      </c>
      <c r="S91" s="12">
        <f t="shared" si="8"/>
        <v>253</v>
      </c>
      <c r="T91">
        <f t="shared" si="9"/>
        <v>89.458333333333329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6">
        <f t="shared" si="5"/>
        <v>42425.25</v>
      </c>
      <c r="L92">
        <v>1456380000</v>
      </c>
      <c r="M92" s="7">
        <f t="shared" si="6"/>
        <v>42425.25</v>
      </c>
      <c r="N92">
        <f t="shared" si="7"/>
        <v>0</v>
      </c>
      <c r="O92" t="b">
        <v>0</v>
      </c>
      <c r="P92" t="b">
        <v>1</v>
      </c>
      <c r="Q92" t="s">
        <v>2037</v>
      </c>
      <c r="R92" t="s">
        <v>2038</v>
      </c>
      <c r="S92" s="12">
        <f t="shared" si="8"/>
        <v>79</v>
      </c>
      <c r="T92">
        <f t="shared" si="9"/>
        <v>57.849056603773583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6">
        <f t="shared" si="5"/>
        <v>42588.208333333328</v>
      </c>
      <c r="L93">
        <v>1472878800</v>
      </c>
      <c r="M93" s="7">
        <f t="shared" si="6"/>
        <v>42616.208333333328</v>
      </c>
      <c r="N93">
        <f t="shared" si="7"/>
        <v>28</v>
      </c>
      <c r="O93" t="b">
        <v>0</v>
      </c>
      <c r="P93" t="b">
        <v>0</v>
      </c>
      <c r="Q93" t="s">
        <v>2045</v>
      </c>
      <c r="R93" t="s">
        <v>2057</v>
      </c>
      <c r="S93" s="12">
        <f t="shared" si="8"/>
        <v>48</v>
      </c>
      <c r="T93">
        <f t="shared" si="9"/>
        <v>109.99705449189985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6">
        <f t="shared" si="5"/>
        <v>40352.208333333336</v>
      </c>
      <c r="L94">
        <v>1277355600</v>
      </c>
      <c r="M94" s="7">
        <f t="shared" si="6"/>
        <v>40353.208333333336</v>
      </c>
      <c r="N94">
        <f t="shared" si="7"/>
        <v>1</v>
      </c>
      <c r="O94" t="b">
        <v>0</v>
      </c>
      <c r="P94" t="b">
        <v>1</v>
      </c>
      <c r="Q94" t="s">
        <v>2048</v>
      </c>
      <c r="R94" t="s">
        <v>2049</v>
      </c>
      <c r="S94" s="12">
        <f t="shared" si="8"/>
        <v>259</v>
      </c>
      <c r="T94">
        <f t="shared" si="9"/>
        <v>103.96586345381526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6">
        <f t="shared" si="5"/>
        <v>41202.208333333336</v>
      </c>
      <c r="L95">
        <v>1351054800</v>
      </c>
      <c r="M95" s="7">
        <f t="shared" si="6"/>
        <v>41206.208333333336</v>
      </c>
      <c r="N95">
        <f t="shared" si="7"/>
        <v>4</v>
      </c>
      <c r="O95" t="b">
        <v>0</v>
      </c>
      <c r="P95" t="b">
        <v>1</v>
      </c>
      <c r="Q95" t="s">
        <v>2037</v>
      </c>
      <c r="R95" t="s">
        <v>2038</v>
      </c>
      <c r="S95" s="12">
        <f t="shared" si="8"/>
        <v>61</v>
      </c>
      <c r="T95">
        <f t="shared" si="9"/>
        <v>107.99508196721311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6">
        <f t="shared" si="5"/>
        <v>43562.208333333328</v>
      </c>
      <c r="L96">
        <v>1555563600</v>
      </c>
      <c r="M96" s="7">
        <f t="shared" si="6"/>
        <v>43573.208333333328</v>
      </c>
      <c r="N96">
        <f t="shared" si="7"/>
        <v>11</v>
      </c>
      <c r="O96" t="b">
        <v>0</v>
      </c>
      <c r="P96" t="b">
        <v>0</v>
      </c>
      <c r="Q96" t="s">
        <v>2035</v>
      </c>
      <c r="R96" t="s">
        <v>2036</v>
      </c>
      <c r="S96" s="12">
        <f t="shared" si="8"/>
        <v>304</v>
      </c>
      <c r="T96">
        <f t="shared" si="9"/>
        <v>48.927777777777777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6">
        <f t="shared" si="5"/>
        <v>43752.208333333328</v>
      </c>
      <c r="L97">
        <v>1571634000</v>
      </c>
      <c r="M97" s="7">
        <f t="shared" si="6"/>
        <v>43759.208333333328</v>
      </c>
      <c r="N97">
        <f t="shared" si="7"/>
        <v>7</v>
      </c>
      <c r="O97" t="b">
        <v>0</v>
      </c>
      <c r="P97" t="b">
        <v>0</v>
      </c>
      <c r="Q97" t="s">
        <v>2039</v>
      </c>
      <c r="R97" t="s">
        <v>2040</v>
      </c>
      <c r="S97" s="12">
        <f t="shared" si="8"/>
        <v>113</v>
      </c>
      <c r="T97">
        <f t="shared" si="9"/>
        <v>37.666666666666664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6">
        <f t="shared" si="5"/>
        <v>40612.25</v>
      </c>
      <c r="L98">
        <v>1300856400</v>
      </c>
      <c r="M98" s="7">
        <f t="shared" si="6"/>
        <v>40625.208333333336</v>
      </c>
      <c r="N98">
        <f t="shared" si="7"/>
        <v>13</v>
      </c>
      <c r="O98" t="b">
        <v>0</v>
      </c>
      <c r="P98" t="b">
        <v>0</v>
      </c>
      <c r="Q98" t="s">
        <v>2037</v>
      </c>
      <c r="R98" t="s">
        <v>2038</v>
      </c>
      <c r="S98" s="12">
        <f t="shared" si="8"/>
        <v>217</v>
      </c>
      <c r="T98">
        <f t="shared" si="9"/>
        <v>64.999141999141997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6">
        <f t="shared" si="5"/>
        <v>42180.208333333328</v>
      </c>
      <c r="L99">
        <v>1439874000</v>
      </c>
      <c r="M99" s="7">
        <f t="shared" si="6"/>
        <v>42234.208333333328</v>
      </c>
      <c r="N99">
        <f t="shared" si="7"/>
        <v>54</v>
      </c>
      <c r="O99" t="b">
        <v>0</v>
      </c>
      <c r="P99" t="b">
        <v>0</v>
      </c>
      <c r="Q99" t="s">
        <v>2031</v>
      </c>
      <c r="R99" t="s">
        <v>2032</v>
      </c>
      <c r="S99" s="12">
        <f t="shared" si="8"/>
        <v>927</v>
      </c>
      <c r="T99">
        <f t="shared" si="9"/>
        <v>106.61061946902655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6">
        <f t="shared" si="5"/>
        <v>42212.208333333328</v>
      </c>
      <c r="L100">
        <v>1438318800</v>
      </c>
      <c r="M100" s="7">
        <f t="shared" si="6"/>
        <v>42216.208333333328</v>
      </c>
      <c r="N100">
        <f t="shared" si="7"/>
        <v>4</v>
      </c>
      <c r="O100" t="b">
        <v>0</v>
      </c>
      <c r="P100" t="b">
        <v>0</v>
      </c>
      <c r="Q100" t="s">
        <v>2048</v>
      </c>
      <c r="R100" t="s">
        <v>2049</v>
      </c>
      <c r="S100" s="12">
        <f t="shared" si="8"/>
        <v>34</v>
      </c>
      <c r="T100">
        <f t="shared" si="9"/>
        <v>27.009016393442622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6">
        <f t="shared" si="5"/>
        <v>41968.25</v>
      </c>
      <c r="L101">
        <v>1419400800</v>
      </c>
      <c r="M101" s="7">
        <f t="shared" si="6"/>
        <v>41997.25</v>
      </c>
      <c r="N101">
        <f t="shared" si="7"/>
        <v>29</v>
      </c>
      <c r="O101" t="b">
        <v>0</v>
      </c>
      <c r="P101" t="b">
        <v>0</v>
      </c>
      <c r="Q101" t="s">
        <v>2037</v>
      </c>
      <c r="R101" t="s">
        <v>2038</v>
      </c>
      <c r="S101" s="12">
        <f t="shared" si="8"/>
        <v>197</v>
      </c>
      <c r="T101">
        <f t="shared" si="9"/>
        <v>91.16463414634147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6">
        <f t="shared" si="5"/>
        <v>40835.208333333336</v>
      </c>
      <c r="L102">
        <v>1320555600</v>
      </c>
      <c r="M102" s="7">
        <f t="shared" si="6"/>
        <v>40853.208333333336</v>
      </c>
      <c r="N102">
        <f t="shared" si="7"/>
        <v>18</v>
      </c>
      <c r="O102" t="b">
        <v>0</v>
      </c>
      <c r="P102" t="b">
        <v>0</v>
      </c>
      <c r="Q102" t="s">
        <v>2037</v>
      </c>
      <c r="R102" t="s">
        <v>2038</v>
      </c>
      <c r="S102" s="12">
        <f t="shared" si="8"/>
        <v>1</v>
      </c>
      <c r="T102">
        <f t="shared" si="9"/>
        <v>1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6">
        <f t="shared" si="5"/>
        <v>42056.25</v>
      </c>
      <c r="L103">
        <v>1425103200</v>
      </c>
      <c r="M103" s="7">
        <f t="shared" si="6"/>
        <v>42063.25</v>
      </c>
      <c r="N103">
        <f t="shared" si="7"/>
        <v>7</v>
      </c>
      <c r="O103" t="b">
        <v>0</v>
      </c>
      <c r="P103" t="b">
        <v>1</v>
      </c>
      <c r="Q103" t="s">
        <v>2033</v>
      </c>
      <c r="R103" t="s">
        <v>2041</v>
      </c>
      <c r="S103" s="12">
        <f t="shared" si="8"/>
        <v>1021</v>
      </c>
      <c r="T103">
        <f t="shared" si="9"/>
        <v>56.054878048780488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6">
        <f t="shared" si="5"/>
        <v>43234.208333333328</v>
      </c>
      <c r="L104">
        <v>1526878800</v>
      </c>
      <c r="M104" s="7">
        <f t="shared" si="6"/>
        <v>43241.208333333328</v>
      </c>
      <c r="N104">
        <f t="shared" si="7"/>
        <v>7</v>
      </c>
      <c r="O104" t="b">
        <v>0</v>
      </c>
      <c r="P104" t="b">
        <v>1</v>
      </c>
      <c r="Q104" t="s">
        <v>2035</v>
      </c>
      <c r="R104" t="s">
        <v>2044</v>
      </c>
      <c r="S104" s="12">
        <f t="shared" si="8"/>
        <v>282</v>
      </c>
      <c r="T104">
        <f t="shared" si="9"/>
        <v>31.017857142857142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6">
        <f t="shared" si="5"/>
        <v>40475.208333333336</v>
      </c>
      <c r="L105">
        <v>1288674000</v>
      </c>
      <c r="M105" s="7">
        <f t="shared" si="6"/>
        <v>40484.208333333336</v>
      </c>
      <c r="N105">
        <f t="shared" si="7"/>
        <v>9</v>
      </c>
      <c r="O105" t="b">
        <v>0</v>
      </c>
      <c r="P105" t="b">
        <v>0</v>
      </c>
      <c r="Q105" t="s">
        <v>2033</v>
      </c>
      <c r="R105" t="s">
        <v>2041</v>
      </c>
      <c r="S105" s="12">
        <f t="shared" si="8"/>
        <v>25</v>
      </c>
      <c r="T105">
        <f t="shared" si="9"/>
        <v>66.513513513513516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6">
        <f t="shared" si="5"/>
        <v>42878.208333333328</v>
      </c>
      <c r="L106">
        <v>1495602000</v>
      </c>
      <c r="M106" s="7">
        <f t="shared" si="6"/>
        <v>42879.208333333328</v>
      </c>
      <c r="N106">
        <f t="shared" si="7"/>
        <v>1</v>
      </c>
      <c r="O106" t="b">
        <v>0</v>
      </c>
      <c r="P106" t="b">
        <v>0</v>
      </c>
      <c r="Q106" t="s">
        <v>2033</v>
      </c>
      <c r="R106" t="s">
        <v>2043</v>
      </c>
      <c r="S106" s="12">
        <f t="shared" si="8"/>
        <v>143</v>
      </c>
      <c r="T106">
        <f t="shared" si="9"/>
        <v>89.005216484089729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6">
        <f t="shared" si="5"/>
        <v>41366.208333333336</v>
      </c>
      <c r="L107">
        <v>1366434000</v>
      </c>
      <c r="M107" s="7">
        <f t="shared" si="6"/>
        <v>41384.208333333336</v>
      </c>
      <c r="N107">
        <f t="shared" si="7"/>
        <v>18</v>
      </c>
      <c r="O107" t="b">
        <v>0</v>
      </c>
      <c r="P107" t="b">
        <v>0</v>
      </c>
      <c r="Q107" t="s">
        <v>2035</v>
      </c>
      <c r="R107" t="s">
        <v>2036</v>
      </c>
      <c r="S107" s="12">
        <f t="shared" si="8"/>
        <v>145</v>
      </c>
      <c r="T107">
        <f t="shared" si="9"/>
        <v>103.46315789473684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6">
        <f t="shared" si="5"/>
        <v>43716.208333333328</v>
      </c>
      <c r="L108">
        <v>1568350800</v>
      </c>
      <c r="M108" s="7">
        <f t="shared" si="6"/>
        <v>43721.208333333328</v>
      </c>
      <c r="N108">
        <f t="shared" si="7"/>
        <v>5</v>
      </c>
      <c r="O108" t="b">
        <v>0</v>
      </c>
      <c r="P108" t="b">
        <v>0</v>
      </c>
      <c r="Q108" t="s">
        <v>2037</v>
      </c>
      <c r="R108" t="s">
        <v>2038</v>
      </c>
      <c r="S108" s="12">
        <f t="shared" si="8"/>
        <v>359</v>
      </c>
      <c r="T108">
        <f t="shared" si="9"/>
        <v>95.278911564625844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6">
        <f t="shared" si="5"/>
        <v>43213.208333333328</v>
      </c>
      <c r="L109">
        <v>1525928400</v>
      </c>
      <c r="M109" s="7">
        <f t="shared" si="6"/>
        <v>43230.208333333328</v>
      </c>
      <c r="N109">
        <f t="shared" si="7"/>
        <v>17</v>
      </c>
      <c r="O109" t="b">
        <v>0</v>
      </c>
      <c r="P109" t="b">
        <v>1</v>
      </c>
      <c r="Q109" t="s">
        <v>2037</v>
      </c>
      <c r="R109" t="s">
        <v>2038</v>
      </c>
      <c r="S109" s="12">
        <f t="shared" si="8"/>
        <v>186</v>
      </c>
      <c r="T109">
        <f t="shared" si="9"/>
        <v>75.895348837209298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6">
        <f t="shared" si="5"/>
        <v>41005.208333333336</v>
      </c>
      <c r="L110">
        <v>1336885200</v>
      </c>
      <c r="M110" s="7">
        <f t="shared" si="6"/>
        <v>41042.208333333336</v>
      </c>
      <c r="N110">
        <f t="shared" si="7"/>
        <v>37</v>
      </c>
      <c r="O110" t="b">
        <v>0</v>
      </c>
      <c r="P110" t="b">
        <v>0</v>
      </c>
      <c r="Q110" t="s">
        <v>2039</v>
      </c>
      <c r="R110" t="s">
        <v>2040</v>
      </c>
      <c r="S110" s="12">
        <f t="shared" si="8"/>
        <v>595</v>
      </c>
      <c r="T110">
        <f t="shared" si="9"/>
        <v>107.57831325301204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6">
        <f t="shared" si="5"/>
        <v>41651.25</v>
      </c>
      <c r="L111">
        <v>1389679200</v>
      </c>
      <c r="M111" s="7">
        <f t="shared" si="6"/>
        <v>41653.25</v>
      </c>
      <c r="N111">
        <f t="shared" si="7"/>
        <v>2</v>
      </c>
      <c r="O111" t="b">
        <v>0</v>
      </c>
      <c r="P111" t="b">
        <v>0</v>
      </c>
      <c r="Q111" t="s">
        <v>2039</v>
      </c>
      <c r="R111" t="s">
        <v>2058</v>
      </c>
      <c r="S111" s="12">
        <f t="shared" si="8"/>
        <v>59</v>
      </c>
      <c r="T111">
        <f t="shared" si="9"/>
        <v>51.31666666666667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6">
        <f t="shared" si="5"/>
        <v>43354.208333333328</v>
      </c>
      <c r="L112">
        <v>1538283600</v>
      </c>
      <c r="M112" s="7">
        <f t="shared" si="6"/>
        <v>43373.208333333328</v>
      </c>
      <c r="N112">
        <f t="shared" si="7"/>
        <v>19</v>
      </c>
      <c r="O112" t="b">
        <v>0</v>
      </c>
      <c r="P112" t="b">
        <v>0</v>
      </c>
      <c r="Q112" t="s">
        <v>2031</v>
      </c>
      <c r="R112" t="s">
        <v>2032</v>
      </c>
      <c r="S112" s="12">
        <f t="shared" si="8"/>
        <v>15</v>
      </c>
      <c r="T112">
        <f t="shared" si="9"/>
        <v>71.983108108108112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6">
        <f t="shared" si="5"/>
        <v>41174.208333333336</v>
      </c>
      <c r="L113">
        <v>1348808400</v>
      </c>
      <c r="M113" s="7">
        <f t="shared" si="6"/>
        <v>41180.208333333336</v>
      </c>
      <c r="N113">
        <f t="shared" si="7"/>
        <v>6</v>
      </c>
      <c r="O113" t="b">
        <v>0</v>
      </c>
      <c r="P113" t="b">
        <v>0</v>
      </c>
      <c r="Q113" t="s">
        <v>2045</v>
      </c>
      <c r="R113" t="s">
        <v>2054</v>
      </c>
      <c r="S113" s="12">
        <f t="shared" si="8"/>
        <v>120</v>
      </c>
      <c r="T113">
        <f t="shared" si="9"/>
        <v>108.95414201183432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6">
        <f t="shared" si="5"/>
        <v>41875.208333333336</v>
      </c>
      <c r="L114">
        <v>1410152400</v>
      </c>
      <c r="M114" s="7">
        <f t="shared" si="6"/>
        <v>41890.208333333336</v>
      </c>
      <c r="N114">
        <f t="shared" si="7"/>
        <v>15</v>
      </c>
      <c r="O114" t="b">
        <v>0</v>
      </c>
      <c r="P114" t="b">
        <v>0</v>
      </c>
      <c r="Q114" t="s">
        <v>2035</v>
      </c>
      <c r="R114" t="s">
        <v>2036</v>
      </c>
      <c r="S114" s="12">
        <f t="shared" si="8"/>
        <v>269</v>
      </c>
      <c r="T114">
        <f t="shared" si="9"/>
        <v>35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6">
        <f t="shared" si="5"/>
        <v>42990.208333333328</v>
      </c>
      <c r="L115">
        <v>1505797200</v>
      </c>
      <c r="M115" s="7">
        <f t="shared" si="6"/>
        <v>42997.208333333328</v>
      </c>
      <c r="N115">
        <f t="shared" si="7"/>
        <v>7</v>
      </c>
      <c r="O115" t="b">
        <v>0</v>
      </c>
      <c r="P115" t="b">
        <v>0</v>
      </c>
      <c r="Q115" t="s">
        <v>2031</v>
      </c>
      <c r="R115" t="s">
        <v>2032</v>
      </c>
      <c r="S115" s="12">
        <f t="shared" si="8"/>
        <v>377</v>
      </c>
      <c r="T115">
        <f t="shared" si="9"/>
        <v>94.938931297709928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6">
        <f t="shared" si="5"/>
        <v>43564.208333333328</v>
      </c>
      <c r="L116">
        <v>1554872400</v>
      </c>
      <c r="M116" s="7">
        <f t="shared" si="6"/>
        <v>43565.208333333328</v>
      </c>
      <c r="N116">
        <f t="shared" si="7"/>
        <v>1</v>
      </c>
      <c r="O116" t="b">
        <v>0</v>
      </c>
      <c r="P116" t="b">
        <v>1</v>
      </c>
      <c r="Q116" t="s">
        <v>2035</v>
      </c>
      <c r="R116" t="s">
        <v>2044</v>
      </c>
      <c r="S116" s="12">
        <f t="shared" si="8"/>
        <v>727</v>
      </c>
      <c r="T116">
        <f t="shared" si="9"/>
        <v>109.65079365079364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6">
        <f t="shared" si="5"/>
        <v>43056.25</v>
      </c>
      <c r="L117">
        <v>1513922400</v>
      </c>
      <c r="M117" s="7">
        <f t="shared" si="6"/>
        <v>43091.25</v>
      </c>
      <c r="N117">
        <f t="shared" si="7"/>
        <v>35</v>
      </c>
      <c r="O117" t="b">
        <v>0</v>
      </c>
      <c r="P117" t="b">
        <v>0</v>
      </c>
      <c r="Q117" t="s">
        <v>2045</v>
      </c>
      <c r="R117" t="s">
        <v>2051</v>
      </c>
      <c r="S117" s="12">
        <f t="shared" si="8"/>
        <v>87</v>
      </c>
      <c r="T117">
        <f t="shared" si="9"/>
        <v>44.001815980629537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6">
        <f t="shared" si="5"/>
        <v>42265.208333333328</v>
      </c>
      <c r="L118">
        <v>1442638800</v>
      </c>
      <c r="M118" s="7">
        <f t="shared" si="6"/>
        <v>42266.208333333328</v>
      </c>
      <c r="N118">
        <f t="shared" si="7"/>
        <v>1</v>
      </c>
      <c r="O118" t="b">
        <v>0</v>
      </c>
      <c r="P118" t="b">
        <v>0</v>
      </c>
      <c r="Q118" t="s">
        <v>2037</v>
      </c>
      <c r="R118" t="s">
        <v>2038</v>
      </c>
      <c r="S118" s="12">
        <f t="shared" si="8"/>
        <v>88</v>
      </c>
      <c r="T118">
        <f t="shared" si="9"/>
        <v>86.794520547945211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6">
        <f t="shared" si="5"/>
        <v>40808.208333333336</v>
      </c>
      <c r="L119">
        <v>1317186000</v>
      </c>
      <c r="M119" s="7">
        <f t="shared" si="6"/>
        <v>40814.208333333336</v>
      </c>
      <c r="N119">
        <f t="shared" si="7"/>
        <v>6</v>
      </c>
      <c r="O119" t="b">
        <v>0</v>
      </c>
      <c r="P119" t="b">
        <v>0</v>
      </c>
      <c r="Q119" t="s">
        <v>2039</v>
      </c>
      <c r="R119" t="s">
        <v>2058</v>
      </c>
      <c r="S119" s="12">
        <f t="shared" si="8"/>
        <v>174</v>
      </c>
      <c r="T119">
        <f t="shared" si="9"/>
        <v>30.992727272727272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6">
        <f t="shared" si="5"/>
        <v>41665.25</v>
      </c>
      <c r="L120">
        <v>1391234400</v>
      </c>
      <c r="M120" s="7">
        <f t="shared" si="6"/>
        <v>41671.25</v>
      </c>
      <c r="N120">
        <f t="shared" si="7"/>
        <v>6</v>
      </c>
      <c r="O120" t="b">
        <v>0</v>
      </c>
      <c r="P120" t="b">
        <v>0</v>
      </c>
      <c r="Q120" t="s">
        <v>2052</v>
      </c>
      <c r="R120" t="s">
        <v>2053</v>
      </c>
      <c r="S120" s="12">
        <f t="shared" si="8"/>
        <v>118</v>
      </c>
      <c r="T120">
        <f t="shared" si="9"/>
        <v>94.791044776119406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6">
        <f t="shared" si="5"/>
        <v>41806.208333333336</v>
      </c>
      <c r="L121">
        <v>1404363600</v>
      </c>
      <c r="M121" s="7">
        <f t="shared" si="6"/>
        <v>41823.208333333336</v>
      </c>
      <c r="N121">
        <f t="shared" si="7"/>
        <v>17</v>
      </c>
      <c r="O121" t="b">
        <v>0</v>
      </c>
      <c r="P121" t="b">
        <v>1</v>
      </c>
      <c r="Q121" t="s">
        <v>2039</v>
      </c>
      <c r="R121" t="s">
        <v>2040</v>
      </c>
      <c r="S121" s="12">
        <f t="shared" si="8"/>
        <v>215</v>
      </c>
      <c r="T121">
        <f t="shared" si="9"/>
        <v>69.79220779220779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6">
        <f t="shared" si="5"/>
        <v>42111.208333333328</v>
      </c>
      <c r="L122">
        <v>1429592400</v>
      </c>
      <c r="M122" s="7">
        <f t="shared" si="6"/>
        <v>42115.208333333328</v>
      </c>
      <c r="N122">
        <f t="shared" si="7"/>
        <v>4</v>
      </c>
      <c r="O122" t="b">
        <v>0</v>
      </c>
      <c r="P122" t="b">
        <v>1</v>
      </c>
      <c r="Q122" t="s">
        <v>2048</v>
      </c>
      <c r="R122" t="s">
        <v>2059</v>
      </c>
      <c r="S122" s="12">
        <f t="shared" si="8"/>
        <v>149</v>
      </c>
      <c r="T122">
        <f t="shared" si="9"/>
        <v>63.003367003367003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6">
        <f t="shared" si="5"/>
        <v>41917.208333333336</v>
      </c>
      <c r="L123">
        <v>1413608400</v>
      </c>
      <c r="M123" s="7">
        <f t="shared" si="6"/>
        <v>41930.208333333336</v>
      </c>
      <c r="N123">
        <f t="shared" si="7"/>
        <v>13</v>
      </c>
      <c r="O123" t="b">
        <v>0</v>
      </c>
      <c r="P123" t="b">
        <v>0</v>
      </c>
      <c r="Q123" t="s">
        <v>2048</v>
      </c>
      <c r="R123" t="s">
        <v>2049</v>
      </c>
      <c r="S123" s="12">
        <f t="shared" si="8"/>
        <v>219</v>
      </c>
      <c r="T123">
        <f t="shared" si="9"/>
        <v>110.0343300110742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6">
        <f t="shared" si="5"/>
        <v>41970.25</v>
      </c>
      <c r="L124">
        <v>1419400800</v>
      </c>
      <c r="M124" s="7">
        <f t="shared" si="6"/>
        <v>41997.25</v>
      </c>
      <c r="N124">
        <f t="shared" si="7"/>
        <v>27</v>
      </c>
      <c r="O124" t="b">
        <v>0</v>
      </c>
      <c r="P124" t="b">
        <v>0</v>
      </c>
      <c r="Q124" t="s">
        <v>2045</v>
      </c>
      <c r="R124" t="s">
        <v>2051</v>
      </c>
      <c r="S124" s="12">
        <f t="shared" si="8"/>
        <v>64</v>
      </c>
      <c r="T124">
        <f t="shared" si="9"/>
        <v>25.997933274284026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6">
        <f t="shared" si="5"/>
        <v>42332.25</v>
      </c>
      <c r="L125">
        <v>1448604000</v>
      </c>
      <c r="M125" s="7">
        <f t="shared" si="6"/>
        <v>42335.25</v>
      </c>
      <c r="N125">
        <f t="shared" si="7"/>
        <v>3</v>
      </c>
      <c r="O125" t="b">
        <v>1</v>
      </c>
      <c r="P125" t="b">
        <v>0</v>
      </c>
      <c r="Q125" t="s">
        <v>2037</v>
      </c>
      <c r="R125" t="s">
        <v>2038</v>
      </c>
      <c r="S125" s="12">
        <f t="shared" si="8"/>
        <v>19</v>
      </c>
      <c r="T125">
        <f t="shared" si="9"/>
        <v>49.987915407854985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6">
        <f t="shared" si="5"/>
        <v>43598.208333333328</v>
      </c>
      <c r="L126">
        <v>1562302800</v>
      </c>
      <c r="M126" s="7">
        <f t="shared" si="6"/>
        <v>43651.208333333328</v>
      </c>
      <c r="N126">
        <f t="shared" si="7"/>
        <v>53</v>
      </c>
      <c r="O126" t="b">
        <v>0</v>
      </c>
      <c r="P126" t="b">
        <v>0</v>
      </c>
      <c r="Q126" t="s">
        <v>2052</v>
      </c>
      <c r="R126" t="s">
        <v>2053</v>
      </c>
      <c r="S126" s="12">
        <f t="shared" si="8"/>
        <v>368</v>
      </c>
      <c r="T126">
        <f t="shared" si="9"/>
        <v>101.72340425531915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6">
        <f t="shared" si="5"/>
        <v>43362.208333333328</v>
      </c>
      <c r="L127">
        <v>1537678800</v>
      </c>
      <c r="M127" s="7">
        <f t="shared" si="6"/>
        <v>43366.208333333328</v>
      </c>
      <c r="N127">
        <f t="shared" si="7"/>
        <v>4</v>
      </c>
      <c r="O127" t="b">
        <v>0</v>
      </c>
      <c r="P127" t="b">
        <v>0</v>
      </c>
      <c r="Q127" t="s">
        <v>2037</v>
      </c>
      <c r="R127" t="s">
        <v>2038</v>
      </c>
      <c r="S127" s="12">
        <f t="shared" si="8"/>
        <v>160</v>
      </c>
      <c r="T127">
        <f t="shared" si="9"/>
        <v>47.083333333333336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6">
        <f t="shared" si="5"/>
        <v>42596.208333333328</v>
      </c>
      <c r="L128">
        <v>1473570000</v>
      </c>
      <c r="M128" s="7">
        <f t="shared" si="6"/>
        <v>42624.208333333328</v>
      </c>
      <c r="N128">
        <f t="shared" si="7"/>
        <v>28</v>
      </c>
      <c r="O128" t="b">
        <v>0</v>
      </c>
      <c r="P128" t="b">
        <v>1</v>
      </c>
      <c r="Q128" t="s">
        <v>2037</v>
      </c>
      <c r="R128" t="s">
        <v>2038</v>
      </c>
      <c r="S128" s="12">
        <f t="shared" si="8"/>
        <v>39</v>
      </c>
      <c r="T128">
        <f t="shared" si="9"/>
        <v>89.944444444444443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6">
        <f t="shared" si="5"/>
        <v>40310.208333333336</v>
      </c>
      <c r="L129">
        <v>1273899600</v>
      </c>
      <c r="M129" s="7">
        <f t="shared" si="6"/>
        <v>40313.208333333336</v>
      </c>
      <c r="N129">
        <f t="shared" si="7"/>
        <v>3</v>
      </c>
      <c r="O129" t="b">
        <v>0</v>
      </c>
      <c r="P129" t="b">
        <v>0</v>
      </c>
      <c r="Q129" t="s">
        <v>2037</v>
      </c>
      <c r="R129" t="s">
        <v>2038</v>
      </c>
      <c r="S129" s="12">
        <f t="shared" si="8"/>
        <v>51</v>
      </c>
      <c r="T129">
        <f t="shared" si="9"/>
        <v>78.96875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6">
        <f t="shared" ref="K130:K193" si="10">(((J130/60)/60)/24)+DATE(1970,1,1)</f>
        <v>40417.208333333336</v>
      </c>
      <c r="L130">
        <v>1284008400</v>
      </c>
      <c r="M130" s="7">
        <f t="shared" ref="M130:M193" si="11">(((L130/60)/60)/24)+DATE(1970,1,1)</f>
        <v>40430.208333333336</v>
      </c>
      <c r="N130">
        <f t="shared" ref="N130:N193" si="12">DATEDIF(K130,M130, "D")</f>
        <v>13</v>
      </c>
      <c r="O130" t="b">
        <v>0</v>
      </c>
      <c r="P130" t="b">
        <v>0</v>
      </c>
      <c r="Q130" t="s">
        <v>2033</v>
      </c>
      <c r="R130" t="s">
        <v>2034</v>
      </c>
      <c r="S130" s="12">
        <f t="shared" ref="S130:S193" si="13">ROUND(E130/D130*100,0)</f>
        <v>60</v>
      </c>
      <c r="T130">
        <f t="shared" ref="T130:T193" si="14">E130/G130</f>
        <v>80.067669172932327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6">
        <f t="shared" si="10"/>
        <v>42038.25</v>
      </c>
      <c r="L131">
        <v>1425103200</v>
      </c>
      <c r="M131" s="7">
        <f t="shared" si="11"/>
        <v>42063.25</v>
      </c>
      <c r="N131">
        <f t="shared" si="12"/>
        <v>25</v>
      </c>
      <c r="O131" t="b">
        <v>0</v>
      </c>
      <c r="P131" t="b">
        <v>0</v>
      </c>
      <c r="Q131" t="s">
        <v>2031</v>
      </c>
      <c r="R131" t="s">
        <v>2032</v>
      </c>
      <c r="S131" s="12">
        <f t="shared" si="13"/>
        <v>3</v>
      </c>
      <c r="T131">
        <f t="shared" si="14"/>
        <v>86.472727272727269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6">
        <f t="shared" si="10"/>
        <v>40842.208333333336</v>
      </c>
      <c r="L132">
        <v>1320991200</v>
      </c>
      <c r="M132" s="7">
        <f t="shared" si="11"/>
        <v>40858.25</v>
      </c>
      <c r="N132">
        <f t="shared" si="12"/>
        <v>16</v>
      </c>
      <c r="O132" t="b">
        <v>0</v>
      </c>
      <c r="P132" t="b">
        <v>0</v>
      </c>
      <c r="Q132" t="s">
        <v>2039</v>
      </c>
      <c r="R132" t="s">
        <v>2042</v>
      </c>
      <c r="S132" s="12">
        <f t="shared" si="13"/>
        <v>155</v>
      </c>
      <c r="T132">
        <f t="shared" si="14"/>
        <v>28.001876172607879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6">
        <f t="shared" si="10"/>
        <v>41607.25</v>
      </c>
      <c r="L133">
        <v>1386828000</v>
      </c>
      <c r="M133" s="7">
        <f t="shared" si="11"/>
        <v>41620.25</v>
      </c>
      <c r="N133">
        <f t="shared" si="12"/>
        <v>13</v>
      </c>
      <c r="O133" t="b">
        <v>0</v>
      </c>
      <c r="P133" t="b">
        <v>0</v>
      </c>
      <c r="Q133" t="s">
        <v>2035</v>
      </c>
      <c r="R133" t="s">
        <v>2036</v>
      </c>
      <c r="S133" s="12">
        <f t="shared" si="13"/>
        <v>101</v>
      </c>
      <c r="T133">
        <f t="shared" si="14"/>
        <v>67.996725337699544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6">
        <f t="shared" si="10"/>
        <v>43112.25</v>
      </c>
      <c r="L134">
        <v>1517119200</v>
      </c>
      <c r="M134" s="7">
        <f t="shared" si="11"/>
        <v>43128.25</v>
      </c>
      <c r="N134">
        <f t="shared" si="12"/>
        <v>16</v>
      </c>
      <c r="O134" t="b">
        <v>0</v>
      </c>
      <c r="P134" t="b">
        <v>1</v>
      </c>
      <c r="Q134" t="s">
        <v>2037</v>
      </c>
      <c r="R134" t="s">
        <v>2038</v>
      </c>
      <c r="S134" s="12">
        <f t="shared" si="13"/>
        <v>116</v>
      </c>
      <c r="T134">
        <f t="shared" si="14"/>
        <v>43.078651685393261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6">
        <f t="shared" si="10"/>
        <v>40767.208333333336</v>
      </c>
      <c r="L135">
        <v>1315026000</v>
      </c>
      <c r="M135" s="7">
        <f t="shared" si="11"/>
        <v>40789.208333333336</v>
      </c>
      <c r="N135">
        <f t="shared" si="12"/>
        <v>22</v>
      </c>
      <c r="O135" t="b">
        <v>0</v>
      </c>
      <c r="P135" t="b">
        <v>0</v>
      </c>
      <c r="Q135" t="s">
        <v>2033</v>
      </c>
      <c r="R135" t="s">
        <v>2060</v>
      </c>
      <c r="S135" s="12">
        <f t="shared" si="13"/>
        <v>311</v>
      </c>
      <c r="T135">
        <f t="shared" si="14"/>
        <v>87.95597484276729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6">
        <f t="shared" si="10"/>
        <v>40713.208333333336</v>
      </c>
      <c r="L136">
        <v>1312693200</v>
      </c>
      <c r="M136" s="7">
        <f t="shared" si="11"/>
        <v>40762.208333333336</v>
      </c>
      <c r="N136">
        <f t="shared" si="12"/>
        <v>49</v>
      </c>
      <c r="O136" t="b">
        <v>0</v>
      </c>
      <c r="P136" t="b">
        <v>1</v>
      </c>
      <c r="Q136" t="s">
        <v>2039</v>
      </c>
      <c r="R136" t="s">
        <v>2040</v>
      </c>
      <c r="S136" s="12">
        <f t="shared" si="13"/>
        <v>90</v>
      </c>
      <c r="T136">
        <f t="shared" si="14"/>
        <v>94.987234042553197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6">
        <f t="shared" si="10"/>
        <v>41340.25</v>
      </c>
      <c r="L137">
        <v>1363064400</v>
      </c>
      <c r="M137" s="7">
        <f t="shared" si="11"/>
        <v>41345.208333333336</v>
      </c>
      <c r="N137">
        <f t="shared" si="12"/>
        <v>5</v>
      </c>
      <c r="O137" t="b">
        <v>0</v>
      </c>
      <c r="P137" t="b">
        <v>1</v>
      </c>
      <c r="Q137" t="s">
        <v>2037</v>
      </c>
      <c r="R137" t="s">
        <v>2038</v>
      </c>
      <c r="S137" s="12">
        <f t="shared" si="13"/>
        <v>71</v>
      </c>
      <c r="T137">
        <f t="shared" si="14"/>
        <v>46.905982905982903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6">
        <f t="shared" si="10"/>
        <v>41797.208333333336</v>
      </c>
      <c r="L138">
        <v>1403154000</v>
      </c>
      <c r="M138" s="7">
        <f t="shared" si="11"/>
        <v>41809.208333333336</v>
      </c>
      <c r="N138">
        <f t="shared" si="12"/>
        <v>12</v>
      </c>
      <c r="O138" t="b">
        <v>0</v>
      </c>
      <c r="P138" t="b">
        <v>1</v>
      </c>
      <c r="Q138" t="s">
        <v>2039</v>
      </c>
      <c r="R138" t="s">
        <v>2042</v>
      </c>
      <c r="S138" s="12">
        <f t="shared" si="13"/>
        <v>3</v>
      </c>
      <c r="T138">
        <f t="shared" si="14"/>
        <v>46.913793103448278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6">
        <f t="shared" si="10"/>
        <v>40457.208333333336</v>
      </c>
      <c r="L139">
        <v>1286859600</v>
      </c>
      <c r="M139" s="7">
        <f t="shared" si="11"/>
        <v>40463.208333333336</v>
      </c>
      <c r="N139">
        <f t="shared" si="12"/>
        <v>6</v>
      </c>
      <c r="O139" t="b">
        <v>0</v>
      </c>
      <c r="P139" t="b">
        <v>0</v>
      </c>
      <c r="Q139" t="s">
        <v>2045</v>
      </c>
      <c r="R139" t="s">
        <v>2046</v>
      </c>
      <c r="S139" s="12">
        <f t="shared" si="13"/>
        <v>262</v>
      </c>
      <c r="T139">
        <f t="shared" si="14"/>
        <v>94.24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6">
        <f t="shared" si="10"/>
        <v>41180.208333333336</v>
      </c>
      <c r="L140">
        <v>1349326800</v>
      </c>
      <c r="M140" s="7">
        <f t="shared" si="11"/>
        <v>41186.208333333336</v>
      </c>
      <c r="N140">
        <f t="shared" si="12"/>
        <v>6</v>
      </c>
      <c r="O140" t="b">
        <v>0</v>
      </c>
      <c r="P140" t="b">
        <v>0</v>
      </c>
      <c r="Q140" t="s">
        <v>2048</v>
      </c>
      <c r="R140" t="s">
        <v>2059</v>
      </c>
      <c r="S140" s="12">
        <f t="shared" si="13"/>
        <v>96</v>
      </c>
      <c r="T140">
        <f t="shared" si="14"/>
        <v>80.139130434782615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6">
        <f t="shared" si="10"/>
        <v>42115.208333333328</v>
      </c>
      <c r="L141">
        <v>1430974800</v>
      </c>
      <c r="M141" s="7">
        <f t="shared" si="11"/>
        <v>42131.208333333328</v>
      </c>
      <c r="N141">
        <f t="shared" si="12"/>
        <v>16</v>
      </c>
      <c r="O141" t="b">
        <v>0</v>
      </c>
      <c r="P141" t="b">
        <v>1</v>
      </c>
      <c r="Q141" t="s">
        <v>2035</v>
      </c>
      <c r="R141" t="s">
        <v>2044</v>
      </c>
      <c r="S141" s="12">
        <f t="shared" si="13"/>
        <v>21</v>
      </c>
      <c r="T141">
        <f t="shared" si="14"/>
        <v>59.036809815950917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6">
        <f t="shared" si="10"/>
        <v>43156.25</v>
      </c>
      <c r="L142">
        <v>1519970400</v>
      </c>
      <c r="M142" s="7">
        <f t="shared" si="11"/>
        <v>43161.25</v>
      </c>
      <c r="N142">
        <f t="shared" si="12"/>
        <v>5</v>
      </c>
      <c r="O142" t="b">
        <v>0</v>
      </c>
      <c r="P142" t="b">
        <v>0</v>
      </c>
      <c r="Q142" t="s">
        <v>2039</v>
      </c>
      <c r="R142" t="s">
        <v>2040</v>
      </c>
      <c r="S142" s="12">
        <f t="shared" si="13"/>
        <v>223</v>
      </c>
      <c r="T142">
        <f t="shared" si="14"/>
        <v>65.989247311827953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6">
        <f t="shared" si="10"/>
        <v>42167.208333333328</v>
      </c>
      <c r="L143">
        <v>1434603600</v>
      </c>
      <c r="M143" s="7">
        <f t="shared" si="11"/>
        <v>42173.208333333328</v>
      </c>
      <c r="N143">
        <f t="shared" si="12"/>
        <v>6</v>
      </c>
      <c r="O143" t="b">
        <v>0</v>
      </c>
      <c r="P143" t="b">
        <v>0</v>
      </c>
      <c r="Q143" t="s">
        <v>2035</v>
      </c>
      <c r="R143" t="s">
        <v>2036</v>
      </c>
      <c r="S143" s="12">
        <f t="shared" si="13"/>
        <v>102</v>
      </c>
      <c r="T143">
        <f t="shared" si="14"/>
        <v>60.992530345471522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6">
        <f t="shared" si="10"/>
        <v>41005.208333333336</v>
      </c>
      <c r="L144">
        <v>1337230800</v>
      </c>
      <c r="M144" s="7">
        <f t="shared" si="11"/>
        <v>41046.208333333336</v>
      </c>
      <c r="N144">
        <f t="shared" si="12"/>
        <v>41</v>
      </c>
      <c r="O144" t="b">
        <v>0</v>
      </c>
      <c r="P144" t="b">
        <v>0</v>
      </c>
      <c r="Q144" t="s">
        <v>2035</v>
      </c>
      <c r="R144" t="s">
        <v>2036</v>
      </c>
      <c r="S144" s="12">
        <f t="shared" si="13"/>
        <v>230</v>
      </c>
      <c r="T144">
        <f t="shared" si="14"/>
        <v>98.307692307692307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6">
        <f t="shared" si="10"/>
        <v>40357.208333333336</v>
      </c>
      <c r="L145">
        <v>1279429200</v>
      </c>
      <c r="M145" s="7">
        <f t="shared" si="11"/>
        <v>40377.208333333336</v>
      </c>
      <c r="N145">
        <f t="shared" si="12"/>
        <v>20</v>
      </c>
      <c r="O145" t="b">
        <v>0</v>
      </c>
      <c r="P145" t="b">
        <v>0</v>
      </c>
      <c r="Q145" t="s">
        <v>2033</v>
      </c>
      <c r="R145" t="s">
        <v>2043</v>
      </c>
      <c r="S145" s="12">
        <f t="shared" si="13"/>
        <v>136</v>
      </c>
      <c r="T145">
        <f t="shared" si="14"/>
        <v>104.6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6">
        <f t="shared" si="10"/>
        <v>43633.208333333328</v>
      </c>
      <c r="L146">
        <v>1561438800</v>
      </c>
      <c r="M146" s="7">
        <f t="shared" si="11"/>
        <v>43641.208333333328</v>
      </c>
      <c r="N146">
        <f t="shared" si="12"/>
        <v>8</v>
      </c>
      <c r="O146" t="b">
        <v>0</v>
      </c>
      <c r="P146" t="b">
        <v>0</v>
      </c>
      <c r="Q146" t="s">
        <v>2037</v>
      </c>
      <c r="R146" t="s">
        <v>2038</v>
      </c>
      <c r="S146" s="12">
        <f t="shared" si="13"/>
        <v>129</v>
      </c>
      <c r="T146">
        <f t="shared" si="14"/>
        <v>86.066666666666663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6">
        <f t="shared" si="10"/>
        <v>41889.208333333336</v>
      </c>
      <c r="L147">
        <v>1410498000</v>
      </c>
      <c r="M147" s="7">
        <f t="shared" si="11"/>
        <v>41894.208333333336</v>
      </c>
      <c r="N147">
        <f t="shared" si="12"/>
        <v>5</v>
      </c>
      <c r="O147" t="b">
        <v>0</v>
      </c>
      <c r="P147" t="b">
        <v>0</v>
      </c>
      <c r="Q147" t="s">
        <v>2035</v>
      </c>
      <c r="R147" t="s">
        <v>2044</v>
      </c>
      <c r="S147" s="12">
        <f t="shared" si="13"/>
        <v>237</v>
      </c>
      <c r="T147">
        <f t="shared" si="14"/>
        <v>76.989583333333329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6">
        <f t="shared" si="10"/>
        <v>40855.25</v>
      </c>
      <c r="L148">
        <v>1322460000</v>
      </c>
      <c r="M148" s="7">
        <f t="shared" si="11"/>
        <v>40875.25</v>
      </c>
      <c r="N148">
        <f t="shared" si="12"/>
        <v>20</v>
      </c>
      <c r="O148" t="b">
        <v>0</v>
      </c>
      <c r="P148" t="b">
        <v>0</v>
      </c>
      <c r="Q148" t="s">
        <v>2037</v>
      </c>
      <c r="R148" t="s">
        <v>2038</v>
      </c>
      <c r="S148" s="12">
        <f t="shared" si="13"/>
        <v>17</v>
      </c>
      <c r="T148">
        <f t="shared" si="14"/>
        <v>29.764705882352942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6">
        <f t="shared" si="10"/>
        <v>42534.208333333328</v>
      </c>
      <c r="L149">
        <v>1466312400</v>
      </c>
      <c r="M149" s="7">
        <f t="shared" si="11"/>
        <v>42540.208333333328</v>
      </c>
      <c r="N149">
        <f t="shared" si="12"/>
        <v>6</v>
      </c>
      <c r="O149" t="b">
        <v>0</v>
      </c>
      <c r="P149" t="b">
        <v>1</v>
      </c>
      <c r="Q149" t="s">
        <v>2037</v>
      </c>
      <c r="R149" t="s">
        <v>2038</v>
      </c>
      <c r="S149" s="12">
        <f t="shared" si="13"/>
        <v>112</v>
      </c>
      <c r="T149">
        <f t="shared" si="14"/>
        <v>46.91959798994975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6">
        <f t="shared" si="10"/>
        <v>42941.208333333328</v>
      </c>
      <c r="L150">
        <v>1501736400</v>
      </c>
      <c r="M150" s="7">
        <f t="shared" si="11"/>
        <v>42950.208333333328</v>
      </c>
      <c r="N150">
        <f t="shared" si="12"/>
        <v>9</v>
      </c>
      <c r="O150" t="b">
        <v>0</v>
      </c>
      <c r="P150" t="b">
        <v>0</v>
      </c>
      <c r="Q150" t="s">
        <v>2035</v>
      </c>
      <c r="R150" t="s">
        <v>2044</v>
      </c>
      <c r="S150" s="12">
        <f t="shared" si="13"/>
        <v>121</v>
      </c>
      <c r="T150">
        <f t="shared" si="14"/>
        <v>105.18691588785046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6">
        <f t="shared" si="10"/>
        <v>41275.25</v>
      </c>
      <c r="L151">
        <v>1361512800</v>
      </c>
      <c r="M151" s="7">
        <f t="shared" si="11"/>
        <v>41327.25</v>
      </c>
      <c r="N151">
        <f t="shared" si="12"/>
        <v>52</v>
      </c>
      <c r="O151" t="b">
        <v>0</v>
      </c>
      <c r="P151" t="b">
        <v>0</v>
      </c>
      <c r="Q151" t="s">
        <v>2033</v>
      </c>
      <c r="R151" t="s">
        <v>2043</v>
      </c>
      <c r="S151" s="12">
        <f t="shared" si="13"/>
        <v>220</v>
      </c>
      <c r="T151">
        <f t="shared" si="14"/>
        <v>69.907692307692301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6">
        <f t="shared" si="10"/>
        <v>43450.25</v>
      </c>
      <c r="L152">
        <v>1545026400</v>
      </c>
      <c r="M152" s="7">
        <f t="shared" si="11"/>
        <v>43451.25</v>
      </c>
      <c r="N152">
        <f t="shared" si="12"/>
        <v>1</v>
      </c>
      <c r="O152" t="b">
        <v>0</v>
      </c>
      <c r="P152" t="b">
        <v>0</v>
      </c>
      <c r="Q152" t="s">
        <v>2033</v>
      </c>
      <c r="R152" t="s">
        <v>2034</v>
      </c>
      <c r="S152" s="12">
        <f t="shared" si="13"/>
        <v>1</v>
      </c>
      <c r="T152">
        <f t="shared" si="14"/>
        <v>1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6">
        <f t="shared" si="10"/>
        <v>41799.208333333336</v>
      </c>
      <c r="L153">
        <v>1406696400</v>
      </c>
      <c r="M153" s="7">
        <f t="shared" si="11"/>
        <v>41850.208333333336</v>
      </c>
      <c r="N153">
        <f t="shared" si="12"/>
        <v>51</v>
      </c>
      <c r="O153" t="b">
        <v>0</v>
      </c>
      <c r="P153" t="b">
        <v>0</v>
      </c>
      <c r="Q153" t="s">
        <v>2033</v>
      </c>
      <c r="R153" t="s">
        <v>2041</v>
      </c>
      <c r="S153" s="12">
        <f t="shared" si="13"/>
        <v>64</v>
      </c>
      <c r="T153">
        <f t="shared" si="14"/>
        <v>60.011588275391958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6">
        <f t="shared" si="10"/>
        <v>42783.25</v>
      </c>
      <c r="L154">
        <v>1487916000</v>
      </c>
      <c r="M154" s="7">
        <f t="shared" si="11"/>
        <v>42790.25</v>
      </c>
      <c r="N154">
        <f t="shared" si="12"/>
        <v>7</v>
      </c>
      <c r="O154" t="b">
        <v>0</v>
      </c>
      <c r="P154" t="b">
        <v>0</v>
      </c>
      <c r="Q154" t="s">
        <v>2033</v>
      </c>
      <c r="R154" t="s">
        <v>2043</v>
      </c>
      <c r="S154" s="12">
        <f t="shared" si="13"/>
        <v>423</v>
      </c>
      <c r="T154">
        <f t="shared" si="14"/>
        <v>52.006220379146917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6">
        <f t="shared" si="10"/>
        <v>41201.208333333336</v>
      </c>
      <c r="L155">
        <v>1351141200</v>
      </c>
      <c r="M155" s="7">
        <f t="shared" si="11"/>
        <v>41207.208333333336</v>
      </c>
      <c r="N155">
        <f t="shared" si="12"/>
        <v>6</v>
      </c>
      <c r="O155" t="b">
        <v>0</v>
      </c>
      <c r="P155" t="b">
        <v>0</v>
      </c>
      <c r="Q155" t="s">
        <v>2037</v>
      </c>
      <c r="R155" t="s">
        <v>2038</v>
      </c>
      <c r="S155" s="12">
        <f t="shared" si="13"/>
        <v>93</v>
      </c>
      <c r="T155">
        <f t="shared" si="14"/>
        <v>31.000176025347649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6">
        <f t="shared" si="10"/>
        <v>42502.208333333328</v>
      </c>
      <c r="L156">
        <v>1465016400</v>
      </c>
      <c r="M156" s="7">
        <f t="shared" si="11"/>
        <v>42525.208333333328</v>
      </c>
      <c r="N156">
        <f t="shared" si="12"/>
        <v>23</v>
      </c>
      <c r="O156" t="b">
        <v>0</v>
      </c>
      <c r="P156" t="b">
        <v>1</v>
      </c>
      <c r="Q156" t="s">
        <v>2033</v>
      </c>
      <c r="R156" t="s">
        <v>2043</v>
      </c>
      <c r="S156" s="12">
        <f t="shared" si="13"/>
        <v>59</v>
      </c>
      <c r="T156">
        <f t="shared" si="14"/>
        <v>95.042492917847028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6">
        <f t="shared" si="10"/>
        <v>40262.208333333336</v>
      </c>
      <c r="L157">
        <v>1270789200</v>
      </c>
      <c r="M157" s="7">
        <f t="shared" si="11"/>
        <v>40277.208333333336</v>
      </c>
      <c r="N157">
        <f t="shared" si="12"/>
        <v>15</v>
      </c>
      <c r="O157" t="b">
        <v>0</v>
      </c>
      <c r="P157" t="b">
        <v>0</v>
      </c>
      <c r="Q157" t="s">
        <v>2037</v>
      </c>
      <c r="R157" t="s">
        <v>2038</v>
      </c>
      <c r="S157" s="12">
        <f t="shared" si="13"/>
        <v>65</v>
      </c>
      <c r="T157">
        <f t="shared" si="14"/>
        <v>75.968174204355108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6">
        <f t="shared" si="10"/>
        <v>43743.208333333328</v>
      </c>
      <c r="L158">
        <v>1572325200</v>
      </c>
      <c r="M158" s="7">
        <f t="shared" si="11"/>
        <v>43767.208333333328</v>
      </c>
      <c r="N158">
        <f t="shared" si="12"/>
        <v>24</v>
      </c>
      <c r="O158" t="b">
        <v>0</v>
      </c>
      <c r="P158" t="b">
        <v>0</v>
      </c>
      <c r="Q158" t="s">
        <v>2033</v>
      </c>
      <c r="R158" t="s">
        <v>2034</v>
      </c>
      <c r="S158" s="12">
        <f t="shared" si="13"/>
        <v>74</v>
      </c>
      <c r="T158">
        <f t="shared" si="14"/>
        <v>71.013192612137203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6">
        <f t="shared" si="10"/>
        <v>41638.25</v>
      </c>
      <c r="L159">
        <v>1389420000</v>
      </c>
      <c r="M159" s="7">
        <f t="shared" si="11"/>
        <v>41650.25</v>
      </c>
      <c r="N159">
        <f t="shared" si="12"/>
        <v>12</v>
      </c>
      <c r="O159" t="b">
        <v>0</v>
      </c>
      <c r="P159" t="b">
        <v>0</v>
      </c>
      <c r="Q159" t="s">
        <v>2052</v>
      </c>
      <c r="R159" t="s">
        <v>2053</v>
      </c>
      <c r="S159" s="12">
        <f t="shared" si="13"/>
        <v>53</v>
      </c>
      <c r="T159">
        <f t="shared" si="14"/>
        <v>73.733333333333334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6">
        <f t="shared" si="10"/>
        <v>42346.25</v>
      </c>
      <c r="L160">
        <v>1449640800</v>
      </c>
      <c r="M160" s="7">
        <f t="shared" si="11"/>
        <v>42347.25</v>
      </c>
      <c r="N160">
        <f t="shared" si="12"/>
        <v>1</v>
      </c>
      <c r="O160" t="b">
        <v>0</v>
      </c>
      <c r="P160" t="b">
        <v>0</v>
      </c>
      <c r="Q160" t="s">
        <v>2033</v>
      </c>
      <c r="R160" t="s">
        <v>2034</v>
      </c>
      <c r="S160" s="12">
        <f t="shared" si="13"/>
        <v>221</v>
      </c>
      <c r="T160">
        <f t="shared" si="14"/>
        <v>113.17073170731707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6">
        <f t="shared" si="10"/>
        <v>43551.208333333328</v>
      </c>
      <c r="L161">
        <v>1555218000</v>
      </c>
      <c r="M161" s="7">
        <f t="shared" si="11"/>
        <v>43569.208333333328</v>
      </c>
      <c r="N161">
        <f t="shared" si="12"/>
        <v>18</v>
      </c>
      <c r="O161" t="b">
        <v>0</v>
      </c>
      <c r="P161" t="b">
        <v>1</v>
      </c>
      <c r="Q161" t="s">
        <v>2037</v>
      </c>
      <c r="R161" t="s">
        <v>2038</v>
      </c>
      <c r="S161" s="12">
        <f t="shared" si="13"/>
        <v>100</v>
      </c>
      <c r="T161">
        <f t="shared" si="14"/>
        <v>105.00933552992861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6">
        <f t="shared" si="10"/>
        <v>43582.208333333328</v>
      </c>
      <c r="L162">
        <v>1557723600</v>
      </c>
      <c r="M162" s="7">
        <f t="shared" si="11"/>
        <v>43598.208333333328</v>
      </c>
      <c r="N162">
        <f t="shared" si="12"/>
        <v>16</v>
      </c>
      <c r="O162" t="b">
        <v>0</v>
      </c>
      <c r="P162" t="b">
        <v>0</v>
      </c>
      <c r="Q162" t="s">
        <v>2035</v>
      </c>
      <c r="R162" t="s">
        <v>2044</v>
      </c>
      <c r="S162" s="12">
        <f t="shared" si="13"/>
        <v>162</v>
      </c>
      <c r="T162">
        <f t="shared" si="14"/>
        <v>79.176829268292678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6">
        <f t="shared" si="10"/>
        <v>42270.208333333328</v>
      </c>
      <c r="L163">
        <v>1443502800</v>
      </c>
      <c r="M163" s="7">
        <f t="shared" si="11"/>
        <v>42276.208333333328</v>
      </c>
      <c r="N163">
        <f t="shared" si="12"/>
        <v>6</v>
      </c>
      <c r="O163" t="b">
        <v>0</v>
      </c>
      <c r="P163" t="b">
        <v>1</v>
      </c>
      <c r="Q163" t="s">
        <v>2035</v>
      </c>
      <c r="R163" t="s">
        <v>2036</v>
      </c>
      <c r="S163" s="12">
        <f t="shared" si="13"/>
        <v>78</v>
      </c>
      <c r="T163">
        <f t="shared" si="14"/>
        <v>57.333333333333336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6">
        <f t="shared" si="10"/>
        <v>43442.25</v>
      </c>
      <c r="L164">
        <v>1546840800</v>
      </c>
      <c r="M164" s="7">
        <f t="shared" si="11"/>
        <v>43472.25</v>
      </c>
      <c r="N164">
        <f t="shared" si="12"/>
        <v>30</v>
      </c>
      <c r="O164" t="b">
        <v>0</v>
      </c>
      <c r="P164" t="b">
        <v>0</v>
      </c>
      <c r="Q164" t="s">
        <v>2033</v>
      </c>
      <c r="R164" t="s">
        <v>2034</v>
      </c>
      <c r="S164" s="12">
        <f t="shared" si="13"/>
        <v>150</v>
      </c>
      <c r="T164">
        <f t="shared" si="14"/>
        <v>58.178343949044589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6">
        <f t="shared" si="10"/>
        <v>43028.208333333328</v>
      </c>
      <c r="L165">
        <v>1512712800</v>
      </c>
      <c r="M165" s="7">
        <f t="shared" si="11"/>
        <v>43077.25</v>
      </c>
      <c r="N165">
        <f t="shared" si="12"/>
        <v>49</v>
      </c>
      <c r="O165" t="b">
        <v>0</v>
      </c>
      <c r="P165" t="b">
        <v>1</v>
      </c>
      <c r="Q165" t="s">
        <v>2052</v>
      </c>
      <c r="R165" t="s">
        <v>2053</v>
      </c>
      <c r="S165" s="12">
        <f t="shared" si="13"/>
        <v>253</v>
      </c>
      <c r="T165">
        <f t="shared" si="14"/>
        <v>36.032520325203251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6">
        <f t="shared" si="10"/>
        <v>43016.208333333328</v>
      </c>
      <c r="L166">
        <v>1507525200</v>
      </c>
      <c r="M166" s="7">
        <f t="shared" si="11"/>
        <v>43017.208333333328</v>
      </c>
      <c r="N166">
        <f t="shared" si="12"/>
        <v>1</v>
      </c>
      <c r="O166" t="b">
        <v>0</v>
      </c>
      <c r="P166" t="b">
        <v>0</v>
      </c>
      <c r="Q166" t="s">
        <v>2037</v>
      </c>
      <c r="R166" t="s">
        <v>2038</v>
      </c>
      <c r="S166" s="12">
        <f t="shared" si="13"/>
        <v>100</v>
      </c>
      <c r="T166">
        <f t="shared" si="14"/>
        <v>107.99068767908309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6">
        <f t="shared" si="10"/>
        <v>42948.208333333328</v>
      </c>
      <c r="L167">
        <v>1504328400</v>
      </c>
      <c r="M167" s="7">
        <f t="shared" si="11"/>
        <v>42980.208333333328</v>
      </c>
      <c r="N167">
        <f t="shared" si="12"/>
        <v>32</v>
      </c>
      <c r="O167" t="b">
        <v>0</v>
      </c>
      <c r="P167" t="b">
        <v>0</v>
      </c>
      <c r="Q167" t="s">
        <v>2035</v>
      </c>
      <c r="R167" t="s">
        <v>2036</v>
      </c>
      <c r="S167" s="12">
        <f t="shared" si="13"/>
        <v>122</v>
      </c>
      <c r="T167">
        <f t="shared" si="14"/>
        <v>44.005985634477256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6">
        <f t="shared" si="10"/>
        <v>40534.25</v>
      </c>
      <c r="L168">
        <v>1293343200</v>
      </c>
      <c r="M168" s="7">
        <f t="shared" si="11"/>
        <v>40538.25</v>
      </c>
      <c r="N168">
        <f t="shared" si="12"/>
        <v>4</v>
      </c>
      <c r="O168" t="b">
        <v>0</v>
      </c>
      <c r="P168" t="b">
        <v>0</v>
      </c>
      <c r="Q168" t="s">
        <v>2052</v>
      </c>
      <c r="R168" t="s">
        <v>2053</v>
      </c>
      <c r="S168" s="12">
        <f t="shared" si="13"/>
        <v>137</v>
      </c>
      <c r="T168">
        <f t="shared" si="14"/>
        <v>55.077868852459019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6">
        <f t="shared" si="10"/>
        <v>41435.208333333336</v>
      </c>
      <c r="L169">
        <v>1371704400</v>
      </c>
      <c r="M169" s="7">
        <f t="shared" si="11"/>
        <v>41445.208333333336</v>
      </c>
      <c r="N169">
        <f t="shared" si="12"/>
        <v>10</v>
      </c>
      <c r="O169" t="b">
        <v>0</v>
      </c>
      <c r="P169" t="b">
        <v>0</v>
      </c>
      <c r="Q169" t="s">
        <v>2037</v>
      </c>
      <c r="R169" t="s">
        <v>2038</v>
      </c>
      <c r="S169" s="12">
        <f t="shared" si="13"/>
        <v>416</v>
      </c>
      <c r="T169">
        <f t="shared" si="14"/>
        <v>74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6">
        <f t="shared" si="10"/>
        <v>43518.25</v>
      </c>
      <c r="L170">
        <v>1552798800</v>
      </c>
      <c r="M170" s="7">
        <f t="shared" si="11"/>
        <v>43541.208333333328</v>
      </c>
      <c r="N170">
        <f t="shared" si="12"/>
        <v>23</v>
      </c>
      <c r="O170" t="b">
        <v>0</v>
      </c>
      <c r="P170" t="b">
        <v>1</v>
      </c>
      <c r="Q170" t="s">
        <v>2033</v>
      </c>
      <c r="R170" t="s">
        <v>2043</v>
      </c>
      <c r="S170" s="12">
        <f t="shared" si="13"/>
        <v>31</v>
      </c>
      <c r="T170">
        <f t="shared" si="14"/>
        <v>41.996858638743454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6">
        <f t="shared" si="10"/>
        <v>41077.208333333336</v>
      </c>
      <c r="L171">
        <v>1342328400</v>
      </c>
      <c r="M171" s="7">
        <f t="shared" si="11"/>
        <v>41105.208333333336</v>
      </c>
      <c r="N171">
        <f t="shared" si="12"/>
        <v>28</v>
      </c>
      <c r="O171" t="b">
        <v>0</v>
      </c>
      <c r="P171" t="b">
        <v>1</v>
      </c>
      <c r="Q171" t="s">
        <v>2039</v>
      </c>
      <c r="R171" t="s">
        <v>2050</v>
      </c>
      <c r="S171" s="12">
        <f t="shared" si="13"/>
        <v>424</v>
      </c>
      <c r="T171">
        <f t="shared" si="14"/>
        <v>77.988161010260455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6">
        <f t="shared" si="10"/>
        <v>42950.208333333328</v>
      </c>
      <c r="L172">
        <v>1502341200</v>
      </c>
      <c r="M172" s="7">
        <f t="shared" si="11"/>
        <v>42957.208333333328</v>
      </c>
      <c r="N172">
        <f t="shared" si="12"/>
        <v>7</v>
      </c>
      <c r="O172" t="b">
        <v>0</v>
      </c>
      <c r="P172" t="b">
        <v>0</v>
      </c>
      <c r="Q172" t="s">
        <v>2033</v>
      </c>
      <c r="R172" t="s">
        <v>2043</v>
      </c>
      <c r="S172" s="12">
        <f t="shared" si="13"/>
        <v>3</v>
      </c>
      <c r="T172">
        <f t="shared" si="14"/>
        <v>82.507462686567166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6">
        <f t="shared" si="10"/>
        <v>41718.208333333336</v>
      </c>
      <c r="L173">
        <v>1397192400</v>
      </c>
      <c r="M173" s="7">
        <f t="shared" si="11"/>
        <v>41740.208333333336</v>
      </c>
      <c r="N173">
        <f t="shared" si="12"/>
        <v>22</v>
      </c>
      <c r="O173" t="b">
        <v>0</v>
      </c>
      <c r="P173" t="b">
        <v>0</v>
      </c>
      <c r="Q173" t="s">
        <v>2045</v>
      </c>
      <c r="R173" t="s">
        <v>2057</v>
      </c>
      <c r="S173" s="12">
        <f t="shared" si="13"/>
        <v>11</v>
      </c>
      <c r="T173">
        <f t="shared" si="14"/>
        <v>104.2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6">
        <f t="shared" si="10"/>
        <v>41839.208333333336</v>
      </c>
      <c r="L174">
        <v>1407042000</v>
      </c>
      <c r="M174" s="7">
        <f t="shared" si="11"/>
        <v>41854.208333333336</v>
      </c>
      <c r="N174">
        <f t="shared" si="12"/>
        <v>15</v>
      </c>
      <c r="O174" t="b">
        <v>0</v>
      </c>
      <c r="P174" t="b">
        <v>1</v>
      </c>
      <c r="Q174" t="s">
        <v>2039</v>
      </c>
      <c r="R174" t="s">
        <v>2040</v>
      </c>
      <c r="S174" s="12">
        <f t="shared" si="13"/>
        <v>83</v>
      </c>
      <c r="T174">
        <f t="shared" si="14"/>
        <v>25.5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6">
        <f t="shared" si="10"/>
        <v>41412.208333333336</v>
      </c>
      <c r="L175">
        <v>1369371600</v>
      </c>
      <c r="M175" s="7">
        <f t="shared" si="11"/>
        <v>41418.208333333336</v>
      </c>
      <c r="N175">
        <f t="shared" si="12"/>
        <v>6</v>
      </c>
      <c r="O175" t="b">
        <v>0</v>
      </c>
      <c r="P175" t="b">
        <v>0</v>
      </c>
      <c r="Q175" t="s">
        <v>2037</v>
      </c>
      <c r="R175" t="s">
        <v>2038</v>
      </c>
      <c r="S175" s="12">
        <f t="shared" si="13"/>
        <v>163</v>
      </c>
      <c r="T175">
        <f t="shared" si="14"/>
        <v>100.98334401024984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6">
        <f t="shared" si="10"/>
        <v>42282.208333333328</v>
      </c>
      <c r="L176">
        <v>1444107600</v>
      </c>
      <c r="M176" s="7">
        <f t="shared" si="11"/>
        <v>42283.208333333328</v>
      </c>
      <c r="N176">
        <f t="shared" si="12"/>
        <v>1</v>
      </c>
      <c r="O176" t="b">
        <v>0</v>
      </c>
      <c r="P176" t="b">
        <v>1</v>
      </c>
      <c r="Q176" t="s">
        <v>2035</v>
      </c>
      <c r="R176" t="s">
        <v>2044</v>
      </c>
      <c r="S176" s="12">
        <f t="shared" si="13"/>
        <v>895</v>
      </c>
      <c r="T176">
        <f t="shared" si="14"/>
        <v>111.83333333333333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6">
        <f t="shared" si="10"/>
        <v>42613.208333333328</v>
      </c>
      <c r="L177">
        <v>1474261200</v>
      </c>
      <c r="M177" s="7">
        <f t="shared" si="11"/>
        <v>42632.208333333328</v>
      </c>
      <c r="N177">
        <f t="shared" si="12"/>
        <v>19</v>
      </c>
      <c r="O177" t="b">
        <v>0</v>
      </c>
      <c r="P177" t="b">
        <v>0</v>
      </c>
      <c r="Q177" t="s">
        <v>2037</v>
      </c>
      <c r="R177" t="s">
        <v>2038</v>
      </c>
      <c r="S177" s="12">
        <f t="shared" si="13"/>
        <v>26</v>
      </c>
      <c r="T177">
        <f t="shared" si="14"/>
        <v>41.999115044247787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6">
        <f t="shared" si="10"/>
        <v>42616.208333333328</v>
      </c>
      <c r="L178">
        <v>1473656400</v>
      </c>
      <c r="M178" s="7">
        <f t="shared" si="11"/>
        <v>42625.208333333328</v>
      </c>
      <c r="N178">
        <f t="shared" si="12"/>
        <v>9</v>
      </c>
      <c r="O178" t="b">
        <v>0</v>
      </c>
      <c r="P178" t="b">
        <v>0</v>
      </c>
      <c r="Q178" t="s">
        <v>2037</v>
      </c>
      <c r="R178" t="s">
        <v>2038</v>
      </c>
      <c r="S178" s="12">
        <f t="shared" si="13"/>
        <v>75</v>
      </c>
      <c r="T178">
        <f t="shared" si="14"/>
        <v>110.05115089514067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6">
        <f t="shared" si="10"/>
        <v>40497.25</v>
      </c>
      <c r="L179">
        <v>1291960800</v>
      </c>
      <c r="M179" s="7">
        <f t="shared" si="11"/>
        <v>40522.25</v>
      </c>
      <c r="N179">
        <f t="shared" si="12"/>
        <v>25</v>
      </c>
      <c r="O179" t="b">
        <v>0</v>
      </c>
      <c r="P179" t="b">
        <v>0</v>
      </c>
      <c r="Q179" t="s">
        <v>2037</v>
      </c>
      <c r="R179" t="s">
        <v>2038</v>
      </c>
      <c r="S179" s="12">
        <f t="shared" si="13"/>
        <v>416</v>
      </c>
      <c r="T179">
        <f t="shared" si="14"/>
        <v>58.997079225994888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6">
        <f t="shared" si="10"/>
        <v>42999.208333333328</v>
      </c>
      <c r="L180">
        <v>1506747600</v>
      </c>
      <c r="M180" s="7">
        <f t="shared" si="11"/>
        <v>43008.208333333328</v>
      </c>
      <c r="N180">
        <f t="shared" si="12"/>
        <v>9</v>
      </c>
      <c r="O180" t="b">
        <v>0</v>
      </c>
      <c r="P180" t="b">
        <v>0</v>
      </c>
      <c r="Q180" t="s">
        <v>2031</v>
      </c>
      <c r="R180" t="s">
        <v>2032</v>
      </c>
      <c r="S180" s="12">
        <f t="shared" si="13"/>
        <v>96</v>
      </c>
      <c r="T180">
        <f t="shared" si="14"/>
        <v>32.985714285714288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6">
        <f t="shared" si="10"/>
        <v>41350.208333333336</v>
      </c>
      <c r="L181">
        <v>1363582800</v>
      </c>
      <c r="M181" s="7">
        <f t="shared" si="11"/>
        <v>41351.208333333336</v>
      </c>
      <c r="N181">
        <f t="shared" si="12"/>
        <v>1</v>
      </c>
      <c r="O181" t="b">
        <v>0</v>
      </c>
      <c r="P181" t="b">
        <v>1</v>
      </c>
      <c r="Q181" t="s">
        <v>2037</v>
      </c>
      <c r="R181" t="s">
        <v>2038</v>
      </c>
      <c r="S181" s="12">
        <f t="shared" si="13"/>
        <v>358</v>
      </c>
      <c r="T181">
        <f t="shared" si="14"/>
        <v>45.005654509471306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6">
        <f t="shared" si="10"/>
        <v>40259.208333333336</v>
      </c>
      <c r="L182">
        <v>1269666000</v>
      </c>
      <c r="M182" s="7">
        <f t="shared" si="11"/>
        <v>40264.208333333336</v>
      </c>
      <c r="N182">
        <f t="shared" si="12"/>
        <v>5</v>
      </c>
      <c r="O182" t="b">
        <v>0</v>
      </c>
      <c r="P182" t="b">
        <v>0</v>
      </c>
      <c r="Q182" t="s">
        <v>2035</v>
      </c>
      <c r="R182" t="s">
        <v>2044</v>
      </c>
      <c r="S182" s="12">
        <f t="shared" si="13"/>
        <v>308</v>
      </c>
      <c r="T182">
        <f t="shared" si="14"/>
        <v>81.98196487897485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6">
        <f t="shared" si="10"/>
        <v>43012.208333333328</v>
      </c>
      <c r="L183">
        <v>1508648400</v>
      </c>
      <c r="M183" s="7">
        <f t="shared" si="11"/>
        <v>43030.208333333328</v>
      </c>
      <c r="N183">
        <f t="shared" si="12"/>
        <v>18</v>
      </c>
      <c r="O183" t="b">
        <v>0</v>
      </c>
      <c r="P183" t="b">
        <v>0</v>
      </c>
      <c r="Q183" t="s">
        <v>2035</v>
      </c>
      <c r="R183" t="s">
        <v>2036</v>
      </c>
      <c r="S183" s="12">
        <f t="shared" si="13"/>
        <v>62</v>
      </c>
      <c r="T183">
        <f t="shared" si="14"/>
        <v>39.080882352941174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6">
        <f t="shared" si="10"/>
        <v>43631.208333333328</v>
      </c>
      <c r="L184">
        <v>1561957200</v>
      </c>
      <c r="M184" s="7">
        <f t="shared" si="11"/>
        <v>43647.208333333328</v>
      </c>
      <c r="N184">
        <f t="shared" si="12"/>
        <v>16</v>
      </c>
      <c r="O184" t="b">
        <v>0</v>
      </c>
      <c r="P184" t="b">
        <v>0</v>
      </c>
      <c r="Q184" t="s">
        <v>2037</v>
      </c>
      <c r="R184" t="s">
        <v>2038</v>
      </c>
      <c r="S184" s="12">
        <f t="shared" si="13"/>
        <v>722</v>
      </c>
      <c r="T184">
        <f t="shared" si="14"/>
        <v>58.996383363471971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6">
        <f t="shared" si="10"/>
        <v>40430.208333333336</v>
      </c>
      <c r="L185">
        <v>1285131600</v>
      </c>
      <c r="M185" s="7">
        <f t="shared" si="11"/>
        <v>40443.208333333336</v>
      </c>
      <c r="N185">
        <f t="shared" si="12"/>
        <v>13</v>
      </c>
      <c r="O185" t="b">
        <v>0</v>
      </c>
      <c r="P185" t="b">
        <v>0</v>
      </c>
      <c r="Q185" t="s">
        <v>2033</v>
      </c>
      <c r="R185" t="s">
        <v>2034</v>
      </c>
      <c r="S185" s="12">
        <f t="shared" si="13"/>
        <v>69</v>
      </c>
      <c r="T185">
        <f t="shared" si="14"/>
        <v>40.988372093023258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6">
        <f t="shared" si="10"/>
        <v>43588.208333333328</v>
      </c>
      <c r="L186">
        <v>1556946000</v>
      </c>
      <c r="M186" s="7">
        <f t="shared" si="11"/>
        <v>43589.208333333328</v>
      </c>
      <c r="N186">
        <f t="shared" si="12"/>
        <v>1</v>
      </c>
      <c r="O186" t="b">
        <v>0</v>
      </c>
      <c r="P186" t="b">
        <v>0</v>
      </c>
      <c r="Q186" t="s">
        <v>2037</v>
      </c>
      <c r="R186" t="s">
        <v>2038</v>
      </c>
      <c r="S186" s="12">
        <f t="shared" si="13"/>
        <v>293</v>
      </c>
      <c r="T186">
        <f t="shared" si="14"/>
        <v>31.029411764705884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6">
        <f t="shared" si="10"/>
        <v>43233.208333333328</v>
      </c>
      <c r="L187">
        <v>1527138000</v>
      </c>
      <c r="M187" s="7">
        <f t="shared" si="11"/>
        <v>43244.208333333328</v>
      </c>
      <c r="N187">
        <f t="shared" si="12"/>
        <v>11</v>
      </c>
      <c r="O187" t="b">
        <v>0</v>
      </c>
      <c r="P187" t="b">
        <v>0</v>
      </c>
      <c r="Q187" t="s">
        <v>2039</v>
      </c>
      <c r="R187" t="s">
        <v>2058</v>
      </c>
      <c r="S187" s="12">
        <f t="shared" si="13"/>
        <v>72</v>
      </c>
      <c r="T187">
        <f t="shared" si="14"/>
        <v>37.789473684210527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6">
        <f t="shared" si="10"/>
        <v>41782.208333333336</v>
      </c>
      <c r="L188">
        <v>1402117200</v>
      </c>
      <c r="M188" s="7">
        <f t="shared" si="11"/>
        <v>41797.208333333336</v>
      </c>
      <c r="N188">
        <f t="shared" si="12"/>
        <v>15</v>
      </c>
      <c r="O188" t="b">
        <v>0</v>
      </c>
      <c r="P188" t="b">
        <v>0</v>
      </c>
      <c r="Q188" t="s">
        <v>2037</v>
      </c>
      <c r="R188" t="s">
        <v>2038</v>
      </c>
      <c r="S188" s="12">
        <f t="shared" si="13"/>
        <v>32</v>
      </c>
      <c r="T188">
        <f t="shared" si="14"/>
        <v>32.006772009029348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6">
        <f t="shared" si="10"/>
        <v>41328.25</v>
      </c>
      <c r="L189">
        <v>1364014800</v>
      </c>
      <c r="M189" s="7">
        <f t="shared" si="11"/>
        <v>41356.208333333336</v>
      </c>
      <c r="N189">
        <f t="shared" si="12"/>
        <v>28</v>
      </c>
      <c r="O189" t="b">
        <v>0</v>
      </c>
      <c r="P189" t="b">
        <v>1</v>
      </c>
      <c r="Q189" t="s">
        <v>2039</v>
      </c>
      <c r="R189" t="s">
        <v>2050</v>
      </c>
      <c r="S189" s="12">
        <f t="shared" si="13"/>
        <v>230</v>
      </c>
      <c r="T189">
        <f t="shared" si="14"/>
        <v>95.966712898751737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6">
        <f t="shared" si="10"/>
        <v>41975.25</v>
      </c>
      <c r="L190">
        <v>1417586400</v>
      </c>
      <c r="M190" s="7">
        <f t="shared" si="11"/>
        <v>41976.25</v>
      </c>
      <c r="N190">
        <f t="shared" si="12"/>
        <v>1</v>
      </c>
      <c r="O190" t="b">
        <v>0</v>
      </c>
      <c r="P190" t="b">
        <v>0</v>
      </c>
      <c r="Q190" t="s">
        <v>2037</v>
      </c>
      <c r="R190" t="s">
        <v>2038</v>
      </c>
      <c r="S190" s="12">
        <f t="shared" si="13"/>
        <v>32</v>
      </c>
      <c r="T190">
        <f t="shared" si="14"/>
        <v>75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6">
        <f t="shared" si="10"/>
        <v>42433.25</v>
      </c>
      <c r="L191">
        <v>1457071200</v>
      </c>
      <c r="M191" s="7">
        <f t="shared" si="11"/>
        <v>42433.25</v>
      </c>
      <c r="N191">
        <f t="shared" si="12"/>
        <v>0</v>
      </c>
      <c r="O191" t="b">
        <v>0</v>
      </c>
      <c r="P191" t="b">
        <v>0</v>
      </c>
      <c r="Q191" t="s">
        <v>2037</v>
      </c>
      <c r="R191" t="s">
        <v>2038</v>
      </c>
      <c r="S191" s="12">
        <f t="shared" si="13"/>
        <v>24</v>
      </c>
      <c r="T191">
        <f t="shared" si="14"/>
        <v>102.0498866213152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6">
        <f t="shared" si="10"/>
        <v>41429.208333333336</v>
      </c>
      <c r="L192">
        <v>1370408400</v>
      </c>
      <c r="M192" s="7">
        <f t="shared" si="11"/>
        <v>41430.208333333336</v>
      </c>
      <c r="N192">
        <f t="shared" si="12"/>
        <v>1</v>
      </c>
      <c r="O192" t="b">
        <v>0</v>
      </c>
      <c r="P192" t="b">
        <v>1</v>
      </c>
      <c r="Q192" t="s">
        <v>2037</v>
      </c>
      <c r="R192" t="s">
        <v>2038</v>
      </c>
      <c r="S192" s="12">
        <f t="shared" si="13"/>
        <v>69</v>
      </c>
      <c r="T192">
        <f t="shared" si="14"/>
        <v>105.75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6">
        <f t="shared" si="10"/>
        <v>43536.208333333328</v>
      </c>
      <c r="L193">
        <v>1552626000</v>
      </c>
      <c r="M193" s="7">
        <f t="shared" si="11"/>
        <v>43539.208333333328</v>
      </c>
      <c r="N193">
        <f t="shared" si="12"/>
        <v>3</v>
      </c>
      <c r="O193" t="b">
        <v>0</v>
      </c>
      <c r="P193" t="b">
        <v>0</v>
      </c>
      <c r="Q193" t="s">
        <v>2037</v>
      </c>
      <c r="R193" t="s">
        <v>2038</v>
      </c>
      <c r="S193" s="12">
        <f t="shared" si="13"/>
        <v>38</v>
      </c>
      <c r="T193">
        <f t="shared" si="14"/>
        <v>37.069767441860463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6">
        <f t="shared" ref="K194:K257" si="15">(((J194/60)/60)/24)+DATE(1970,1,1)</f>
        <v>41817.208333333336</v>
      </c>
      <c r="L194">
        <v>1404190800</v>
      </c>
      <c r="M194" s="7">
        <f t="shared" ref="M194:M257" si="16">(((L194/60)/60)/24)+DATE(1970,1,1)</f>
        <v>41821.208333333336</v>
      </c>
      <c r="N194">
        <f t="shared" ref="N194:N257" si="17">DATEDIF(K194,M194, "D")</f>
        <v>4</v>
      </c>
      <c r="O194" t="b">
        <v>0</v>
      </c>
      <c r="P194" t="b">
        <v>0</v>
      </c>
      <c r="Q194" t="s">
        <v>2033</v>
      </c>
      <c r="R194" t="s">
        <v>2034</v>
      </c>
      <c r="S194" s="12">
        <f t="shared" ref="S194:S257" si="18">ROUND(E194/D194*100,0)</f>
        <v>20</v>
      </c>
      <c r="T194">
        <f t="shared" ref="T194:T257" si="19">E194/G194</f>
        <v>35.049382716049379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6">
        <f t="shared" si="15"/>
        <v>43198.208333333328</v>
      </c>
      <c r="L195">
        <v>1523509200</v>
      </c>
      <c r="M195" s="7">
        <f t="shared" si="16"/>
        <v>43202.208333333328</v>
      </c>
      <c r="N195">
        <f t="shared" si="17"/>
        <v>4</v>
      </c>
      <c r="O195" t="b">
        <v>1</v>
      </c>
      <c r="P195" t="b">
        <v>0</v>
      </c>
      <c r="Q195" t="s">
        <v>2033</v>
      </c>
      <c r="R195" t="s">
        <v>2043</v>
      </c>
      <c r="S195" s="12">
        <f t="shared" si="18"/>
        <v>46</v>
      </c>
      <c r="T195">
        <f t="shared" si="19"/>
        <v>46.338461538461537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6">
        <f t="shared" si="15"/>
        <v>42261.208333333328</v>
      </c>
      <c r="L196">
        <v>1443589200</v>
      </c>
      <c r="M196" s="7">
        <f t="shared" si="16"/>
        <v>42277.208333333328</v>
      </c>
      <c r="N196">
        <f t="shared" si="17"/>
        <v>16</v>
      </c>
      <c r="O196" t="b">
        <v>0</v>
      </c>
      <c r="P196" t="b">
        <v>0</v>
      </c>
      <c r="Q196" t="s">
        <v>2033</v>
      </c>
      <c r="R196" t="s">
        <v>2055</v>
      </c>
      <c r="S196" s="12">
        <f t="shared" si="18"/>
        <v>123</v>
      </c>
      <c r="T196">
        <f t="shared" si="19"/>
        <v>69.174603174603178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6">
        <f t="shared" si="15"/>
        <v>43310.208333333328</v>
      </c>
      <c r="L197">
        <v>1533445200</v>
      </c>
      <c r="M197" s="7">
        <f t="shared" si="16"/>
        <v>43317.208333333328</v>
      </c>
      <c r="N197">
        <f t="shared" si="17"/>
        <v>7</v>
      </c>
      <c r="O197" t="b">
        <v>0</v>
      </c>
      <c r="P197" t="b">
        <v>0</v>
      </c>
      <c r="Q197" t="s">
        <v>2033</v>
      </c>
      <c r="R197" t="s">
        <v>2041</v>
      </c>
      <c r="S197" s="12">
        <f t="shared" si="18"/>
        <v>362</v>
      </c>
      <c r="T197">
        <f t="shared" si="19"/>
        <v>109.07824427480917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6">
        <f t="shared" si="15"/>
        <v>42616.208333333328</v>
      </c>
      <c r="L198">
        <v>1474520400</v>
      </c>
      <c r="M198" s="7">
        <f t="shared" si="16"/>
        <v>42635.208333333328</v>
      </c>
      <c r="N198">
        <f t="shared" si="17"/>
        <v>19</v>
      </c>
      <c r="O198" t="b">
        <v>0</v>
      </c>
      <c r="P198" t="b">
        <v>0</v>
      </c>
      <c r="Q198" t="s">
        <v>2035</v>
      </c>
      <c r="R198" t="s">
        <v>2044</v>
      </c>
      <c r="S198" s="12">
        <f t="shared" si="18"/>
        <v>63</v>
      </c>
      <c r="T198">
        <f t="shared" si="19"/>
        <v>51.78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6">
        <f t="shared" si="15"/>
        <v>42909.208333333328</v>
      </c>
      <c r="L199">
        <v>1499403600</v>
      </c>
      <c r="M199" s="7">
        <f t="shared" si="16"/>
        <v>42923.208333333328</v>
      </c>
      <c r="N199">
        <f t="shared" si="17"/>
        <v>14</v>
      </c>
      <c r="O199" t="b">
        <v>0</v>
      </c>
      <c r="P199" t="b">
        <v>0</v>
      </c>
      <c r="Q199" t="s">
        <v>2039</v>
      </c>
      <c r="R199" t="s">
        <v>2042</v>
      </c>
      <c r="S199" s="12">
        <f t="shared" si="18"/>
        <v>298</v>
      </c>
      <c r="T199">
        <f t="shared" si="19"/>
        <v>82.010055304172951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6">
        <f t="shared" si="15"/>
        <v>40396.208333333336</v>
      </c>
      <c r="L200">
        <v>1283576400</v>
      </c>
      <c r="M200" s="7">
        <f t="shared" si="16"/>
        <v>40425.208333333336</v>
      </c>
      <c r="N200">
        <f t="shared" si="17"/>
        <v>29</v>
      </c>
      <c r="O200" t="b">
        <v>0</v>
      </c>
      <c r="P200" t="b">
        <v>0</v>
      </c>
      <c r="Q200" t="s">
        <v>2033</v>
      </c>
      <c r="R200" t="s">
        <v>2041</v>
      </c>
      <c r="S200" s="12">
        <f t="shared" si="18"/>
        <v>10</v>
      </c>
      <c r="T200">
        <f t="shared" si="19"/>
        <v>35.958333333333336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6">
        <f t="shared" si="15"/>
        <v>42192.208333333328</v>
      </c>
      <c r="L201">
        <v>1436590800</v>
      </c>
      <c r="M201" s="7">
        <f t="shared" si="16"/>
        <v>42196.208333333328</v>
      </c>
      <c r="N201">
        <f t="shared" si="17"/>
        <v>4</v>
      </c>
      <c r="O201" t="b">
        <v>0</v>
      </c>
      <c r="P201" t="b">
        <v>0</v>
      </c>
      <c r="Q201" t="s">
        <v>2033</v>
      </c>
      <c r="R201" t="s">
        <v>2034</v>
      </c>
      <c r="S201" s="12">
        <f t="shared" si="18"/>
        <v>54</v>
      </c>
      <c r="T201">
        <f t="shared" si="19"/>
        <v>74.461538461538467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6">
        <f t="shared" si="15"/>
        <v>40262.208333333336</v>
      </c>
      <c r="L202">
        <v>1270443600</v>
      </c>
      <c r="M202" s="7">
        <f t="shared" si="16"/>
        <v>40273.208333333336</v>
      </c>
      <c r="N202">
        <f t="shared" si="17"/>
        <v>11</v>
      </c>
      <c r="O202" t="b">
        <v>0</v>
      </c>
      <c r="P202" t="b">
        <v>0</v>
      </c>
      <c r="Q202" t="s">
        <v>2037</v>
      </c>
      <c r="R202" t="s">
        <v>2038</v>
      </c>
      <c r="S202" s="12">
        <f t="shared" si="18"/>
        <v>2</v>
      </c>
      <c r="T202">
        <f t="shared" si="19"/>
        <v>2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6">
        <f t="shared" si="15"/>
        <v>41845.208333333336</v>
      </c>
      <c r="L203">
        <v>1407819600</v>
      </c>
      <c r="M203" s="7">
        <f t="shared" si="16"/>
        <v>41863.208333333336</v>
      </c>
      <c r="N203">
        <f t="shared" si="17"/>
        <v>18</v>
      </c>
      <c r="O203" t="b">
        <v>0</v>
      </c>
      <c r="P203" t="b">
        <v>0</v>
      </c>
      <c r="Q203" t="s">
        <v>2035</v>
      </c>
      <c r="R203" t="s">
        <v>2036</v>
      </c>
      <c r="S203" s="12">
        <f t="shared" si="18"/>
        <v>681</v>
      </c>
      <c r="T203">
        <f t="shared" si="19"/>
        <v>91.114649681528661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6">
        <f t="shared" si="15"/>
        <v>40818.208333333336</v>
      </c>
      <c r="L204">
        <v>1317877200</v>
      </c>
      <c r="M204" s="7">
        <f t="shared" si="16"/>
        <v>40822.208333333336</v>
      </c>
      <c r="N204">
        <f t="shared" si="17"/>
        <v>4</v>
      </c>
      <c r="O204" t="b">
        <v>0</v>
      </c>
      <c r="P204" t="b">
        <v>0</v>
      </c>
      <c r="Q204" t="s">
        <v>2031</v>
      </c>
      <c r="R204" t="s">
        <v>2032</v>
      </c>
      <c r="S204" s="12">
        <f t="shared" si="18"/>
        <v>79</v>
      </c>
      <c r="T204">
        <f t="shared" si="19"/>
        <v>79.792682926829272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6">
        <f t="shared" si="15"/>
        <v>42752.25</v>
      </c>
      <c r="L205">
        <v>1484805600</v>
      </c>
      <c r="M205" s="7">
        <f t="shared" si="16"/>
        <v>42754.25</v>
      </c>
      <c r="N205">
        <f t="shared" si="17"/>
        <v>2</v>
      </c>
      <c r="O205" t="b">
        <v>0</v>
      </c>
      <c r="P205" t="b">
        <v>0</v>
      </c>
      <c r="Q205" t="s">
        <v>2037</v>
      </c>
      <c r="R205" t="s">
        <v>2038</v>
      </c>
      <c r="S205" s="12">
        <f t="shared" si="18"/>
        <v>134</v>
      </c>
      <c r="T205">
        <f t="shared" si="19"/>
        <v>42.999777678968428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6">
        <f t="shared" si="15"/>
        <v>40636.208333333336</v>
      </c>
      <c r="L206">
        <v>1302670800</v>
      </c>
      <c r="M206" s="7">
        <f t="shared" si="16"/>
        <v>40646.208333333336</v>
      </c>
      <c r="N206">
        <f t="shared" si="17"/>
        <v>10</v>
      </c>
      <c r="O206" t="b">
        <v>0</v>
      </c>
      <c r="P206" t="b">
        <v>0</v>
      </c>
      <c r="Q206" t="s">
        <v>2033</v>
      </c>
      <c r="R206" t="s">
        <v>2056</v>
      </c>
      <c r="S206" s="12">
        <f t="shared" si="18"/>
        <v>3</v>
      </c>
      <c r="T206">
        <f t="shared" si="19"/>
        <v>63.225000000000001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6">
        <f t="shared" si="15"/>
        <v>43390.208333333328</v>
      </c>
      <c r="L207">
        <v>1540789200</v>
      </c>
      <c r="M207" s="7">
        <f t="shared" si="16"/>
        <v>43402.208333333328</v>
      </c>
      <c r="N207">
        <f t="shared" si="17"/>
        <v>12</v>
      </c>
      <c r="O207" t="b">
        <v>1</v>
      </c>
      <c r="P207" t="b">
        <v>0</v>
      </c>
      <c r="Q207" t="s">
        <v>2037</v>
      </c>
      <c r="R207" t="s">
        <v>2038</v>
      </c>
      <c r="S207" s="12">
        <f t="shared" si="18"/>
        <v>432</v>
      </c>
      <c r="T207">
        <f t="shared" si="19"/>
        <v>70.174999999999997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6">
        <f t="shared" si="15"/>
        <v>40236.25</v>
      </c>
      <c r="L208">
        <v>1268028000</v>
      </c>
      <c r="M208" s="7">
        <f t="shared" si="16"/>
        <v>40245.25</v>
      </c>
      <c r="N208">
        <f t="shared" si="17"/>
        <v>9</v>
      </c>
      <c r="O208" t="b">
        <v>0</v>
      </c>
      <c r="P208" t="b">
        <v>0</v>
      </c>
      <c r="Q208" t="s">
        <v>2045</v>
      </c>
      <c r="R208" t="s">
        <v>2051</v>
      </c>
      <c r="S208" s="12">
        <f t="shared" si="18"/>
        <v>39</v>
      </c>
      <c r="T208">
        <f t="shared" si="19"/>
        <v>61.333333333333336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6">
        <f t="shared" si="15"/>
        <v>43340.208333333328</v>
      </c>
      <c r="L209">
        <v>1537160400</v>
      </c>
      <c r="M209" s="7">
        <f t="shared" si="16"/>
        <v>43360.208333333328</v>
      </c>
      <c r="N209">
        <f t="shared" si="17"/>
        <v>20</v>
      </c>
      <c r="O209" t="b">
        <v>0</v>
      </c>
      <c r="P209" t="b">
        <v>1</v>
      </c>
      <c r="Q209" t="s">
        <v>2033</v>
      </c>
      <c r="R209" t="s">
        <v>2034</v>
      </c>
      <c r="S209" s="12">
        <f t="shared" si="18"/>
        <v>426</v>
      </c>
      <c r="T209">
        <f t="shared" si="19"/>
        <v>99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6">
        <f t="shared" si="15"/>
        <v>43048.25</v>
      </c>
      <c r="L210">
        <v>1512280800</v>
      </c>
      <c r="M210" s="7">
        <f t="shared" si="16"/>
        <v>43072.25</v>
      </c>
      <c r="N210">
        <f t="shared" si="17"/>
        <v>24</v>
      </c>
      <c r="O210" t="b">
        <v>0</v>
      </c>
      <c r="P210" t="b">
        <v>0</v>
      </c>
      <c r="Q210" t="s">
        <v>2039</v>
      </c>
      <c r="R210" t="s">
        <v>2040</v>
      </c>
      <c r="S210" s="12">
        <f t="shared" si="18"/>
        <v>101</v>
      </c>
      <c r="T210">
        <f t="shared" si="19"/>
        <v>96.984900146127615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6">
        <f t="shared" si="15"/>
        <v>42496.208333333328</v>
      </c>
      <c r="L211">
        <v>1463115600</v>
      </c>
      <c r="M211" s="7">
        <f t="shared" si="16"/>
        <v>42503.208333333328</v>
      </c>
      <c r="N211">
        <f t="shared" si="17"/>
        <v>7</v>
      </c>
      <c r="O211" t="b">
        <v>0</v>
      </c>
      <c r="P211" t="b">
        <v>0</v>
      </c>
      <c r="Q211" t="s">
        <v>2039</v>
      </c>
      <c r="R211" t="s">
        <v>2040</v>
      </c>
      <c r="S211" s="12">
        <f t="shared" si="18"/>
        <v>21</v>
      </c>
      <c r="T211">
        <f t="shared" si="19"/>
        <v>51.004950495049506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6">
        <f t="shared" si="15"/>
        <v>42797.25</v>
      </c>
      <c r="L212">
        <v>1490850000</v>
      </c>
      <c r="M212" s="7">
        <f t="shared" si="16"/>
        <v>42824.208333333328</v>
      </c>
      <c r="N212">
        <f t="shared" si="17"/>
        <v>27</v>
      </c>
      <c r="O212" t="b">
        <v>0</v>
      </c>
      <c r="P212" t="b">
        <v>0</v>
      </c>
      <c r="Q212" t="s">
        <v>2039</v>
      </c>
      <c r="R212" t="s">
        <v>2061</v>
      </c>
      <c r="S212" s="12">
        <f t="shared" si="18"/>
        <v>67</v>
      </c>
      <c r="T212">
        <f t="shared" si="19"/>
        <v>28.044247787610619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6">
        <f t="shared" si="15"/>
        <v>41513.208333333336</v>
      </c>
      <c r="L213">
        <v>1379653200</v>
      </c>
      <c r="M213" s="7">
        <f t="shared" si="16"/>
        <v>41537.208333333336</v>
      </c>
      <c r="N213">
        <f t="shared" si="17"/>
        <v>24</v>
      </c>
      <c r="O213" t="b">
        <v>0</v>
      </c>
      <c r="P213" t="b">
        <v>0</v>
      </c>
      <c r="Q213" t="s">
        <v>2037</v>
      </c>
      <c r="R213" t="s">
        <v>2038</v>
      </c>
      <c r="S213" s="12">
        <f t="shared" si="18"/>
        <v>95</v>
      </c>
      <c r="T213">
        <f t="shared" si="19"/>
        <v>60.984615384615381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6">
        <f t="shared" si="15"/>
        <v>43814.25</v>
      </c>
      <c r="L214">
        <v>1580364000</v>
      </c>
      <c r="M214" s="7">
        <f t="shared" si="16"/>
        <v>43860.25</v>
      </c>
      <c r="N214">
        <f t="shared" si="17"/>
        <v>46</v>
      </c>
      <c r="O214" t="b">
        <v>0</v>
      </c>
      <c r="P214" t="b">
        <v>0</v>
      </c>
      <c r="Q214" t="s">
        <v>2037</v>
      </c>
      <c r="R214" t="s">
        <v>2038</v>
      </c>
      <c r="S214" s="12">
        <f t="shared" si="18"/>
        <v>152</v>
      </c>
      <c r="T214">
        <f t="shared" si="19"/>
        <v>73.214285714285708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6">
        <f t="shared" si="15"/>
        <v>40488.208333333336</v>
      </c>
      <c r="L215">
        <v>1289714400</v>
      </c>
      <c r="M215" s="7">
        <f t="shared" si="16"/>
        <v>40496.25</v>
      </c>
      <c r="N215">
        <f t="shared" si="17"/>
        <v>8</v>
      </c>
      <c r="O215" t="b">
        <v>0</v>
      </c>
      <c r="P215" t="b">
        <v>1</v>
      </c>
      <c r="Q215" t="s">
        <v>2033</v>
      </c>
      <c r="R215" t="s">
        <v>2043</v>
      </c>
      <c r="S215" s="12">
        <f t="shared" si="18"/>
        <v>195</v>
      </c>
      <c r="T215">
        <f t="shared" si="19"/>
        <v>39.997435299603637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6">
        <f t="shared" si="15"/>
        <v>40409.208333333336</v>
      </c>
      <c r="L216">
        <v>1282712400</v>
      </c>
      <c r="M216" s="7">
        <f t="shared" si="16"/>
        <v>40415.208333333336</v>
      </c>
      <c r="N216">
        <f t="shared" si="17"/>
        <v>6</v>
      </c>
      <c r="O216" t="b">
        <v>0</v>
      </c>
      <c r="P216" t="b">
        <v>0</v>
      </c>
      <c r="Q216" t="s">
        <v>2033</v>
      </c>
      <c r="R216" t="s">
        <v>2034</v>
      </c>
      <c r="S216" s="12">
        <f t="shared" si="18"/>
        <v>1023</v>
      </c>
      <c r="T216">
        <f t="shared" si="19"/>
        <v>86.812121212121212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6">
        <f t="shared" si="15"/>
        <v>43509.25</v>
      </c>
      <c r="L217">
        <v>1550210400</v>
      </c>
      <c r="M217" s="7">
        <f t="shared" si="16"/>
        <v>43511.25</v>
      </c>
      <c r="N217">
        <f t="shared" si="17"/>
        <v>2</v>
      </c>
      <c r="O217" t="b">
        <v>0</v>
      </c>
      <c r="P217" t="b">
        <v>0</v>
      </c>
      <c r="Q217" t="s">
        <v>2037</v>
      </c>
      <c r="R217" t="s">
        <v>2038</v>
      </c>
      <c r="S217" s="12">
        <f t="shared" si="18"/>
        <v>4</v>
      </c>
      <c r="T217">
        <f t="shared" si="19"/>
        <v>42.125874125874127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6">
        <f t="shared" si="15"/>
        <v>40869.25</v>
      </c>
      <c r="L218">
        <v>1322114400</v>
      </c>
      <c r="M218" s="7">
        <f t="shared" si="16"/>
        <v>40871.25</v>
      </c>
      <c r="N218">
        <f t="shared" si="17"/>
        <v>2</v>
      </c>
      <c r="O218" t="b">
        <v>0</v>
      </c>
      <c r="P218" t="b">
        <v>0</v>
      </c>
      <c r="Q218" t="s">
        <v>2037</v>
      </c>
      <c r="R218" t="s">
        <v>2038</v>
      </c>
      <c r="S218" s="12">
        <f t="shared" si="18"/>
        <v>155</v>
      </c>
      <c r="T218">
        <f t="shared" si="19"/>
        <v>103.97851239669421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6">
        <f t="shared" si="15"/>
        <v>43583.208333333328</v>
      </c>
      <c r="L219">
        <v>1557205200</v>
      </c>
      <c r="M219" s="7">
        <f t="shared" si="16"/>
        <v>43592.208333333328</v>
      </c>
      <c r="N219">
        <f t="shared" si="17"/>
        <v>9</v>
      </c>
      <c r="O219" t="b">
        <v>0</v>
      </c>
      <c r="P219" t="b">
        <v>0</v>
      </c>
      <c r="Q219" t="s">
        <v>2039</v>
      </c>
      <c r="R219" t="s">
        <v>2061</v>
      </c>
      <c r="S219" s="12">
        <f t="shared" si="18"/>
        <v>45</v>
      </c>
      <c r="T219">
        <f t="shared" si="19"/>
        <v>62.003211991434689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6">
        <f t="shared" si="15"/>
        <v>40858.25</v>
      </c>
      <c r="L220">
        <v>1323928800</v>
      </c>
      <c r="M220" s="7">
        <f t="shared" si="16"/>
        <v>40892.25</v>
      </c>
      <c r="N220">
        <f t="shared" si="17"/>
        <v>34</v>
      </c>
      <c r="O220" t="b">
        <v>0</v>
      </c>
      <c r="P220" t="b">
        <v>1</v>
      </c>
      <c r="Q220" t="s">
        <v>2039</v>
      </c>
      <c r="R220" t="s">
        <v>2050</v>
      </c>
      <c r="S220" s="12">
        <f t="shared" si="18"/>
        <v>216</v>
      </c>
      <c r="T220">
        <f t="shared" si="19"/>
        <v>31.005037783375315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6">
        <f t="shared" si="15"/>
        <v>41137.208333333336</v>
      </c>
      <c r="L221">
        <v>1346130000</v>
      </c>
      <c r="M221" s="7">
        <f t="shared" si="16"/>
        <v>41149.208333333336</v>
      </c>
      <c r="N221">
        <f t="shared" si="17"/>
        <v>12</v>
      </c>
      <c r="O221" t="b">
        <v>0</v>
      </c>
      <c r="P221" t="b">
        <v>0</v>
      </c>
      <c r="Q221" t="s">
        <v>2039</v>
      </c>
      <c r="R221" t="s">
        <v>2047</v>
      </c>
      <c r="S221" s="12">
        <f t="shared" si="18"/>
        <v>332</v>
      </c>
      <c r="T221">
        <f t="shared" si="19"/>
        <v>89.991552956465242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6">
        <f t="shared" si="15"/>
        <v>40725.208333333336</v>
      </c>
      <c r="L222">
        <v>1311051600</v>
      </c>
      <c r="M222" s="7">
        <f t="shared" si="16"/>
        <v>40743.208333333336</v>
      </c>
      <c r="N222">
        <f t="shared" si="17"/>
        <v>18</v>
      </c>
      <c r="O222" t="b">
        <v>1</v>
      </c>
      <c r="P222" t="b">
        <v>0</v>
      </c>
      <c r="Q222" t="s">
        <v>2037</v>
      </c>
      <c r="R222" t="s">
        <v>2038</v>
      </c>
      <c r="S222" s="12">
        <f t="shared" si="18"/>
        <v>8</v>
      </c>
      <c r="T222">
        <f t="shared" si="19"/>
        <v>39.235294117647058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6">
        <f t="shared" si="15"/>
        <v>41081.208333333336</v>
      </c>
      <c r="L223">
        <v>1340427600</v>
      </c>
      <c r="M223" s="7">
        <f t="shared" si="16"/>
        <v>41083.208333333336</v>
      </c>
      <c r="N223">
        <f t="shared" si="17"/>
        <v>2</v>
      </c>
      <c r="O223" t="b">
        <v>1</v>
      </c>
      <c r="P223" t="b">
        <v>0</v>
      </c>
      <c r="Q223" t="s">
        <v>2031</v>
      </c>
      <c r="R223" t="s">
        <v>2032</v>
      </c>
      <c r="S223" s="12">
        <f t="shared" si="18"/>
        <v>99</v>
      </c>
      <c r="T223">
        <f t="shared" si="19"/>
        <v>54.993116108306566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6">
        <f t="shared" si="15"/>
        <v>41914.208333333336</v>
      </c>
      <c r="L224">
        <v>1412312400</v>
      </c>
      <c r="M224" s="7">
        <f t="shared" si="16"/>
        <v>41915.208333333336</v>
      </c>
      <c r="N224">
        <f t="shared" si="17"/>
        <v>1</v>
      </c>
      <c r="O224" t="b">
        <v>0</v>
      </c>
      <c r="P224" t="b">
        <v>0</v>
      </c>
      <c r="Q224" t="s">
        <v>2052</v>
      </c>
      <c r="R224" t="s">
        <v>2053</v>
      </c>
      <c r="S224" s="12">
        <f t="shared" si="18"/>
        <v>138</v>
      </c>
      <c r="T224">
        <f t="shared" si="19"/>
        <v>47.992753623188406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6">
        <f t="shared" si="15"/>
        <v>42445.208333333328</v>
      </c>
      <c r="L225">
        <v>1459314000</v>
      </c>
      <c r="M225" s="7">
        <f t="shared" si="16"/>
        <v>42459.208333333328</v>
      </c>
      <c r="N225">
        <f t="shared" si="17"/>
        <v>14</v>
      </c>
      <c r="O225" t="b">
        <v>0</v>
      </c>
      <c r="P225" t="b">
        <v>0</v>
      </c>
      <c r="Q225" t="s">
        <v>2037</v>
      </c>
      <c r="R225" t="s">
        <v>2038</v>
      </c>
      <c r="S225" s="12">
        <f t="shared" si="18"/>
        <v>94</v>
      </c>
      <c r="T225">
        <f t="shared" si="19"/>
        <v>87.966702470461868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6">
        <f t="shared" si="15"/>
        <v>41906.208333333336</v>
      </c>
      <c r="L226">
        <v>1415426400</v>
      </c>
      <c r="M226" s="7">
        <f t="shared" si="16"/>
        <v>41951.25</v>
      </c>
      <c r="N226">
        <f t="shared" si="17"/>
        <v>45</v>
      </c>
      <c r="O226" t="b">
        <v>0</v>
      </c>
      <c r="P226" t="b">
        <v>0</v>
      </c>
      <c r="Q226" t="s">
        <v>2039</v>
      </c>
      <c r="R226" t="s">
        <v>2061</v>
      </c>
      <c r="S226" s="12">
        <f t="shared" si="18"/>
        <v>404</v>
      </c>
      <c r="T226">
        <f t="shared" si="19"/>
        <v>51.999165275459099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6">
        <f t="shared" si="15"/>
        <v>41762.208333333336</v>
      </c>
      <c r="L227">
        <v>1399093200</v>
      </c>
      <c r="M227" s="7">
        <f t="shared" si="16"/>
        <v>41762.208333333336</v>
      </c>
      <c r="N227">
        <f t="shared" si="17"/>
        <v>0</v>
      </c>
      <c r="O227" t="b">
        <v>1</v>
      </c>
      <c r="P227" t="b">
        <v>0</v>
      </c>
      <c r="Q227" t="s">
        <v>2033</v>
      </c>
      <c r="R227" t="s">
        <v>2034</v>
      </c>
      <c r="S227" s="12">
        <f t="shared" si="18"/>
        <v>260</v>
      </c>
      <c r="T227">
        <f t="shared" si="19"/>
        <v>29.999659863945578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6">
        <f t="shared" si="15"/>
        <v>40276.208333333336</v>
      </c>
      <c r="L228">
        <v>1273899600</v>
      </c>
      <c r="M228" s="7">
        <f t="shared" si="16"/>
        <v>40313.208333333336</v>
      </c>
      <c r="N228">
        <f t="shared" si="17"/>
        <v>37</v>
      </c>
      <c r="O228" t="b">
        <v>0</v>
      </c>
      <c r="P228" t="b">
        <v>0</v>
      </c>
      <c r="Q228" t="s">
        <v>2052</v>
      </c>
      <c r="R228" t="s">
        <v>2053</v>
      </c>
      <c r="S228" s="12">
        <f t="shared" si="18"/>
        <v>367</v>
      </c>
      <c r="T228">
        <f t="shared" si="19"/>
        <v>98.205357142857139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6">
        <f t="shared" si="15"/>
        <v>42139.208333333328</v>
      </c>
      <c r="L229">
        <v>1432184400</v>
      </c>
      <c r="M229" s="7">
        <f t="shared" si="16"/>
        <v>42145.208333333328</v>
      </c>
      <c r="N229">
        <f t="shared" si="17"/>
        <v>6</v>
      </c>
      <c r="O229" t="b">
        <v>0</v>
      </c>
      <c r="P229" t="b">
        <v>0</v>
      </c>
      <c r="Q229" t="s">
        <v>2048</v>
      </c>
      <c r="R229" t="s">
        <v>2059</v>
      </c>
      <c r="S229" s="12">
        <f t="shared" si="18"/>
        <v>169</v>
      </c>
      <c r="T229">
        <f t="shared" si="19"/>
        <v>108.96182396606575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6">
        <f t="shared" si="15"/>
        <v>42613.208333333328</v>
      </c>
      <c r="L230">
        <v>1474779600</v>
      </c>
      <c r="M230" s="7">
        <f t="shared" si="16"/>
        <v>42638.208333333328</v>
      </c>
      <c r="N230">
        <f t="shared" si="17"/>
        <v>25</v>
      </c>
      <c r="O230" t="b">
        <v>0</v>
      </c>
      <c r="P230" t="b">
        <v>0</v>
      </c>
      <c r="Q230" t="s">
        <v>2039</v>
      </c>
      <c r="R230" t="s">
        <v>2047</v>
      </c>
      <c r="S230" s="12">
        <f t="shared" si="18"/>
        <v>120</v>
      </c>
      <c r="T230">
        <f t="shared" si="19"/>
        <v>66.998379254457049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6">
        <f t="shared" si="15"/>
        <v>42887.208333333328</v>
      </c>
      <c r="L231">
        <v>1500440400</v>
      </c>
      <c r="M231" s="7">
        <f t="shared" si="16"/>
        <v>42935.208333333328</v>
      </c>
      <c r="N231">
        <f t="shared" si="17"/>
        <v>48</v>
      </c>
      <c r="O231" t="b">
        <v>0</v>
      </c>
      <c r="P231" t="b">
        <v>1</v>
      </c>
      <c r="Q231" t="s">
        <v>2048</v>
      </c>
      <c r="R231" t="s">
        <v>2059</v>
      </c>
      <c r="S231" s="12">
        <f t="shared" si="18"/>
        <v>194</v>
      </c>
      <c r="T231">
        <f t="shared" si="19"/>
        <v>64.99333594668758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6">
        <f t="shared" si="15"/>
        <v>43805.25</v>
      </c>
      <c r="L232">
        <v>1575612000</v>
      </c>
      <c r="M232" s="7">
        <f t="shared" si="16"/>
        <v>43805.25</v>
      </c>
      <c r="N232">
        <f t="shared" si="17"/>
        <v>0</v>
      </c>
      <c r="O232" t="b">
        <v>0</v>
      </c>
      <c r="P232" t="b">
        <v>0</v>
      </c>
      <c r="Q232" t="s">
        <v>2048</v>
      </c>
      <c r="R232" t="s">
        <v>2049</v>
      </c>
      <c r="S232" s="12">
        <f t="shared" si="18"/>
        <v>420</v>
      </c>
      <c r="T232">
        <f t="shared" si="19"/>
        <v>99.841584158415841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6">
        <f t="shared" si="15"/>
        <v>41415.208333333336</v>
      </c>
      <c r="L233">
        <v>1374123600</v>
      </c>
      <c r="M233" s="7">
        <f t="shared" si="16"/>
        <v>41473.208333333336</v>
      </c>
      <c r="N233">
        <f t="shared" si="17"/>
        <v>58</v>
      </c>
      <c r="O233" t="b">
        <v>0</v>
      </c>
      <c r="P233" t="b">
        <v>0</v>
      </c>
      <c r="Q233" t="s">
        <v>2037</v>
      </c>
      <c r="R233" t="s">
        <v>2038</v>
      </c>
      <c r="S233" s="12">
        <f t="shared" si="18"/>
        <v>77</v>
      </c>
      <c r="T233">
        <f t="shared" si="19"/>
        <v>82.432835820895519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6">
        <f t="shared" si="15"/>
        <v>42576.208333333328</v>
      </c>
      <c r="L234">
        <v>1469509200</v>
      </c>
      <c r="M234" s="7">
        <f t="shared" si="16"/>
        <v>42577.208333333328</v>
      </c>
      <c r="N234">
        <f t="shared" si="17"/>
        <v>1</v>
      </c>
      <c r="O234" t="b">
        <v>0</v>
      </c>
      <c r="P234" t="b">
        <v>0</v>
      </c>
      <c r="Q234" t="s">
        <v>2037</v>
      </c>
      <c r="R234" t="s">
        <v>2038</v>
      </c>
      <c r="S234" s="12">
        <f t="shared" si="18"/>
        <v>171</v>
      </c>
      <c r="T234">
        <f t="shared" si="19"/>
        <v>63.293478260869563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6">
        <f t="shared" si="15"/>
        <v>40706.208333333336</v>
      </c>
      <c r="L235">
        <v>1309237200</v>
      </c>
      <c r="M235" s="7">
        <f t="shared" si="16"/>
        <v>40722.208333333336</v>
      </c>
      <c r="N235">
        <f t="shared" si="17"/>
        <v>16</v>
      </c>
      <c r="O235" t="b">
        <v>0</v>
      </c>
      <c r="P235" t="b">
        <v>0</v>
      </c>
      <c r="Q235" t="s">
        <v>2039</v>
      </c>
      <c r="R235" t="s">
        <v>2047</v>
      </c>
      <c r="S235" s="12">
        <f t="shared" si="18"/>
        <v>158</v>
      </c>
      <c r="T235">
        <f t="shared" si="19"/>
        <v>96.774193548387103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6">
        <f t="shared" si="15"/>
        <v>42969.208333333328</v>
      </c>
      <c r="L236">
        <v>1503982800</v>
      </c>
      <c r="M236" s="7">
        <f t="shared" si="16"/>
        <v>42976.208333333328</v>
      </c>
      <c r="N236">
        <f t="shared" si="17"/>
        <v>7</v>
      </c>
      <c r="O236" t="b">
        <v>0</v>
      </c>
      <c r="P236" t="b">
        <v>1</v>
      </c>
      <c r="Q236" t="s">
        <v>2048</v>
      </c>
      <c r="R236" t="s">
        <v>2049</v>
      </c>
      <c r="S236" s="12">
        <f t="shared" si="18"/>
        <v>109</v>
      </c>
      <c r="T236">
        <f t="shared" si="19"/>
        <v>54.906040268456373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6">
        <f t="shared" si="15"/>
        <v>42779.25</v>
      </c>
      <c r="L237">
        <v>1487397600</v>
      </c>
      <c r="M237" s="7">
        <f t="shared" si="16"/>
        <v>42784.25</v>
      </c>
      <c r="N237">
        <f t="shared" si="17"/>
        <v>5</v>
      </c>
      <c r="O237" t="b">
        <v>0</v>
      </c>
      <c r="P237" t="b">
        <v>0</v>
      </c>
      <c r="Q237" t="s">
        <v>2039</v>
      </c>
      <c r="R237" t="s">
        <v>2047</v>
      </c>
      <c r="S237" s="12">
        <f t="shared" si="18"/>
        <v>42</v>
      </c>
      <c r="T237">
        <f t="shared" si="19"/>
        <v>39.010869565217391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6">
        <f t="shared" si="15"/>
        <v>43641.208333333328</v>
      </c>
      <c r="L238">
        <v>1562043600</v>
      </c>
      <c r="M238" s="7">
        <f t="shared" si="16"/>
        <v>43648.208333333328</v>
      </c>
      <c r="N238">
        <f t="shared" si="17"/>
        <v>7</v>
      </c>
      <c r="O238" t="b">
        <v>0</v>
      </c>
      <c r="P238" t="b">
        <v>1</v>
      </c>
      <c r="Q238" t="s">
        <v>2033</v>
      </c>
      <c r="R238" t="s">
        <v>2034</v>
      </c>
      <c r="S238" s="12">
        <f t="shared" si="18"/>
        <v>11</v>
      </c>
      <c r="T238">
        <f t="shared" si="19"/>
        <v>75.84210526315789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6">
        <f t="shared" si="15"/>
        <v>41754.208333333336</v>
      </c>
      <c r="L239">
        <v>1398574800</v>
      </c>
      <c r="M239" s="7">
        <f t="shared" si="16"/>
        <v>41756.208333333336</v>
      </c>
      <c r="N239">
        <f t="shared" si="17"/>
        <v>2</v>
      </c>
      <c r="O239" t="b">
        <v>0</v>
      </c>
      <c r="P239" t="b">
        <v>0</v>
      </c>
      <c r="Q239" t="s">
        <v>2039</v>
      </c>
      <c r="R239" t="s">
        <v>2047</v>
      </c>
      <c r="S239" s="12">
        <f t="shared" si="18"/>
        <v>159</v>
      </c>
      <c r="T239">
        <f t="shared" si="19"/>
        <v>45.051671732522799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6">
        <f t="shared" si="15"/>
        <v>43083.25</v>
      </c>
      <c r="L240">
        <v>1515391200</v>
      </c>
      <c r="M240" s="7">
        <f t="shared" si="16"/>
        <v>43108.25</v>
      </c>
      <c r="N240">
        <f t="shared" si="17"/>
        <v>25</v>
      </c>
      <c r="O240" t="b">
        <v>0</v>
      </c>
      <c r="P240" t="b">
        <v>1</v>
      </c>
      <c r="Q240" t="s">
        <v>2037</v>
      </c>
      <c r="R240" t="s">
        <v>2038</v>
      </c>
      <c r="S240" s="12">
        <f t="shared" si="18"/>
        <v>422</v>
      </c>
      <c r="T240">
        <f t="shared" si="19"/>
        <v>104.51546391752578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6">
        <f t="shared" si="15"/>
        <v>42245.208333333328</v>
      </c>
      <c r="L241">
        <v>1441170000</v>
      </c>
      <c r="M241" s="7">
        <f t="shared" si="16"/>
        <v>42249.208333333328</v>
      </c>
      <c r="N241">
        <f t="shared" si="17"/>
        <v>4</v>
      </c>
      <c r="O241" t="b">
        <v>0</v>
      </c>
      <c r="P241" t="b">
        <v>0</v>
      </c>
      <c r="Q241" t="s">
        <v>2035</v>
      </c>
      <c r="R241" t="s">
        <v>2044</v>
      </c>
      <c r="S241" s="12">
        <f t="shared" si="18"/>
        <v>98</v>
      </c>
      <c r="T241">
        <f t="shared" si="19"/>
        <v>76.268292682926827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6">
        <f t="shared" si="15"/>
        <v>40396.208333333336</v>
      </c>
      <c r="L242">
        <v>1281157200</v>
      </c>
      <c r="M242" s="7">
        <f t="shared" si="16"/>
        <v>40397.208333333336</v>
      </c>
      <c r="N242">
        <f t="shared" si="17"/>
        <v>1</v>
      </c>
      <c r="O242" t="b">
        <v>0</v>
      </c>
      <c r="P242" t="b">
        <v>0</v>
      </c>
      <c r="Q242" t="s">
        <v>2037</v>
      </c>
      <c r="R242" t="s">
        <v>2038</v>
      </c>
      <c r="S242" s="12">
        <f t="shared" si="18"/>
        <v>419</v>
      </c>
      <c r="T242">
        <f t="shared" si="19"/>
        <v>69.015695067264573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6">
        <f t="shared" si="15"/>
        <v>41742.208333333336</v>
      </c>
      <c r="L243">
        <v>1398229200</v>
      </c>
      <c r="M243" s="7">
        <f t="shared" si="16"/>
        <v>41752.208333333336</v>
      </c>
      <c r="N243">
        <f t="shared" si="17"/>
        <v>10</v>
      </c>
      <c r="O243" t="b">
        <v>0</v>
      </c>
      <c r="P243" t="b">
        <v>1</v>
      </c>
      <c r="Q243" t="s">
        <v>2045</v>
      </c>
      <c r="R243" t="s">
        <v>2046</v>
      </c>
      <c r="S243" s="12">
        <f t="shared" si="18"/>
        <v>102</v>
      </c>
      <c r="T243">
        <f t="shared" si="19"/>
        <v>101.97684085510689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6">
        <f t="shared" si="15"/>
        <v>42865.208333333328</v>
      </c>
      <c r="L244">
        <v>1495256400</v>
      </c>
      <c r="M244" s="7">
        <f t="shared" si="16"/>
        <v>42875.208333333328</v>
      </c>
      <c r="N244">
        <f t="shared" si="17"/>
        <v>10</v>
      </c>
      <c r="O244" t="b">
        <v>0</v>
      </c>
      <c r="P244" t="b">
        <v>1</v>
      </c>
      <c r="Q244" t="s">
        <v>2033</v>
      </c>
      <c r="R244" t="s">
        <v>2034</v>
      </c>
      <c r="S244" s="12">
        <f t="shared" si="18"/>
        <v>128</v>
      </c>
      <c r="T244">
        <f t="shared" si="19"/>
        <v>42.915999999999997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6">
        <f t="shared" si="15"/>
        <v>43163.25</v>
      </c>
      <c r="L245">
        <v>1520402400</v>
      </c>
      <c r="M245" s="7">
        <f t="shared" si="16"/>
        <v>43166.25</v>
      </c>
      <c r="N245">
        <f t="shared" si="17"/>
        <v>3</v>
      </c>
      <c r="O245" t="b">
        <v>0</v>
      </c>
      <c r="P245" t="b">
        <v>0</v>
      </c>
      <c r="Q245" t="s">
        <v>2037</v>
      </c>
      <c r="R245" t="s">
        <v>2038</v>
      </c>
      <c r="S245" s="12">
        <f t="shared" si="18"/>
        <v>445</v>
      </c>
      <c r="T245">
        <f t="shared" si="19"/>
        <v>43.025210084033617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6">
        <f t="shared" si="15"/>
        <v>41834.208333333336</v>
      </c>
      <c r="L246">
        <v>1409806800</v>
      </c>
      <c r="M246" s="7">
        <f t="shared" si="16"/>
        <v>41886.208333333336</v>
      </c>
      <c r="N246">
        <f t="shared" si="17"/>
        <v>52</v>
      </c>
      <c r="O246" t="b">
        <v>0</v>
      </c>
      <c r="P246" t="b">
        <v>0</v>
      </c>
      <c r="Q246" t="s">
        <v>2037</v>
      </c>
      <c r="R246" t="s">
        <v>2038</v>
      </c>
      <c r="S246" s="12">
        <f t="shared" si="18"/>
        <v>570</v>
      </c>
      <c r="T246">
        <f t="shared" si="19"/>
        <v>75.245283018867923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6">
        <f t="shared" si="15"/>
        <v>41736.208333333336</v>
      </c>
      <c r="L247">
        <v>1396933200</v>
      </c>
      <c r="M247" s="7">
        <f t="shared" si="16"/>
        <v>41737.208333333336</v>
      </c>
      <c r="N247">
        <f t="shared" si="17"/>
        <v>1</v>
      </c>
      <c r="O247" t="b">
        <v>0</v>
      </c>
      <c r="P247" t="b">
        <v>0</v>
      </c>
      <c r="Q247" t="s">
        <v>2037</v>
      </c>
      <c r="R247" t="s">
        <v>2038</v>
      </c>
      <c r="S247" s="12">
        <f t="shared" si="18"/>
        <v>509</v>
      </c>
      <c r="T247">
        <f t="shared" si="19"/>
        <v>69.023364485981304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6">
        <f t="shared" si="15"/>
        <v>41491.208333333336</v>
      </c>
      <c r="L248">
        <v>1376024400</v>
      </c>
      <c r="M248" s="7">
        <f t="shared" si="16"/>
        <v>41495.208333333336</v>
      </c>
      <c r="N248">
        <f t="shared" si="17"/>
        <v>4</v>
      </c>
      <c r="O248" t="b">
        <v>0</v>
      </c>
      <c r="P248" t="b">
        <v>0</v>
      </c>
      <c r="Q248" t="s">
        <v>2035</v>
      </c>
      <c r="R248" t="s">
        <v>2036</v>
      </c>
      <c r="S248" s="12">
        <f t="shared" si="18"/>
        <v>326</v>
      </c>
      <c r="T248">
        <f t="shared" si="19"/>
        <v>65.986486486486484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6">
        <f t="shared" si="15"/>
        <v>42726.25</v>
      </c>
      <c r="L249">
        <v>1483682400</v>
      </c>
      <c r="M249" s="7">
        <f t="shared" si="16"/>
        <v>42741.25</v>
      </c>
      <c r="N249">
        <f t="shared" si="17"/>
        <v>15</v>
      </c>
      <c r="O249" t="b">
        <v>0</v>
      </c>
      <c r="P249" t="b">
        <v>1</v>
      </c>
      <c r="Q249" t="s">
        <v>2045</v>
      </c>
      <c r="R249" t="s">
        <v>2051</v>
      </c>
      <c r="S249" s="12">
        <f t="shared" si="18"/>
        <v>933</v>
      </c>
      <c r="T249">
        <f t="shared" si="19"/>
        <v>98.013800424628457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6">
        <f t="shared" si="15"/>
        <v>42004.25</v>
      </c>
      <c r="L250">
        <v>1420437600</v>
      </c>
      <c r="M250" s="7">
        <f t="shared" si="16"/>
        <v>42009.25</v>
      </c>
      <c r="N250">
        <f t="shared" si="17"/>
        <v>5</v>
      </c>
      <c r="O250" t="b">
        <v>0</v>
      </c>
      <c r="P250" t="b">
        <v>0</v>
      </c>
      <c r="Q250" t="s">
        <v>2048</v>
      </c>
      <c r="R250" t="s">
        <v>2059</v>
      </c>
      <c r="S250" s="12">
        <f t="shared" si="18"/>
        <v>211</v>
      </c>
      <c r="T250">
        <f t="shared" si="19"/>
        <v>60.105504587155963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6">
        <f t="shared" si="15"/>
        <v>42006.25</v>
      </c>
      <c r="L251">
        <v>1420783200</v>
      </c>
      <c r="M251" s="7">
        <f t="shared" si="16"/>
        <v>42013.25</v>
      </c>
      <c r="N251">
        <f t="shared" si="17"/>
        <v>7</v>
      </c>
      <c r="O251" t="b">
        <v>0</v>
      </c>
      <c r="P251" t="b">
        <v>0</v>
      </c>
      <c r="Q251" t="s">
        <v>2045</v>
      </c>
      <c r="R251" t="s">
        <v>2057</v>
      </c>
      <c r="S251" s="12">
        <f t="shared" si="18"/>
        <v>273</v>
      </c>
      <c r="T251">
        <f t="shared" si="19"/>
        <v>26.000773395204948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6">
        <f t="shared" si="15"/>
        <v>40203.25</v>
      </c>
      <c r="L252">
        <v>1267423200</v>
      </c>
      <c r="M252" s="7">
        <f t="shared" si="16"/>
        <v>40238.25</v>
      </c>
      <c r="N252">
        <f t="shared" si="17"/>
        <v>35</v>
      </c>
      <c r="O252" t="b">
        <v>0</v>
      </c>
      <c r="P252" t="b">
        <v>0</v>
      </c>
      <c r="Q252" t="s">
        <v>2033</v>
      </c>
      <c r="R252" t="s">
        <v>2034</v>
      </c>
      <c r="S252" s="12">
        <f t="shared" si="18"/>
        <v>3</v>
      </c>
      <c r="T252">
        <f t="shared" si="19"/>
        <v>3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6">
        <f t="shared" si="15"/>
        <v>41252.25</v>
      </c>
      <c r="L253">
        <v>1355205600</v>
      </c>
      <c r="M253" s="7">
        <f t="shared" si="16"/>
        <v>41254.25</v>
      </c>
      <c r="N253">
        <f t="shared" si="17"/>
        <v>2</v>
      </c>
      <c r="O253" t="b">
        <v>0</v>
      </c>
      <c r="P253" t="b">
        <v>0</v>
      </c>
      <c r="Q253" t="s">
        <v>2037</v>
      </c>
      <c r="R253" t="s">
        <v>2038</v>
      </c>
      <c r="S253" s="12">
        <f t="shared" si="18"/>
        <v>54</v>
      </c>
      <c r="T253">
        <f t="shared" si="19"/>
        <v>38.019801980198018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6">
        <f t="shared" si="15"/>
        <v>41572.208333333336</v>
      </c>
      <c r="L254">
        <v>1383109200</v>
      </c>
      <c r="M254" s="7">
        <f t="shared" si="16"/>
        <v>41577.208333333336</v>
      </c>
      <c r="N254">
        <f t="shared" si="17"/>
        <v>5</v>
      </c>
      <c r="O254" t="b">
        <v>0</v>
      </c>
      <c r="P254" t="b">
        <v>0</v>
      </c>
      <c r="Q254" t="s">
        <v>2037</v>
      </c>
      <c r="R254" t="s">
        <v>2038</v>
      </c>
      <c r="S254" s="12">
        <f t="shared" si="18"/>
        <v>626</v>
      </c>
      <c r="T254">
        <f t="shared" si="19"/>
        <v>106.15254237288136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6">
        <f t="shared" si="15"/>
        <v>40641.208333333336</v>
      </c>
      <c r="L255">
        <v>1303275600</v>
      </c>
      <c r="M255" s="7">
        <f t="shared" si="16"/>
        <v>40653.208333333336</v>
      </c>
      <c r="N255">
        <f t="shared" si="17"/>
        <v>12</v>
      </c>
      <c r="O255" t="b">
        <v>0</v>
      </c>
      <c r="P255" t="b">
        <v>0</v>
      </c>
      <c r="Q255" t="s">
        <v>2039</v>
      </c>
      <c r="R255" t="s">
        <v>2042</v>
      </c>
      <c r="S255" s="12">
        <f t="shared" si="18"/>
        <v>89</v>
      </c>
      <c r="T255">
        <f t="shared" si="19"/>
        <v>81.019475655430711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6">
        <f t="shared" si="15"/>
        <v>42787.25</v>
      </c>
      <c r="L256">
        <v>1487829600</v>
      </c>
      <c r="M256" s="7">
        <f t="shared" si="16"/>
        <v>42789.25</v>
      </c>
      <c r="N256">
        <f t="shared" si="17"/>
        <v>2</v>
      </c>
      <c r="O256" t="b">
        <v>0</v>
      </c>
      <c r="P256" t="b">
        <v>0</v>
      </c>
      <c r="Q256" t="s">
        <v>2045</v>
      </c>
      <c r="R256" t="s">
        <v>2046</v>
      </c>
      <c r="S256" s="12">
        <f t="shared" si="18"/>
        <v>185</v>
      </c>
      <c r="T256">
        <f t="shared" si="19"/>
        <v>96.647727272727266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6">
        <f t="shared" si="15"/>
        <v>40590.25</v>
      </c>
      <c r="L257">
        <v>1298268000</v>
      </c>
      <c r="M257" s="7">
        <f t="shared" si="16"/>
        <v>40595.25</v>
      </c>
      <c r="N257">
        <f t="shared" si="17"/>
        <v>5</v>
      </c>
      <c r="O257" t="b">
        <v>0</v>
      </c>
      <c r="P257" t="b">
        <v>1</v>
      </c>
      <c r="Q257" t="s">
        <v>2033</v>
      </c>
      <c r="R257" t="s">
        <v>2034</v>
      </c>
      <c r="S257" s="12">
        <f t="shared" si="18"/>
        <v>120</v>
      </c>
      <c r="T257">
        <f t="shared" si="19"/>
        <v>57.003535651149086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6">
        <f t="shared" ref="K258:K321" si="20">(((J258/60)/60)/24)+DATE(1970,1,1)</f>
        <v>42393.25</v>
      </c>
      <c r="L258">
        <v>1456812000</v>
      </c>
      <c r="M258" s="7">
        <f t="shared" ref="M258:M321" si="21">(((L258/60)/60)/24)+DATE(1970,1,1)</f>
        <v>42430.25</v>
      </c>
      <c r="N258">
        <f t="shared" ref="N258:N321" si="22">DATEDIF(K258,M258, "D")</f>
        <v>37</v>
      </c>
      <c r="O258" t="b">
        <v>0</v>
      </c>
      <c r="P258" t="b">
        <v>0</v>
      </c>
      <c r="Q258" t="s">
        <v>2033</v>
      </c>
      <c r="R258" t="s">
        <v>2034</v>
      </c>
      <c r="S258" s="12">
        <f t="shared" ref="S258:S321" si="23">ROUND(E258/D258*100,0)</f>
        <v>23</v>
      </c>
      <c r="T258">
        <f t="shared" ref="T258:T321" si="24">E258/G258</f>
        <v>63.93333333333333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6">
        <f t="shared" si="20"/>
        <v>41338.25</v>
      </c>
      <c r="L259">
        <v>1363669200</v>
      </c>
      <c r="M259" s="7">
        <f t="shared" si="21"/>
        <v>41352.208333333336</v>
      </c>
      <c r="N259">
        <f t="shared" si="22"/>
        <v>14</v>
      </c>
      <c r="O259" t="b">
        <v>0</v>
      </c>
      <c r="P259" t="b">
        <v>0</v>
      </c>
      <c r="Q259" t="s">
        <v>2037</v>
      </c>
      <c r="R259" t="s">
        <v>2038</v>
      </c>
      <c r="S259" s="12">
        <f t="shared" si="23"/>
        <v>146</v>
      </c>
      <c r="T259">
        <f t="shared" si="24"/>
        <v>90.456521739130437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6">
        <f t="shared" si="20"/>
        <v>42712.25</v>
      </c>
      <c r="L260">
        <v>1482904800</v>
      </c>
      <c r="M260" s="7">
        <f t="shared" si="21"/>
        <v>42732.25</v>
      </c>
      <c r="N260">
        <f t="shared" si="22"/>
        <v>20</v>
      </c>
      <c r="O260" t="b">
        <v>0</v>
      </c>
      <c r="P260" t="b">
        <v>1</v>
      </c>
      <c r="Q260" t="s">
        <v>2037</v>
      </c>
      <c r="R260" t="s">
        <v>2038</v>
      </c>
      <c r="S260" s="12">
        <f t="shared" si="23"/>
        <v>268</v>
      </c>
      <c r="T260">
        <f t="shared" si="24"/>
        <v>72.172043010752688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6">
        <f t="shared" si="20"/>
        <v>41251.25</v>
      </c>
      <c r="L261">
        <v>1356588000</v>
      </c>
      <c r="M261" s="7">
        <f t="shared" si="21"/>
        <v>41270.25</v>
      </c>
      <c r="N261">
        <f t="shared" si="22"/>
        <v>19</v>
      </c>
      <c r="O261" t="b">
        <v>1</v>
      </c>
      <c r="P261" t="b">
        <v>0</v>
      </c>
      <c r="Q261" t="s">
        <v>2052</v>
      </c>
      <c r="R261" t="s">
        <v>2053</v>
      </c>
      <c r="S261" s="12">
        <f t="shared" si="23"/>
        <v>598</v>
      </c>
      <c r="T261">
        <f t="shared" si="24"/>
        <v>77.934782608695656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6">
        <f t="shared" si="20"/>
        <v>41180.208333333336</v>
      </c>
      <c r="L262">
        <v>1349845200</v>
      </c>
      <c r="M262" s="7">
        <f t="shared" si="21"/>
        <v>41192.208333333336</v>
      </c>
      <c r="N262">
        <f t="shared" si="22"/>
        <v>12</v>
      </c>
      <c r="O262" t="b">
        <v>0</v>
      </c>
      <c r="P262" t="b">
        <v>0</v>
      </c>
      <c r="Q262" t="s">
        <v>2033</v>
      </c>
      <c r="R262" t="s">
        <v>2034</v>
      </c>
      <c r="S262" s="12">
        <f t="shared" si="23"/>
        <v>158</v>
      </c>
      <c r="T262">
        <f t="shared" si="24"/>
        <v>38.065134099616856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6">
        <f t="shared" si="20"/>
        <v>40415.208333333336</v>
      </c>
      <c r="L263">
        <v>1283058000</v>
      </c>
      <c r="M263" s="7">
        <f t="shared" si="21"/>
        <v>40419.208333333336</v>
      </c>
      <c r="N263">
        <f t="shared" si="22"/>
        <v>4</v>
      </c>
      <c r="O263" t="b">
        <v>0</v>
      </c>
      <c r="P263" t="b">
        <v>1</v>
      </c>
      <c r="Q263" t="s">
        <v>2033</v>
      </c>
      <c r="R263" t="s">
        <v>2034</v>
      </c>
      <c r="S263" s="12">
        <f t="shared" si="23"/>
        <v>31</v>
      </c>
      <c r="T263">
        <f t="shared" si="24"/>
        <v>57.936123348017624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6">
        <f t="shared" si="20"/>
        <v>40638.208333333336</v>
      </c>
      <c r="L264">
        <v>1304226000</v>
      </c>
      <c r="M264" s="7">
        <f t="shared" si="21"/>
        <v>40664.208333333336</v>
      </c>
      <c r="N264">
        <f t="shared" si="22"/>
        <v>26</v>
      </c>
      <c r="O264" t="b">
        <v>0</v>
      </c>
      <c r="P264" t="b">
        <v>1</v>
      </c>
      <c r="Q264" t="s">
        <v>2033</v>
      </c>
      <c r="R264" t="s">
        <v>2043</v>
      </c>
      <c r="S264" s="12">
        <f t="shared" si="23"/>
        <v>313</v>
      </c>
      <c r="T264">
        <f t="shared" si="24"/>
        <v>49.794392523364486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6">
        <f t="shared" si="20"/>
        <v>40187.25</v>
      </c>
      <c r="L265">
        <v>1263016800</v>
      </c>
      <c r="M265" s="7">
        <f t="shared" si="21"/>
        <v>40187.25</v>
      </c>
      <c r="N265">
        <f t="shared" si="22"/>
        <v>0</v>
      </c>
      <c r="O265" t="b">
        <v>0</v>
      </c>
      <c r="P265" t="b">
        <v>0</v>
      </c>
      <c r="Q265" t="s">
        <v>2052</v>
      </c>
      <c r="R265" t="s">
        <v>2053</v>
      </c>
      <c r="S265" s="12">
        <f t="shared" si="23"/>
        <v>371</v>
      </c>
      <c r="T265">
        <f t="shared" si="24"/>
        <v>54.050251256281406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6">
        <f t="shared" si="20"/>
        <v>41317.25</v>
      </c>
      <c r="L266">
        <v>1362031200</v>
      </c>
      <c r="M266" s="7">
        <f t="shared" si="21"/>
        <v>41333.25</v>
      </c>
      <c r="N266">
        <f t="shared" si="22"/>
        <v>16</v>
      </c>
      <c r="O266" t="b">
        <v>0</v>
      </c>
      <c r="P266" t="b">
        <v>0</v>
      </c>
      <c r="Q266" t="s">
        <v>2037</v>
      </c>
      <c r="R266" t="s">
        <v>2038</v>
      </c>
      <c r="S266" s="12">
        <f t="shared" si="23"/>
        <v>363</v>
      </c>
      <c r="T266">
        <f t="shared" si="24"/>
        <v>30.002721335268504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6">
        <f t="shared" si="20"/>
        <v>42372.25</v>
      </c>
      <c r="L267">
        <v>1455602400</v>
      </c>
      <c r="M267" s="7">
        <f t="shared" si="21"/>
        <v>42416.25</v>
      </c>
      <c r="N267">
        <f t="shared" si="22"/>
        <v>44</v>
      </c>
      <c r="O267" t="b">
        <v>0</v>
      </c>
      <c r="P267" t="b">
        <v>0</v>
      </c>
      <c r="Q267" t="s">
        <v>2037</v>
      </c>
      <c r="R267" t="s">
        <v>2038</v>
      </c>
      <c r="S267" s="12">
        <f t="shared" si="23"/>
        <v>123</v>
      </c>
      <c r="T267">
        <f t="shared" si="24"/>
        <v>70.127906976744185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6">
        <f t="shared" si="20"/>
        <v>41950.25</v>
      </c>
      <c r="L268">
        <v>1418191200</v>
      </c>
      <c r="M268" s="7">
        <f t="shared" si="21"/>
        <v>41983.25</v>
      </c>
      <c r="N268">
        <f t="shared" si="22"/>
        <v>33</v>
      </c>
      <c r="O268" t="b">
        <v>0</v>
      </c>
      <c r="P268" t="b">
        <v>1</v>
      </c>
      <c r="Q268" t="s">
        <v>2033</v>
      </c>
      <c r="R268" t="s">
        <v>2056</v>
      </c>
      <c r="S268" s="12">
        <f t="shared" si="23"/>
        <v>77</v>
      </c>
      <c r="T268">
        <f t="shared" si="24"/>
        <v>26.996228786926462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6">
        <f t="shared" si="20"/>
        <v>41206.208333333336</v>
      </c>
      <c r="L269">
        <v>1352440800</v>
      </c>
      <c r="M269" s="7">
        <f t="shared" si="21"/>
        <v>41222.25</v>
      </c>
      <c r="N269">
        <f t="shared" si="22"/>
        <v>16</v>
      </c>
      <c r="O269" t="b">
        <v>0</v>
      </c>
      <c r="P269" t="b">
        <v>0</v>
      </c>
      <c r="Q269" t="s">
        <v>2037</v>
      </c>
      <c r="R269" t="s">
        <v>2038</v>
      </c>
      <c r="S269" s="12">
        <f t="shared" si="23"/>
        <v>234</v>
      </c>
      <c r="T269">
        <f t="shared" si="24"/>
        <v>51.990606936416185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6">
        <f t="shared" si="20"/>
        <v>41186.208333333336</v>
      </c>
      <c r="L270">
        <v>1353304800</v>
      </c>
      <c r="M270" s="7">
        <f t="shared" si="21"/>
        <v>41232.25</v>
      </c>
      <c r="N270">
        <f t="shared" si="22"/>
        <v>46</v>
      </c>
      <c r="O270" t="b">
        <v>0</v>
      </c>
      <c r="P270" t="b">
        <v>0</v>
      </c>
      <c r="Q270" t="s">
        <v>2039</v>
      </c>
      <c r="R270" t="s">
        <v>2040</v>
      </c>
      <c r="S270" s="12">
        <f t="shared" si="23"/>
        <v>181</v>
      </c>
      <c r="T270">
        <f t="shared" si="24"/>
        <v>56.416666666666664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6">
        <f t="shared" si="20"/>
        <v>43496.25</v>
      </c>
      <c r="L271">
        <v>1550728800</v>
      </c>
      <c r="M271" s="7">
        <f t="shared" si="21"/>
        <v>43517.25</v>
      </c>
      <c r="N271">
        <f t="shared" si="22"/>
        <v>21</v>
      </c>
      <c r="O271" t="b">
        <v>0</v>
      </c>
      <c r="P271" t="b">
        <v>0</v>
      </c>
      <c r="Q271" t="s">
        <v>2039</v>
      </c>
      <c r="R271" t="s">
        <v>2058</v>
      </c>
      <c r="S271" s="12">
        <f t="shared" si="23"/>
        <v>253</v>
      </c>
      <c r="T271">
        <f t="shared" si="24"/>
        <v>101.63218390804597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6">
        <f t="shared" si="20"/>
        <v>40514.25</v>
      </c>
      <c r="L272">
        <v>1291442400</v>
      </c>
      <c r="M272" s="7">
        <f t="shared" si="21"/>
        <v>40516.25</v>
      </c>
      <c r="N272">
        <f t="shared" si="22"/>
        <v>2</v>
      </c>
      <c r="O272" t="b">
        <v>0</v>
      </c>
      <c r="P272" t="b">
        <v>0</v>
      </c>
      <c r="Q272" t="s">
        <v>2048</v>
      </c>
      <c r="R272" t="s">
        <v>2049</v>
      </c>
      <c r="S272" s="12">
        <f t="shared" si="23"/>
        <v>27</v>
      </c>
      <c r="T272">
        <f t="shared" si="24"/>
        <v>25.005291005291006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6">
        <f t="shared" si="20"/>
        <v>42345.25</v>
      </c>
      <c r="L273">
        <v>1452146400</v>
      </c>
      <c r="M273" s="7">
        <f t="shared" si="21"/>
        <v>42376.25</v>
      </c>
      <c r="N273">
        <f t="shared" si="22"/>
        <v>31</v>
      </c>
      <c r="O273" t="b">
        <v>0</v>
      </c>
      <c r="P273" t="b">
        <v>0</v>
      </c>
      <c r="Q273" t="s">
        <v>2052</v>
      </c>
      <c r="R273" t="s">
        <v>2053</v>
      </c>
      <c r="S273" s="12">
        <f t="shared" si="23"/>
        <v>1</v>
      </c>
      <c r="T273">
        <f t="shared" si="24"/>
        <v>32.016393442622949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6">
        <f t="shared" si="20"/>
        <v>43656.208333333328</v>
      </c>
      <c r="L274">
        <v>1564894800</v>
      </c>
      <c r="M274" s="7">
        <f t="shared" si="21"/>
        <v>43681.208333333328</v>
      </c>
      <c r="N274">
        <f t="shared" si="22"/>
        <v>25</v>
      </c>
      <c r="O274" t="b">
        <v>0</v>
      </c>
      <c r="P274" t="b">
        <v>1</v>
      </c>
      <c r="Q274" t="s">
        <v>2037</v>
      </c>
      <c r="R274" t="s">
        <v>2038</v>
      </c>
      <c r="S274" s="12">
        <f t="shared" si="23"/>
        <v>304</v>
      </c>
      <c r="T274">
        <f t="shared" si="24"/>
        <v>82.021647307286173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6">
        <f t="shared" si="20"/>
        <v>42995.208333333328</v>
      </c>
      <c r="L275">
        <v>1505883600</v>
      </c>
      <c r="M275" s="7">
        <f t="shared" si="21"/>
        <v>42998.208333333328</v>
      </c>
      <c r="N275">
        <f t="shared" si="22"/>
        <v>3</v>
      </c>
      <c r="O275" t="b">
        <v>0</v>
      </c>
      <c r="P275" t="b">
        <v>0</v>
      </c>
      <c r="Q275" t="s">
        <v>2037</v>
      </c>
      <c r="R275" t="s">
        <v>2038</v>
      </c>
      <c r="S275" s="12">
        <f t="shared" si="23"/>
        <v>137</v>
      </c>
      <c r="T275">
        <f t="shared" si="24"/>
        <v>37.957446808510639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6">
        <f t="shared" si="20"/>
        <v>43045.25</v>
      </c>
      <c r="L276">
        <v>1510380000</v>
      </c>
      <c r="M276" s="7">
        <f t="shared" si="21"/>
        <v>43050.25</v>
      </c>
      <c r="N276">
        <f t="shared" si="22"/>
        <v>5</v>
      </c>
      <c r="O276" t="b">
        <v>0</v>
      </c>
      <c r="P276" t="b">
        <v>0</v>
      </c>
      <c r="Q276" t="s">
        <v>2037</v>
      </c>
      <c r="R276" t="s">
        <v>2038</v>
      </c>
      <c r="S276" s="12">
        <f t="shared" si="23"/>
        <v>32</v>
      </c>
      <c r="T276">
        <f t="shared" si="24"/>
        <v>51.533333333333331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6">
        <f t="shared" si="20"/>
        <v>43561.208333333328</v>
      </c>
      <c r="L277">
        <v>1555218000</v>
      </c>
      <c r="M277" s="7">
        <f t="shared" si="21"/>
        <v>43569.208333333328</v>
      </c>
      <c r="N277">
        <f t="shared" si="22"/>
        <v>8</v>
      </c>
      <c r="O277" t="b">
        <v>0</v>
      </c>
      <c r="P277" t="b">
        <v>0</v>
      </c>
      <c r="Q277" t="s">
        <v>2045</v>
      </c>
      <c r="R277" t="s">
        <v>2057</v>
      </c>
      <c r="S277" s="12">
        <f t="shared" si="23"/>
        <v>242</v>
      </c>
      <c r="T277">
        <f t="shared" si="24"/>
        <v>81.198275862068968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6">
        <f t="shared" si="20"/>
        <v>41018.208333333336</v>
      </c>
      <c r="L278">
        <v>1335243600</v>
      </c>
      <c r="M278" s="7">
        <f t="shared" si="21"/>
        <v>41023.208333333336</v>
      </c>
      <c r="N278">
        <f t="shared" si="22"/>
        <v>5</v>
      </c>
      <c r="O278" t="b">
        <v>0</v>
      </c>
      <c r="P278" t="b">
        <v>1</v>
      </c>
      <c r="Q278" t="s">
        <v>2048</v>
      </c>
      <c r="R278" t="s">
        <v>2049</v>
      </c>
      <c r="S278" s="12">
        <f t="shared" si="23"/>
        <v>97</v>
      </c>
      <c r="T278">
        <f t="shared" si="24"/>
        <v>40.030075187969928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6">
        <f t="shared" si="20"/>
        <v>40378.208333333336</v>
      </c>
      <c r="L279">
        <v>1279688400</v>
      </c>
      <c r="M279" s="7">
        <f t="shared" si="21"/>
        <v>40380.208333333336</v>
      </c>
      <c r="N279">
        <f t="shared" si="22"/>
        <v>2</v>
      </c>
      <c r="O279" t="b">
        <v>0</v>
      </c>
      <c r="P279" t="b">
        <v>0</v>
      </c>
      <c r="Q279" t="s">
        <v>2037</v>
      </c>
      <c r="R279" t="s">
        <v>2038</v>
      </c>
      <c r="S279" s="12">
        <f t="shared" si="23"/>
        <v>1066</v>
      </c>
      <c r="T279">
        <f t="shared" si="24"/>
        <v>89.939759036144579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6">
        <f t="shared" si="20"/>
        <v>41239.25</v>
      </c>
      <c r="L280">
        <v>1356069600</v>
      </c>
      <c r="M280" s="7">
        <f t="shared" si="21"/>
        <v>41264.25</v>
      </c>
      <c r="N280">
        <f t="shared" si="22"/>
        <v>25</v>
      </c>
      <c r="O280" t="b">
        <v>0</v>
      </c>
      <c r="P280" t="b">
        <v>0</v>
      </c>
      <c r="Q280" t="s">
        <v>2035</v>
      </c>
      <c r="R280" t="s">
        <v>2036</v>
      </c>
      <c r="S280" s="12">
        <f t="shared" si="23"/>
        <v>326</v>
      </c>
      <c r="T280">
        <f t="shared" si="24"/>
        <v>96.692307692307693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6">
        <f t="shared" si="20"/>
        <v>43346.208333333328</v>
      </c>
      <c r="L281">
        <v>1536210000</v>
      </c>
      <c r="M281" s="7">
        <f t="shared" si="21"/>
        <v>43349.208333333328</v>
      </c>
      <c r="N281">
        <f t="shared" si="22"/>
        <v>3</v>
      </c>
      <c r="O281" t="b">
        <v>0</v>
      </c>
      <c r="P281" t="b">
        <v>0</v>
      </c>
      <c r="Q281" t="s">
        <v>2037</v>
      </c>
      <c r="R281" t="s">
        <v>2038</v>
      </c>
      <c r="S281" s="12">
        <f t="shared" si="23"/>
        <v>171</v>
      </c>
      <c r="T281">
        <f t="shared" si="24"/>
        <v>25.010989010989011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6">
        <f t="shared" si="20"/>
        <v>43060.25</v>
      </c>
      <c r="L282">
        <v>1511762400</v>
      </c>
      <c r="M282" s="7">
        <f t="shared" si="21"/>
        <v>43066.25</v>
      </c>
      <c r="N282">
        <f t="shared" si="22"/>
        <v>6</v>
      </c>
      <c r="O282" t="b">
        <v>0</v>
      </c>
      <c r="P282" t="b">
        <v>0</v>
      </c>
      <c r="Q282" t="s">
        <v>2039</v>
      </c>
      <c r="R282" t="s">
        <v>2047</v>
      </c>
      <c r="S282" s="12">
        <f t="shared" si="23"/>
        <v>581</v>
      </c>
      <c r="T282">
        <f t="shared" si="24"/>
        <v>36.987277353689571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6">
        <f t="shared" si="20"/>
        <v>40979.25</v>
      </c>
      <c r="L283">
        <v>1333256400</v>
      </c>
      <c r="M283" s="7">
        <f t="shared" si="21"/>
        <v>41000.208333333336</v>
      </c>
      <c r="N283">
        <f t="shared" si="22"/>
        <v>21</v>
      </c>
      <c r="O283" t="b">
        <v>0</v>
      </c>
      <c r="P283" t="b">
        <v>1</v>
      </c>
      <c r="Q283" t="s">
        <v>2037</v>
      </c>
      <c r="R283" t="s">
        <v>2038</v>
      </c>
      <c r="S283" s="12">
        <f t="shared" si="23"/>
        <v>92</v>
      </c>
      <c r="T283">
        <f t="shared" si="24"/>
        <v>73.012609117361791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6">
        <f t="shared" si="20"/>
        <v>42701.25</v>
      </c>
      <c r="L284">
        <v>1480744800</v>
      </c>
      <c r="M284" s="7">
        <f t="shared" si="21"/>
        <v>42707.25</v>
      </c>
      <c r="N284">
        <f t="shared" si="22"/>
        <v>6</v>
      </c>
      <c r="O284" t="b">
        <v>0</v>
      </c>
      <c r="P284" t="b">
        <v>1</v>
      </c>
      <c r="Q284" t="s">
        <v>2039</v>
      </c>
      <c r="R284" t="s">
        <v>2058</v>
      </c>
      <c r="S284" s="12">
        <f t="shared" si="23"/>
        <v>108</v>
      </c>
      <c r="T284">
        <f t="shared" si="24"/>
        <v>68.240601503759393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6">
        <f t="shared" si="20"/>
        <v>42520.208333333328</v>
      </c>
      <c r="L285">
        <v>1465016400</v>
      </c>
      <c r="M285" s="7">
        <f t="shared" si="21"/>
        <v>42525.208333333328</v>
      </c>
      <c r="N285">
        <f t="shared" si="22"/>
        <v>5</v>
      </c>
      <c r="O285" t="b">
        <v>0</v>
      </c>
      <c r="P285" t="b">
        <v>0</v>
      </c>
      <c r="Q285" t="s">
        <v>2033</v>
      </c>
      <c r="R285" t="s">
        <v>2034</v>
      </c>
      <c r="S285" s="12">
        <f t="shared" si="23"/>
        <v>19</v>
      </c>
      <c r="T285">
        <f t="shared" si="24"/>
        <v>52.310344827586206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6">
        <f t="shared" si="20"/>
        <v>41030.208333333336</v>
      </c>
      <c r="L286">
        <v>1336280400</v>
      </c>
      <c r="M286" s="7">
        <f t="shared" si="21"/>
        <v>41035.208333333336</v>
      </c>
      <c r="N286">
        <f t="shared" si="22"/>
        <v>5</v>
      </c>
      <c r="O286" t="b">
        <v>0</v>
      </c>
      <c r="P286" t="b">
        <v>0</v>
      </c>
      <c r="Q286" t="s">
        <v>2035</v>
      </c>
      <c r="R286" t="s">
        <v>2036</v>
      </c>
      <c r="S286" s="12">
        <f t="shared" si="23"/>
        <v>83</v>
      </c>
      <c r="T286">
        <f t="shared" si="24"/>
        <v>61.765151515151516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6">
        <f t="shared" si="20"/>
        <v>42623.208333333328</v>
      </c>
      <c r="L287">
        <v>1476766800</v>
      </c>
      <c r="M287" s="7">
        <f t="shared" si="21"/>
        <v>42661.208333333328</v>
      </c>
      <c r="N287">
        <f t="shared" si="22"/>
        <v>38</v>
      </c>
      <c r="O287" t="b">
        <v>0</v>
      </c>
      <c r="P287" t="b">
        <v>0</v>
      </c>
      <c r="Q287" t="s">
        <v>2037</v>
      </c>
      <c r="R287" t="s">
        <v>2038</v>
      </c>
      <c r="S287" s="12">
        <f t="shared" si="23"/>
        <v>706</v>
      </c>
      <c r="T287">
        <f t="shared" si="24"/>
        <v>25.027559055118111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6">
        <f t="shared" si="20"/>
        <v>42697.25</v>
      </c>
      <c r="L288">
        <v>1480485600</v>
      </c>
      <c r="M288" s="7">
        <f t="shared" si="21"/>
        <v>42704.25</v>
      </c>
      <c r="N288">
        <f t="shared" si="22"/>
        <v>7</v>
      </c>
      <c r="O288" t="b">
        <v>0</v>
      </c>
      <c r="P288" t="b">
        <v>0</v>
      </c>
      <c r="Q288" t="s">
        <v>2037</v>
      </c>
      <c r="R288" t="s">
        <v>2038</v>
      </c>
      <c r="S288" s="12">
        <f t="shared" si="23"/>
        <v>17</v>
      </c>
      <c r="T288">
        <f t="shared" si="24"/>
        <v>106.28804347826087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6">
        <f t="shared" si="20"/>
        <v>42122.208333333328</v>
      </c>
      <c r="L289">
        <v>1430197200</v>
      </c>
      <c r="M289" s="7">
        <f t="shared" si="21"/>
        <v>42122.208333333328</v>
      </c>
      <c r="N289">
        <f t="shared" si="22"/>
        <v>0</v>
      </c>
      <c r="O289" t="b">
        <v>0</v>
      </c>
      <c r="P289" t="b">
        <v>0</v>
      </c>
      <c r="Q289" t="s">
        <v>2033</v>
      </c>
      <c r="R289" t="s">
        <v>2041</v>
      </c>
      <c r="S289" s="12">
        <f t="shared" si="23"/>
        <v>210</v>
      </c>
      <c r="T289">
        <f t="shared" si="24"/>
        <v>75.07386363636364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6">
        <f t="shared" si="20"/>
        <v>40982.208333333336</v>
      </c>
      <c r="L290">
        <v>1331787600</v>
      </c>
      <c r="M290" s="7">
        <f t="shared" si="21"/>
        <v>40983.208333333336</v>
      </c>
      <c r="N290">
        <f t="shared" si="22"/>
        <v>1</v>
      </c>
      <c r="O290" t="b">
        <v>0</v>
      </c>
      <c r="P290" t="b">
        <v>1</v>
      </c>
      <c r="Q290" t="s">
        <v>2033</v>
      </c>
      <c r="R290" t="s">
        <v>2055</v>
      </c>
      <c r="S290" s="12">
        <f t="shared" si="23"/>
        <v>98</v>
      </c>
      <c r="T290">
        <f t="shared" si="24"/>
        <v>39.970802919708028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6">
        <f t="shared" si="20"/>
        <v>42219.208333333328</v>
      </c>
      <c r="L291">
        <v>1438837200</v>
      </c>
      <c r="M291" s="7">
        <f t="shared" si="21"/>
        <v>42222.208333333328</v>
      </c>
      <c r="N291">
        <f t="shared" si="22"/>
        <v>3</v>
      </c>
      <c r="O291" t="b">
        <v>0</v>
      </c>
      <c r="P291" t="b">
        <v>0</v>
      </c>
      <c r="Q291" t="s">
        <v>2037</v>
      </c>
      <c r="R291" t="s">
        <v>2038</v>
      </c>
      <c r="S291" s="12">
        <f t="shared" si="23"/>
        <v>1684</v>
      </c>
      <c r="T291">
        <f t="shared" si="24"/>
        <v>39.982195845697326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6">
        <f t="shared" si="20"/>
        <v>41404.208333333336</v>
      </c>
      <c r="L292">
        <v>1370926800</v>
      </c>
      <c r="M292" s="7">
        <f t="shared" si="21"/>
        <v>41436.208333333336</v>
      </c>
      <c r="N292">
        <f t="shared" si="22"/>
        <v>32</v>
      </c>
      <c r="O292" t="b">
        <v>0</v>
      </c>
      <c r="P292" t="b">
        <v>1</v>
      </c>
      <c r="Q292" t="s">
        <v>2039</v>
      </c>
      <c r="R292" t="s">
        <v>2040</v>
      </c>
      <c r="S292" s="12">
        <f t="shared" si="23"/>
        <v>54</v>
      </c>
      <c r="T292">
        <f t="shared" si="24"/>
        <v>101.01541850220265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6">
        <f t="shared" si="20"/>
        <v>40831.208333333336</v>
      </c>
      <c r="L293">
        <v>1319000400</v>
      </c>
      <c r="M293" s="7">
        <f t="shared" si="21"/>
        <v>40835.208333333336</v>
      </c>
      <c r="N293">
        <f t="shared" si="22"/>
        <v>4</v>
      </c>
      <c r="O293" t="b">
        <v>1</v>
      </c>
      <c r="P293" t="b">
        <v>0</v>
      </c>
      <c r="Q293" t="s">
        <v>2035</v>
      </c>
      <c r="R293" t="s">
        <v>2036</v>
      </c>
      <c r="S293" s="12">
        <f t="shared" si="23"/>
        <v>457</v>
      </c>
      <c r="T293">
        <f t="shared" si="24"/>
        <v>76.813084112149539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6">
        <f t="shared" si="20"/>
        <v>40984.208333333336</v>
      </c>
      <c r="L294">
        <v>1333429200</v>
      </c>
      <c r="M294" s="7">
        <f t="shared" si="21"/>
        <v>41002.208333333336</v>
      </c>
      <c r="N294">
        <f t="shared" si="22"/>
        <v>18</v>
      </c>
      <c r="O294" t="b">
        <v>0</v>
      </c>
      <c r="P294" t="b">
        <v>0</v>
      </c>
      <c r="Q294" t="s">
        <v>2031</v>
      </c>
      <c r="R294" t="s">
        <v>2032</v>
      </c>
      <c r="S294" s="12">
        <f t="shared" si="23"/>
        <v>10</v>
      </c>
      <c r="T294">
        <f t="shared" si="24"/>
        <v>71.7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6">
        <f t="shared" si="20"/>
        <v>40456.208333333336</v>
      </c>
      <c r="L295">
        <v>1287032400</v>
      </c>
      <c r="M295" s="7">
        <f t="shared" si="21"/>
        <v>40465.208333333336</v>
      </c>
      <c r="N295">
        <f t="shared" si="22"/>
        <v>9</v>
      </c>
      <c r="O295" t="b">
        <v>0</v>
      </c>
      <c r="P295" t="b">
        <v>0</v>
      </c>
      <c r="Q295" t="s">
        <v>2037</v>
      </c>
      <c r="R295" t="s">
        <v>2038</v>
      </c>
      <c r="S295" s="12">
        <f t="shared" si="23"/>
        <v>16</v>
      </c>
      <c r="T295">
        <f t="shared" si="24"/>
        <v>33.28125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6">
        <f t="shared" si="20"/>
        <v>43399.208333333328</v>
      </c>
      <c r="L296">
        <v>1541570400</v>
      </c>
      <c r="M296" s="7">
        <f t="shared" si="21"/>
        <v>43411.25</v>
      </c>
      <c r="N296">
        <f t="shared" si="22"/>
        <v>12</v>
      </c>
      <c r="O296" t="b">
        <v>0</v>
      </c>
      <c r="P296" t="b">
        <v>0</v>
      </c>
      <c r="Q296" t="s">
        <v>2037</v>
      </c>
      <c r="R296" t="s">
        <v>2038</v>
      </c>
      <c r="S296" s="12">
        <f t="shared" si="23"/>
        <v>1340</v>
      </c>
      <c r="T296">
        <f t="shared" si="24"/>
        <v>43.923497267759565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6">
        <f t="shared" si="20"/>
        <v>41562.208333333336</v>
      </c>
      <c r="L297">
        <v>1383976800</v>
      </c>
      <c r="M297" s="7">
        <f t="shared" si="21"/>
        <v>41587.25</v>
      </c>
      <c r="N297">
        <f t="shared" si="22"/>
        <v>25</v>
      </c>
      <c r="O297" t="b">
        <v>0</v>
      </c>
      <c r="P297" t="b">
        <v>0</v>
      </c>
      <c r="Q297" t="s">
        <v>2037</v>
      </c>
      <c r="R297" t="s">
        <v>2038</v>
      </c>
      <c r="S297" s="12">
        <f t="shared" si="23"/>
        <v>36</v>
      </c>
      <c r="T297">
        <f t="shared" si="24"/>
        <v>36.004712041884815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6">
        <f t="shared" si="20"/>
        <v>43493.25</v>
      </c>
      <c r="L298">
        <v>1550556000</v>
      </c>
      <c r="M298" s="7">
        <f t="shared" si="21"/>
        <v>43515.25</v>
      </c>
      <c r="N298">
        <f t="shared" si="22"/>
        <v>22</v>
      </c>
      <c r="O298" t="b">
        <v>0</v>
      </c>
      <c r="P298" t="b">
        <v>0</v>
      </c>
      <c r="Q298" t="s">
        <v>2037</v>
      </c>
      <c r="R298" t="s">
        <v>2038</v>
      </c>
      <c r="S298" s="12">
        <f t="shared" si="23"/>
        <v>55</v>
      </c>
      <c r="T298">
        <f t="shared" si="24"/>
        <v>88.21052631578948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6">
        <f t="shared" si="20"/>
        <v>41653.25</v>
      </c>
      <c r="L299">
        <v>1390456800</v>
      </c>
      <c r="M299" s="7">
        <f t="shared" si="21"/>
        <v>41662.25</v>
      </c>
      <c r="N299">
        <f t="shared" si="22"/>
        <v>9</v>
      </c>
      <c r="O299" t="b">
        <v>0</v>
      </c>
      <c r="P299" t="b">
        <v>1</v>
      </c>
      <c r="Q299" t="s">
        <v>2037</v>
      </c>
      <c r="R299" t="s">
        <v>2038</v>
      </c>
      <c r="S299" s="12">
        <f t="shared" si="23"/>
        <v>94</v>
      </c>
      <c r="T299">
        <f t="shared" si="24"/>
        <v>65.240384615384613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6">
        <f t="shared" si="20"/>
        <v>42426.25</v>
      </c>
      <c r="L300">
        <v>1458018000</v>
      </c>
      <c r="M300" s="7">
        <f t="shared" si="21"/>
        <v>42444.208333333328</v>
      </c>
      <c r="N300">
        <f t="shared" si="22"/>
        <v>18</v>
      </c>
      <c r="O300" t="b">
        <v>0</v>
      </c>
      <c r="P300" t="b">
        <v>1</v>
      </c>
      <c r="Q300" t="s">
        <v>2033</v>
      </c>
      <c r="R300" t="s">
        <v>2034</v>
      </c>
      <c r="S300" s="12">
        <f t="shared" si="23"/>
        <v>144</v>
      </c>
      <c r="T300">
        <f t="shared" si="24"/>
        <v>69.958333333333329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6">
        <f t="shared" si="20"/>
        <v>42432.25</v>
      </c>
      <c r="L301">
        <v>1461819600</v>
      </c>
      <c r="M301" s="7">
        <f t="shared" si="21"/>
        <v>42488.208333333328</v>
      </c>
      <c r="N301">
        <f t="shared" si="22"/>
        <v>56</v>
      </c>
      <c r="O301" t="b">
        <v>0</v>
      </c>
      <c r="P301" t="b">
        <v>0</v>
      </c>
      <c r="Q301" t="s">
        <v>2031</v>
      </c>
      <c r="R301" t="s">
        <v>2032</v>
      </c>
      <c r="S301" s="12">
        <f t="shared" si="23"/>
        <v>51</v>
      </c>
      <c r="T301">
        <f t="shared" si="24"/>
        <v>39.877551020408163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6">
        <f t="shared" si="20"/>
        <v>42977.208333333328</v>
      </c>
      <c r="L302">
        <v>1504155600</v>
      </c>
      <c r="M302" s="7">
        <f t="shared" si="21"/>
        <v>42978.208333333328</v>
      </c>
      <c r="N302">
        <f t="shared" si="22"/>
        <v>1</v>
      </c>
      <c r="O302" t="b">
        <v>0</v>
      </c>
      <c r="P302" t="b">
        <v>1</v>
      </c>
      <c r="Q302" t="s">
        <v>2045</v>
      </c>
      <c r="R302" t="s">
        <v>2046</v>
      </c>
      <c r="S302" s="12">
        <f t="shared" si="23"/>
        <v>5</v>
      </c>
      <c r="T302">
        <f t="shared" si="24"/>
        <v>5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6">
        <f t="shared" si="20"/>
        <v>42061.25</v>
      </c>
      <c r="L303">
        <v>1426395600</v>
      </c>
      <c r="M303" s="7">
        <f t="shared" si="21"/>
        <v>42078.208333333328</v>
      </c>
      <c r="N303">
        <f t="shared" si="22"/>
        <v>17</v>
      </c>
      <c r="O303" t="b">
        <v>0</v>
      </c>
      <c r="P303" t="b">
        <v>0</v>
      </c>
      <c r="Q303" t="s">
        <v>2039</v>
      </c>
      <c r="R303" t="s">
        <v>2040</v>
      </c>
      <c r="S303" s="12">
        <f t="shared" si="23"/>
        <v>1345</v>
      </c>
      <c r="T303">
        <f t="shared" si="24"/>
        <v>41.023728813559323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6">
        <f t="shared" si="20"/>
        <v>43345.208333333328</v>
      </c>
      <c r="L304">
        <v>1537074000</v>
      </c>
      <c r="M304" s="7">
        <f t="shared" si="21"/>
        <v>43359.208333333328</v>
      </c>
      <c r="N304">
        <f t="shared" si="22"/>
        <v>14</v>
      </c>
      <c r="O304" t="b">
        <v>0</v>
      </c>
      <c r="P304" t="b">
        <v>0</v>
      </c>
      <c r="Q304" t="s">
        <v>2037</v>
      </c>
      <c r="R304" t="s">
        <v>2038</v>
      </c>
      <c r="S304" s="12">
        <f t="shared" si="23"/>
        <v>32</v>
      </c>
      <c r="T304">
        <f t="shared" si="24"/>
        <v>98.914285714285711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6">
        <f t="shared" si="20"/>
        <v>42376.25</v>
      </c>
      <c r="L305">
        <v>1452578400</v>
      </c>
      <c r="M305" s="7">
        <f t="shared" si="21"/>
        <v>42381.25</v>
      </c>
      <c r="N305">
        <f t="shared" si="22"/>
        <v>5</v>
      </c>
      <c r="O305" t="b">
        <v>0</v>
      </c>
      <c r="P305" t="b">
        <v>0</v>
      </c>
      <c r="Q305" t="s">
        <v>2033</v>
      </c>
      <c r="R305" t="s">
        <v>2043</v>
      </c>
      <c r="S305" s="12">
        <f t="shared" si="23"/>
        <v>83</v>
      </c>
      <c r="T305">
        <f t="shared" si="24"/>
        <v>87.78125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6">
        <f t="shared" si="20"/>
        <v>42589.208333333328</v>
      </c>
      <c r="L306">
        <v>1474088400</v>
      </c>
      <c r="M306" s="7">
        <f t="shared" si="21"/>
        <v>42630.208333333328</v>
      </c>
      <c r="N306">
        <f t="shared" si="22"/>
        <v>41</v>
      </c>
      <c r="O306" t="b">
        <v>0</v>
      </c>
      <c r="P306" t="b">
        <v>0</v>
      </c>
      <c r="Q306" t="s">
        <v>2039</v>
      </c>
      <c r="R306" t="s">
        <v>2040</v>
      </c>
      <c r="S306" s="12">
        <f t="shared" si="23"/>
        <v>546</v>
      </c>
      <c r="T306">
        <f t="shared" si="24"/>
        <v>80.767605633802816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6">
        <f t="shared" si="20"/>
        <v>42448.208333333328</v>
      </c>
      <c r="L307">
        <v>1461906000</v>
      </c>
      <c r="M307" s="7">
        <f t="shared" si="21"/>
        <v>42489.208333333328</v>
      </c>
      <c r="N307">
        <f t="shared" si="22"/>
        <v>41</v>
      </c>
      <c r="O307" t="b">
        <v>0</v>
      </c>
      <c r="P307" t="b">
        <v>0</v>
      </c>
      <c r="Q307" t="s">
        <v>2037</v>
      </c>
      <c r="R307" t="s">
        <v>2038</v>
      </c>
      <c r="S307" s="12">
        <f t="shared" si="23"/>
        <v>286</v>
      </c>
      <c r="T307">
        <f t="shared" si="24"/>
        <v>94.28235294117647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6">
        <f t="shared" si="20"/>
        <v>42930.208333333328</v>
      </c>
      <c r="L308">
        <v>1500267600</v>
      </c>
      <c r="M308" s="7">
        <f t="shared" si="21"/>
        <v>42933.208333333328</v>
      </c>
      <c r="N308">
        <f t="shared" si="22"/>
        <v>3</v>
      </c>
      <c r="O308" t="b">
        <v>0</v>
      </c>
      <c r="P308" t="b">
        <v>1</v>
      </c>
      <c r="Q308" t="s">
        <v>2037</v>
      </c>
      <c r="R308" t="s">
        <v>2038</v>
      </c>
      <c r="S308" s="12">
        <f t="shared" si="23"/>
        <v>8</v>
      </c>
      <c r="T308">
        <f t="shared" si="24"/>
        <v>73.428571428571431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6">
        <f t="shared" si="20"/>
        <v>41066.208333333336</v>
      </c>
      <c r="L309">
        <v>1340686800</v>
      </c>
      <c r="M309" s="7">
        <f t="shared" si="21"/>
        <v>41086.208333333336</v>
      </c>
      <c r="N309">
        <f t="shared" si="22"/>
        <v>20</v>
      </c>
      <c r="O309" t="b">
        <v>0</v>
      </c>
      <c r="P309" t="b">
        <v>1</v>
      </c>
      <c r="Q309" t="s">
        <v>2045</v>
      </c>
      <c r="R309" t="s">
        <v>2051</v>
      </c>
      <c r="S309" s="12">
        <f t="shared" si="23"/>
        <v>132</v>
      </c>
      <c r="T309">
        <f t="shared" si="24"/>
        <v>65.968133535660087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6">
        <f t="shared" si="20"/>
        <v>40651.208333333336</v>
      </c>
      <c r="L310">
        <v>1303189200</v>
      </c>
      <c r="M310" s="7">
        <f t="shared" si="21"/>
        <v>40652.208333333336</v>
      </c>
      <c r="N310">
        <f t="shared" si="22"/>
        <v>1</v>
      </c>
      <c r="O310" t="b">
        <v>0</v>
      </c>
      <c r="P310" t="b">
        <v>0</v>
      </c>
      <c r="Q310" t="s">
        <v>2037</v>
      </c>
      <c r="R310" t="s">
        <v>2038</v>
      </c>
      <c r="S310" s="12">
        <f t="shared" si="23"/>
        <v>74</v>
      </c>
      <c r="T310">
        <f t="shared" si="24"/>
        <v>109.04109589041096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6">
        <f t="shared" si="20"/>
        <v>40807.208333333336</v>
      </c>
      <c r="L311">
        <v>1318309200</v>
      </c>
      <c r="M311" s="7">
        <f t="shared" si="21"/>
        <v>40827.208333333336</v>
      </c>
      <c r="N311">
        <f t="shared" si="22"/>
        <v>20</v>
      </c>
      <c r="O311" t="b">
        <v>0</v>
      </c>
      <c r="P311" t="b">
        <v>1</v>
      </c>
      <c r="Q311" t="s">
        <v>2033</v>
      </c>
      <c r="R311" t="s">
        <v>2043</v>
      </c>
      <c r="S311" s="12">
        <f t="shared" si="23"/>
        <v>75</v>
      </c>
      <c r="T311">
        <f t="shared" si="24"/>
        <v>41.16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6">
        <f t="shared" si="20"/>
        <v>40277.208333333336</v>
      </c>
      <c r="L312">
        <v>1272171600</v>
      </c>
      <c r="M312" s="7">
        <f t="shared" si="21"/>
        <v>40293.208333333336</v>
      </c>
      <c r="N312">
        <f t="shared" si="22"/>
        <v>16</v>
      </c>
      <c r="O312" t="b">
        <v>0</v>
      </c>
      <c r="P312" t="b">
        <v>0</v>
      </c>
      <c r="Q312" t="s">
        <v>2048</v>
      </c>
      <c r="R312" t="s">
        <v>2049</v>
      </c>
      <c r="S312" s="12">
        <f t="shared" si="23"/>
        <v>20</v>
      </c>
      <c r="T312">
        <f t="shared" si="24"/>
        <v>99.125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6">
        <f t="shared" si="20"/>
        <v>40590.25</v>
      </c>
      <c r="L313">
        <v>1298872800</v>
      </c>
      <c r="M313" s="7">
        <f t="shared" si="21"/>
        <v>40602.25</v>
      </c>
      <c r="N313">
        <f t="shared" si="22"/>
        <v>12</v>
      </c>
      <c r="O313" t="b">
        <v>0</v>
      </c>
      <c r="P313" t="b">
        <v>0</v>
      </c>
      <c r="Q313" t="s">
        <v>2037</v>
      </c>
      <c r="R313" t="s">
        <v>2038</v>
      </c>
      <c r="S313" s="12">
        <f t="shared" si="23"/>
        <v>203</v>
      </c>
      <c r="T313">
        <f t="shared" si="24"/>
        <v>105.88429752066116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6">
        <f t="shared" si="20"/>
        <v>41572.208333333336</v>
      </c>
      <c r="L314">
        <v>1383282000</v>
      </c>
      <c r="M314" s="7">
        <f t="shared" si="21"/>
        <v>41579.208333333336</v>
      </c>
      <c r="N314">
        <f t="shared" si="22"/>
        <v>7</v>
      </c>
      <c r="O314" t="b">
        <v>0</v>
      </c>
      <c r="P314" t="b">
        <v>0</v>
      </c>
      <c r="Q314" t="s">
        <v>2037</v>
      </c>
      <c r="R314" t="s">
        <v>2038</v>
      </c>
      <c r="S314" s="12">
        <f t="shared" si="23"/>
        <v>310</v>
      </c>
      <c r="T314">
        <f t="shared" si="24"/>
        <v>48.996525921966864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6">
        <f t="shared" si="20"/>
        <v>40966.25</v>
      </c>
      <c r="L315">
        <v>1330495200</v>
      </c>
      <c r="M315" s="7">
        <f t="shared" si="21"/>
        <v>40968.25</v>
      </c>
      <c r="N315">
        <f t="shared" si="22"/>
        <v>2</v>
      </c>
      <c r="O315" t="b">
        <v>0</v>
      </c>
      <c r="P315" t="b">
        <v>0</v>
      </c>
      <c r="Q315" t="s">
        <v>2033</v>
      </c>
      <c r="R315" t="s">
        <v>2034</v>
      </c>
      <c r="S315" s="12">
        <f t="shared" si="23"/>
        <v>395</v>
      </c>
      <c r="T315">
        <f t="shared" si="24"/>
        <v>39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6">
        <f t="shared" si="20"/>
        <v>43536.208333333328</v>
      </c>
      <c r="L316">
        <v>1552798800</v>
      </c>
      <c r="M316" s="7">
        <f t="shared" si="21"/>
        <v>43541.208333333328</v>
      </c>
      <c r="N316">
        <f t="shared" si="22"/>
        <v>5</v>
      </c>
      <c r="O316" t="b">
        <v>0</v>
      </c>
      <c r="P316" t="b">
        <v>1</v>
      </c>
      <c r="Q316" t="s">
        <v>2039</v>
      </c>
      <c r="R316" t="s">
        <v>2040</v>
      </c>
      <c r="S316" s="12">
        <f t="shared" si="23"/>
        <v>295</v>
      </c>
      <c r="T316">
        <f t="shared" si="24"/>
        <v>31.022556390977442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6">
        <f t="shared" si="20"/>
        <v>41783.208333333336</v>
      </c>
      <c r="L317">
        <v>1403413200</v>
      </c>
      <c r="M317" s="7">
        <f t="shared" si="21"/>
        <v>41812.208333333336</v>
      </c>
      <c r="N317">
        <f t="shared" si="22"/>
        <v>29</v>
      </c>
      <c r="O317" t="b">
        <v>0</v>
      </c>
      <c r="P317" t="b">
        <v>0</v>
      </c>
      <c r="Q317" t="s">
        <v>2037</v>
      </c>
      <c r="R317" t="s">
        <v>2038</v>
      </c>
      <c r="S317" s="12">
        <f t="shared" si="23"/>
        <v>34</v>
      </c>
      <c r="T317">
        <f t="shared" si="24"/>
        <v>103.87096774193549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6">
        <f t="shared" si="20"/>
        <v>43788.25</v>
      </c>
      <c r="L318">
        <v>1574229600</v>
      </c>
      <c r="M318" s="7">
        <f t="shared" si="21"/>
        <v>43789.25</v>
      </c>
      <c r="N318">
        <f t="shared" si="22"/>
        <v>1</v>
      </c>
      <c r="O318" t="b">
        <v>0</v>
      </c>
      <c r="P318" t="b">
        <v>1</v>
      </c>
      <c r="Q318" t="s">
        <v>2031</v>
      </c>
      <c r="R318" t="s">
        <v>2032</v>
      </c>
      <c r="S318" s="12">
        <f t="shared" si="23"/>
        <v>67</v>
      </c>
      <c r="T318">
        <f t="shared" si="24"/>
        <v>59.268518518518519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6">
        <f t="shared" si="20"/>
        <v>42869.208333333328</v>
      </c>
      <c r="L319">
        <v>1495861200</v>
      </c>
      <c r="M319" s="7">
        <f t="shared" si="21"/>
        <v>42882.208333333328</v>
      </c>
      <c r="N319">
        <f t="shared" si="22"/>
        <v>13</v>
      </c>
      <c r="O319" t="b">
        <v>0</v>
      </c>
      <c r="P319" t="b">
        <v>0</v>
      </c>
      <c r="Q319" t="s">
        <v>2037</v>
      </c>
      <c r="R319" t="s">
        <v>2038</v>
      </c>
      <c r="S319" s="12">
        <f t="shared" si="23"/>
        <v>19</v>
      </c>
      <c r="T319">
        <f t="shared" si="24"/>
        <v>42.3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6">
        <f t="shared" si="20"/>
        <v>41684.25</v>
      </c>
      <c r="L320">
        <v>1392530400</v>
      </c>
      <c r="M320" s="7">
        <f t="shared" si="21"/>
        <v>41686.25</v>
      </c>
      <c r="N320">
        <f t="shared" si="22"/>
        <v>2</v>
      </c>
      <c r="O320" t="b">
        <v>0</v>
      </c>
      <c r="P320" t="b">
        <v>0</v>
      </c>
      <c r="Q320" t="s">
        <v>2033</v>
      </c>
      <c r="R320" t="s">
        <v>2034</v>
      </c>
      <c r="S320" s="12">
        <f t="shared" si="23"/>
        <v>16</v>
      </c>
      <c r="T320">
        <f t="shared" si="24"/>
        <v>53.117647058823529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6">
        <f t="shared" si="20"/>
        <v>40402.208333333336</v>
      </c>
      <c r="L321">
        <v>1283662800</v>
      </c>
      <c r="M321" s="7">
        <f t="shared" si="21"/>
        <v>40426.208333333336</v>
      </c>
      <c r="N321">
        <f t="shared" si="22"/>
        <v>24</v>
      </c>
      <c r="O321" t="b">
        <v>0</v>
      </c>
      <c r="P321" t="b">
        <v>0</v>
      </c>
      <c r="Q321" t="s">
        <v>2035</v>
      </c>
      <c r="R321" t="s">
        <v>2036</v>
      </c>
      <c r="S321" s="12">
        <f t="shared" si="23"/>
        <v>39</v>
      </c>
      <c r="T321">
        <f t="shared" si="24"/>
        <v>50.796875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6">
        <f t="shared" ref="K322:K385" si="25">(((J322/60)/60)/24)+DATE(1970,1,1)</f>
        <v>40673.208333333336</v>
      </c>
      <c r="L322">
        <v>1305781200</v>
      </c>
      <c r="M322" s="7">
        <f t="shared" ref="M322:M385" si="26">(((L322/60)/60)/24)+DATE(1970,1,1)</f>
        <v>40682.208333333336</v>
      </c>
      <c r="N322">
        <f t="shared" ref="N322:N385" si="27">DATEDIF(K322,M322, "D")</f>
        <v>9</v>
      </c>
      <c r="O322" t="b">
        <v>0</v>
      </c>
      <c r="P322" t="b">
        <v>0</v>
      </c>
      <c r="Q322" t="s">
        <v>2045</v>
      </c>
      <c r="R322" t="s">
        <v>2051</v>
      </c>
      <c r="S322" s="12">
        <f t="shared" ref="S322:S385" si="28">ROUND(E322/D322*100,0)</f>
        <v>10</v>
      </c>
      <c r="T322">
        <f t="shared" ref="T322:T385" si="29">E322/G322</f>
        <v>101.15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6">
        <f t="shared" si="25"/>
        <v>40634.208333333336</v>
      </c>
      <c r="L323">
        <v>1302325200</v>
      </c>
      <c r="M323" s="7">
        <f t="shared" si="26"/>
        <v>40642.208333333336</v>
      </c>
      <c r="N323">
        <f t="shared" si="27"/>
        <v>8</v>
      </c>
      <c r="O323" t="b">
        <v>0</v>
      </c>
      <c r="P323" t="b">
        <v>0</v>
      </c>
      <c r="Q323" t="s">
        <v>2039</v>
      </c>
      <c r="R323" t="s">
        <v>2050</v>
      </c>
      <c r="S323" s="12">
        <f t="shared" si="28"/>
        <v>94</v>
      </c>
      <c r="T323">
        <f t="shared" si="29"/>
        <v>65.000810372771468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6">
        <f t="shared" si="25"/>
        <v>40507.25</v>
      </c>
      <c r="L324">
        <v>1291788000</v>
      </c>
      <c r="M324" s="7">
        <f t="shared" si="26"/>
        <v>40520.25</v>
      </c>
      <c r="N324">
        <f t="shared" si="27"/>
        <v>13</v>
      </c>
      <c r="O324" t="b">
        <v>0</v>
      </c>
      <c r="P324" t="b">
        <v>0</v>
      </c>
      <c r="Q324" t="s">
        <v>2037</v>
      </c>
      <c r="R324" t="s">
        <v>2038</v>
      </c>
      <c r="S324" s="12">
        <f t="shared" si="28"/>
        <v>167</v>
      </c>
      <c r="T324">
        <f t="shared" si="29"/>
        <v>37.998645510835914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6">
        <f t="shared" si="25"/>
        <v>41725.208333333336</v>
      </c>
      <c r="L325">
        <v>1396069200</v>
      </c>
      <c r="M325" s="7">
        <f t="shared" si="26"/>
        <v>41727.208333333336</v>
      </c>
      <c r="N325">
        <f t="shared" si="27"/>
        <v>2</v>
      </c>
      <c r="O325" t="b">
        <v>0</v>
      </c>
      <c r="P325" t="b">
        <v>0</v>
      </c>
      <c r="Q325" t="s">
        <v>2039</v>
      </c>
      <c r="R325" t="s">
        <v>2040</v>
      </c>
      <c r="S325" s="12">
        <f t="shared" si="28"/>
        <v>24</v>
      </c>
      <c r="T325">
        <f t="shared" si="29"/>
        <v>82.615384615384613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6">
        <f t="shared" si="25"/>
        <v>42176.208333333328</v>
      </c>
      <c r="L326">
        <v>1435899600</v>
      </c>
      <c r="M326" s="7">
        <f t="shared" si="26"/>
        <v>42188.208333333328</v>
      </c>
      <c r="N326">
        <f t="shared" si="27"/>
        <v>12</v>
      </c>
      <c r="O326" t="b">
        <v>0</v>
      </c>
      <c r="P326" t="b">
        <v>1</v>
      </c>
      <c r="Q326" t="s">
        <v>2037</v>
      </c>
      <c r="R326" t="s">
        <v>2038</v>
      </c>
      <c r="S326" s="12">
        <f t="shared" si="28"/>
        <v>164</v>
      </c>
      <c r="T326">
        <f t="shared" si="29"/>
        <v>37.941368078175898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6">
        <f t="shared" si="25"/>
        <v>43267.208333333328</v>
      </c>
      <c r="L327">
        <v>1531112400</v>
      </c>
      <c r="M327" s="7">
        <f t="shared" si="26"/>
        <v>43290.208333333328</v>
      </c>
      <c r="N327">
        <f t="shared" si="27"/>
        <v>23</v>
      </c>
      <c r="O327" t="b">
        <v>0</v>
      </c>
      <c r="P327" t="b">
        <v>1</v>
      </c>
      <c r="Q327" t="s">
        <v>2037</v>
      </c>
      <c r="R327" t="s">
        <v>2038</v>
      </c>
      <c r="S327" s="12">
        <f t="shared" si="28"/>
        <v>91</v>
      </c>
      <c r="T327">
        <f t="shared" si="29"/>
        <v>80.780821917808225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6">
        <f t="shared" si="25"/>
        <v>42364.25</v>
      </c>
      <c r="L328">
        <v>1451628000</v>
      </c>
      <c r="M328" s="7">
        <f t="shared" si="26"/>
        <v>42370.25</v>
      </c>
      <c r="N328">
        <f t="shared" si="27"/>
        <v>6</v>
      </c>
      <c r="O328" t="b">
        <v>0</v>
      </c>
      <c r="P328" t="b">
        <v>0</v>
      </c>
      <c r="Q328" t="s">
        <v>2039</v>
      </c>
      <c r="R328" t="s">
        <v>2047</v>
      </c>
      <c r="S328" s="12">
        <f t="shared" si="28"/>
        <v>46</v>
      </c>
      <c r="T328">
        <f t="shared" si="29"/>
        <v>25.984375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6">
        <f t="shared" si="25"/>
        <v>43705.208333333328</v>
      </c>
      <c r="L329">
        <v>1567314000</v>
      </c>
      <c r="M329" s="7">
        <f t="shared" si="26"/>
        <v>43709.208333333328</v>
      </c>
      <c r="N329">
        <f t="shared" si="27"/>
        <v>4</v>
      </c>
      <c r="O329" t="b">
        <v>0</v>
      </c>
      <c r="P329" t="b">
        <v>1</v>
      </c>
      <c r="Q329" t="s">
        <v>2037</v>
      </c>
      <c r="R329" t="s">
        <v>2038</v>
      </c>
      <c r="S329" s="12">
        <f t="shared" si="28"/>
        <v>39</v>
      </c>
      <c r="T329">
        <f t="shared" si="29"/>
        <v>30.363636363636363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6">
        <f t="shared" si="25"/>
        <v>43434.25</v>
      </c>
      <c r="L330">
        <v>1544508000</v>
      </c>
      <c r="M330" s="7">
        <f t="shared" si="26"/>
        <v>43445.25</v>
      </c>
      <c r="N330">
        <f t="shared" si="27"/>
        <v>11</v>
      </c>
      <c r="O330" t="b">
        <v>0</v>
      </c>
      <c r="P330" t="b">
        <v>0</v>
      </c>
      <c r="Q330" t="s">
        <v>2033</v>
      </c>
      <c r="R330" t="s">
        <v>2034</v>
      </c>
      <c r="S330" s="12">
        <f t="shared" si="28"/>
        <v>134</v>
      </c>
      <c r="T330">
        <f t="shared" si="29"/>
        <v>54.004916018025398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6">
        <f t="shared" si="25"/>
        <v>42716.25</v>
      </c>
      <c r="L331">
        <v>1482472800</v>
      </c>
      <c r="M331" s="7">
        <f t="shared" si="26"/>
        <v>42727.25</v>
      </c>
      <c r="N331">
        <f t="shared" si="27"/>
        <v>11</v>
      </c>
      <c r="O331" t="b">
        <v>0</v>
      </c>
      <c r="P331" t="b">
        <v>0</v>
      </c>
      <c r="Q331" t="s">
        <v>2048</v>
      </c>
      <c r="R331" t="s">
        <v>2049</v>
      </c>
      <c r="S331" s="12">
        <f t="shared" si="28"/>
        <v>23</v>
      </c>
      <c r="T331">
        <f t="shared" si="29"/>
        <v>101.78672985781991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6">
        <f t="shared" si="25"/>
        <v>43077.25</v>
      </c>
      <c r="L332">
        <v>1512799200</v>
      </c>
      <c r="M332" s="7">
        <f t="shared" si="26"/>
        <v>43078.25</v>
      </c>
      <c r="N332">
        <f t="shared" si="27"/>
        <v>1</v>
      </c>
      <c r="O332" t="b">
        <v>0</v>
      </c>
      <c r="P332" t="b">
        <v>0</v>
      </c>
      <c r="Q332" t="s">
        <v>2039</v>
      </c>
      <c r="R332" t="s">
        <v>2040</v>
      </c>
      <c r="S332" s="12">
        <f t="shared" si="28"/>
        <v>185</v>
      </c>
      <c r="T332">
        <f t="shared" si="29"/>
        <v>45.003610108303249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6">
        <f t="shared" si="25"/>
        <v>40896.25</v>
      </c>
      <c r="L333">
        <v>1324360800</v>
      </c>
      <c r="M333" s="7">
        <f t="shared" si="26"/>
        <v>40897.25</v>
      </c>
      <c r="N333">
        <f t="shared" si="27"/>
        <v>1</v>
      </c>
      <c r="O333" t="b">
        <v>0</v>
      </c>
      <c r="P333" t="b">
        <v>0</v>
      </c>
      <c r="Q333" t="s">
        <v>2031</v>
      </c>
      <c r="R333" t="s">
        <v>2032</v>
      </c>
      <c r="S333" s="12">
        <f t="shared" si="28"/>
        <v>444</v>
      </c>
      <c r="T333">
        <f t="shared" si="29"/>
        <v>77.068421052631578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6">
        <f t="shared" si="25"/>
        <v>41361.208333333336</v>
      </c>
      <c r="L334">
        <v>1364533200</v>
      </c>
      <c r="M334" s="7">
        <f t="shared" si="26"/>
        <v>41362.208333333336</v>
      </c>
      <c r="N334">
        <f t="shared" si="27"/>
        <v>1</v>
      </c>
      <c r="O334" t="b">
        <v>0</v>
      </c>
      <c r="P334" t="b">
        <v>0</v>
      </c>
      <c r="Q334" t="s">
        <v>2035</v>
      </c>
      <c r="R334" t="s">
        <v>2044</v>
      </c>
      <c r="S334" s="12">
        <f t="shared" si="28"/>
        <v>200</v>
      </c>
      <c r="T334">
        <f t="shared" si="29"/>
        <v>88.076595744680844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6">
        <f t="shared" si="25"/>
        <v>43424.25</v>
      </c>
      <c r="L335">
        <v>1545112800</v>
      </c>
      <c r="M335" s="7">
        <f t="shared" si="26"/>
        <v>43452.25</v>
      </c>
      <c r="N335">
        <f t="shared" si="27"/>
        <v>28</v>
      </c>
      <c r="O335" t="b">
        <v>0</v>
      </c>
      <c r="P335" t="b">
        <v>0</v>
      </c>
      <c r="Q335" t="s">
        <v>2037</v>
      </c>
      <c r="R335" t="s">
        <v>2038</v>
      </c>
      <c r="S335" s="12">
        <f t="shared" si="28"/>
        <v>124</v>
      </c>
      <c r="T335">
        <f t="shared" si="29"/>
        <v>47.035573122529641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6">
        <f t="shared" si="25"/>
        <v>43110.25</v>
      </c>
      <c r="L336">
        <v>1516168800</v>
      </c>
      <c r="M336" s="7">
        <f t="shared" si="26"/>
        <v>43117.25</v>
      </c>
      <c r="N336">
        <f t="shared" si="27"/>
        <v>7</v>
      </c>
      <c r="O336" t="b">
        <v>0</v>
      </c>
      <c r="P336" t="b">
        <v>0</v>
      </c>
      <c r="Q336" t="s">
        <v>2033</v>
      </c>
      <c r="R336" t="s">
        <v>2034</v>
      </c>
      <c r="S336" s="12">
        <f t="shared" si="28"/>
        <v>187</v>
      </c>
      <c r="T336">
        <f t="shared" si="29"/>
        <v>110.99550763701707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6">
        <f t="shared" si="25"/>
        <v>43784.25</v>
      </c>
      <c r="L337">
        <v>1574920800</v>
      </c>
      <c r="M337" s="7">
        <f t="shared" si="26"/>
        <v>43797.25</v>
      </c>
      <c r="N337">
        <f t="shared" si="27"/>
        <v>13</v>
      </c>
      <c r="O337" t="b">
        <v>0</v>
      </c>
      <c r="P337" t="b">
        <v>0</v>
      </c>
      <c r="Q337" t="s">
        <v>2033</v>
      </c>
      <c r="R337" t="s">
        <v>2034</v>
      </c>
      <c r="S337" s="12">
        <f t="shared" si="28"/>
        <v>114</v>
      </c>
      <c r="T337">
        <f t="shared" si="29"/>
        <v>87.003066141042481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6">
        <f t="shared" si="25"/>
        <v>40527.25</v>
      </c>
      <c r="L338">
        <v>1292479200</v>
      </c>
      <c r="M338" s="7">
        <f t="shared" si="26"/>
        <v>40528.25</v>
      </c>
      <c r="N338">
        <f t="shared" si="27"/>
        <v>1</v>
      </c>
      <c r="O338" t="b">
        <v>0</v>
      </c>
      <c r="P338" t="b">
        <v>1</v>
      </c>
      <c r="Q338" t="s">
        <v>2033</v>
      </c>
      <c r="R338" t="s">
        <v>2034</v>
      </c>
      <c r="S338" s="12">
        <f t="shared" si="28"/>
        <v>97</v>
      </c>
      <c r="T338">
        <f t="shared" si="29"/>
        <v>63.994402985074629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6">
        <f t="shared" si="25"/>
        <v>43780.25</v>
      </c>
      <c r="L339">
        <v>1573538400</v>
      </c>
      <c r="M339" s="7">
        <f t="shared" si="26"/>
        <v>43781.25</v>
      </c>
      <c r="N339">
        <f t="shared" si="27"/>
        <v>1</v>
      </c>
      <c r="O339" t="b">
        <v>0</v>
      </c>
      <c r="P339" t="b">
        <v>0</v>
      </c>
      <c r="Q339" t="s">
        <v>2037</v>
      </c>
      <c r="R339" t="s">
        <v>2038</v>
      </c>
      <c r="S339" s="12">
        <f t="shared" si="28"/>
        <v>123</v>
      </c>
      <c r="T339">
        <f t="shared" si="29"/>
        <v>105.9945205479452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6">
        <f t="shared" si="25"/>
        <v>40821.208333333336</v>
      </c>
      <c r="L340">
        <v>1320382800</v>
      </c>
      <c r="M340" s="7">
        <f t="shared" si="26"/>
        <v>40851.208333333336</v>
      </c>
      <c r="N340">
        <f t="shared" si="27"/>
        <v>30</v>
      </c>
      <c r="O340" t="b">
        <v>0</v>
      </c>
      <c r="P340" t="b">
        <v>0</v>
      </c>
      <c r="Q340" t="s">
        <v>2037</v>
      </c>
      <c r="R340" t="s">
        <v>2038</v>
      </c>
      <c r="S340" s="12">
        <f t="shared" si="28"/>
        <v>179</v>
      </c>
      <c r="T340">
        <f t="shared" si="29"/>
        <v>73.989349112426041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6">
        <f t="shared" si="25"/>
        <v>42949.208333333328</v>
      </c>
      <c r="L341">
        <v>1502859600</v>
      </c>
      <c r="M341" s="7">
        <f t="shared" si="26"/>
        <v>42963.208333333328</v>
      </c>
      <c r="N341">
        <f t="shared" si="27"/>
        <v>14</v>
      </c>
      <c r="O341" t="b">
        <v>0</v>
      </c>
      <c r="P341" t="b">
        <v>0</v>
      </c>
      <c r="Q341" t="s">
        <v>2037</v>
      </c>
      <c r="R341" t="s">
        <v>2038</v>
      </c>
      <c r="S341" s="12">
        <f t="shared" si="28"/>
        <v>80</v>
      </c>
      <c r="T341">
        <f t="shared" si="29"/>
        <v>84.02004626060139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6">
        <f t="shared" si="25"/>
        <v>40889.25</v>
      </c>
      <c r="L342">
        <v>1323756000</v>
      </c>
      <c r="M342" s="7">
        <f t="shared" si="26"/>
        <v>40890.25</v>
      </c>
      <c r="N342">
        <f t="shared" si="27"/>
        <v>1</v>
      </c>
      <c r="O342" t="b">
        <v>0</v>
      </c>
      <c r="P342" t="b">
        <v>0</v>
      </c>
      <c r="Q342" t="s">
        <v>2052</v>
      </c>
      <c r="R342" t="s">
        <v>2053</v>
      </c>
      <c r="S342" s="12">
        <f t="shared" si="28"/>
        <v>94</v>
      </c>
      <c r="T342">
        <f t="shared" si="29"/>
        <v>88.966921119592882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6">
        <f t="shared" si="25"/>
        <v>42244.208333333328</v>
      </c>
      <c r="L343">
        <v>1441342800</v>
      </c>
      <c r="M343" s="7">
        <f t="shared" si="26"/>
        <v>42251.208333333328</v>
      </c>
      <c r="N343">
        <f t="shared" si="27"/>
        <v>7</v>
      </c>
      <c r="O343" t="b">
        <v>0</v>
      </c>
      <c r="P343" t="b">
        <v>0</v>
      </c>
      <c r="Q343" t="s">
        <v>2033</v>
      </c>
      <c r="R343" t="s">
        <v>2043</v>
      </c>
      <c r="S343" s="12">
        <f t="shared" si="28"/>
        <v>85</v>
      </c>
      <c r="T343">
        <f t="shared" si="29"/>
        <v>76.990453460620529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6">
        <f t="shared" si="25"/>
        <v>41475.208333333336</v>
      </c>
      <c r="L344">
        <v>1375333200</v>
      </c>
      <c r="M344" s="7">
        <f t="shared" si="26"/>
        <v>41487.208333333336</v>
      </c>
      <c r="N344">
        <f t="shared" si="27"/>
        <v>12</v>
      </c>
      <c r="O344" t="b">
        <v>0</v>
      </c>
      <c r="P344" t="b">
        <v>0</v>
      </c>
      <c r="Q344" t="s">
        <v>2037</v>
      </c>
      <c r="R344" t="s">
        <v>2038</v>
      </c>
      <c r="S344" s="12">
        <f t="shared" si="28"/>
        <v>67</v>
      </c>
      <c r="T344">
        <f t="shared" si="29"/>
        <v>97.146341463414629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6">
        <f t="shared" si="25"/>
        <v>41597.25</v>
      </c>
      <c r="L345">
        <v>1389420000</v>
      </c>
      <c r="M345" s="7">
        <f t="shared" si="26"/>
        <v>41650.25</v>
      </c>
      <c r="N345">
        <f t="shared" si="27"/>
        <v>53</v>
      </c>
      <c r="O345" t="b">
        <v>0</v>
      </c>
      <c r="P345" t="b">
        <v>0</v>
      </c>
      <c r="Q345" t="s">
        <v>2037</v>
      </c>
      <c r="R345" t="s">
        <v>2038</v>
      </c>
      <c r="S345" s="12">
        <f t="shared" si="28"/>
        <v>54</v>
      </c>
      <c r="T345">
        <f t="shared" si="29"/>
        <v>33.013605442176868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6">
        <f t="shared" si="25"/>
        <v>43122.25</v>
      </c>
      <c r="L346">
        <v>1520056800</v>
      </c>
      <c r="M346" s="7">
        <f t="shared" si="26"/>
        <v>43162.25</v>
      </c>
      <c r="N346">
        <f t="shared" si="27"/>
        <v>40</v>
      </c>
      <c r="O346" t="b">
        <v>0</v>
      </c>
      <c r="P346" t="b">
        <v>0</v>
      </c>
      <c r="Q346" t="s">
        <v>2048</v>
      </c>
      <c r="R346" t="s">
        <v>2049</v>
      </c>
      <c r="S346" s="12">
        <f t="shared" si="28"/>
        <v>42</v>
      </c>
      <c r="T346">
        <f t="shared" si="29"/>
        <v>99.950602409638549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6">
        <f t="shared" si="25"/>
        <v>42194.208333333328</v>
      </c>
      <c r="L347">
        <v>1436504400</v>
      </c>
      <c r="M347" s="7">
        <f t="shared" si="26"/>
        <v>42195.208333333328</v>
      </c>
      <c r="N347">
        <f t="shared" si="27"/>
        <v>1</v>
      </c>
      <c r="O347" t="b">
        <v>0</v>
      </c>
      <c r="P347" t="b">
        <v>0</v>
      </c>
      <c r="Q347" t="s">
        <v>2039</v>
      </c>
      <c r="R347" t="s">
        <v>2042</v>
      </c>
      <c r="S347" s="12">
        <f t="shared" si="28"/>
        <v>15</v>
      </c>
      <c r="T347">
        <f t="shared" si="29"/>
        <v>69.966767371601208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6">
        <f t="shared" si="25"/>
        <v>42971.208333333328</v>
      </c>
      <c r="L348">
        <v>1508302800</v>
      </c>
      <c r="M348" s="7">
        <f t="shared" si="26"/>
        <v>43026.208333333328</v>
      </c>
      <c r="N348">
        <f t="shared" si="27"/>
        <v>55</v>
      </c>
      <c r="O348" t="b">
        <v>0</v>
      </c>
      <c r="P348" t="b">
        <v>1</v>
      </c>
      <c r="Q348" t="s">
        <v>2033</v>
      </c>
      <c r="R348" t="s">
        <v>2043</v>
      </c>
      <c r="S348" s="12">
        <f t="shared" si="28"/>
        <v>34</v>
      </c>
      <c r="T348">
        <f t="shared" si="29"/>
        <v>110.32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6">
        <f t="shared" si="25"/>
        <v>42046.25</v>
      </c>
      <c r="L349">
        <v>1425708000</v>
      </c>
      <c r="M349" s="7">
        <f t="shared" si="26"/>
        <v>42070.25</v>
      </c>
      <c r="N349">
        <f t="shared" si="27"/>
        <v>24</v>
      </c>
      <c r="O349" t="b">
        <v>0</v>
      </c>
      <c r="P349" t="b">
        <v>0</v>
      </c>
      <c r="Q349" t="s">
        <v>2035</v>
      </c>
      <c r="R349" t="s">
        <v>2036</v>
      </c>
      <c r="S349" s="12">
        <f t="shared" si="28"/>
        <v>1401</v>
      </c>
      <c r="T349">
        <f t="shared" si="29"/>
        <v>66.005235602094245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6">
        <f t="shared" si="25"/>
        <v>42782.25</v>
      </c>
      <c r="L350">
        <v>1488348000</v>
      </c>
      <c r="M350" s="7">
        <f t="shared" si="26"/>
        <v>42795.25</v>
      </c>
      <c r="N350">
        <f t="shared" si="27"/>
        <v>13</v>
      </c>
      <c r="O350" t="b">
        <v>0</v>
      </c>
      <c r="P350" t="b">
        <v>0</v>
      </c>
      <c r="Q350" t="s">
        <v>2031</v>
      </c>
      <c r="R350" t="s">
        <v>2032</v>
      </c>
      <c r="S350" s="12">
        <f t="shared" si="28"/>
        <v>72</v>
      </c>
      <c r="T350">
        <f t="shared" si="29"/>
        <v>41.005742176284812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6">
        <f t="shared" si="25"/>
        <v>42930.208333333328</v>
      </c>
      <c r="L351">
        <v>1502600400</v>
      </c>
      <c r="M351" s="7">
        <f t="shared" si="26"/>
        <v>42960.208333333328</v>
      </c>
      <c r="N351">
        <f t="shared" si="27"/>
        <v>30</v>
      </c>
      <c r="O351" t="b">
        <v>0</v>
      </c>
      <c r="P351" t="b">
        <v>0</v>
      </c>
      <c r="Q351" t="s">
        <v>2037</v>
      </c>
      <c r="R351" t="s">
        <v>2038</v>
      </c>
      <c r="S351" s="12">
        <f t="shared" si="28"/>
        <v>53</v>
      </c>
      <c r="T351">
        <f t="shared" si="29"/>
        <v>103.96316359696641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6">
        <f t="shared" si="25"/>
        <v>42144.208333333328</v>
      </c>
      <c r="L352">
        <v>1433653200</v>
      </c>
      <c r="M352" s="7">
        <f t="shared" si="26"/>
        <v>42162.208333333328</v>
      </c>
      <c r="N352">
        <f t="shared" si="27"/>
        <v>18</v>
      </c>
      <c r="O352" t="b">
        <v>0</v>
      </c>
      <c r="P352" t="b">
        <v>1</v>
      </c>
      <c r="Q352" t="s">
        <v>2033</v>
      </c>
      <c r="R352" t="s">
        <v>2056</v>
      </c>
      <c r="S352" s="12">
        <f t="shared" si="28"/>
        <v>5</v>
      </c>
      <c r="T352">
        <f t="shared" si="29"/>
        <v>5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6">
        <f t="shared" si="25"/>
        <v>42240.208333333328</v>
      </c>
      <c r="L353">
        <v>1441602000</v>
      </c>
      <c r="M353" s="7">
        <f t="shared" si="26"/>
        <v>42254.208333333328</v>
      </c>
      <c r="N353">
        <f t="shared" si="27"/>
        <v>14</v>
      </c>
      <c r="O353" t="b">
        <v>0</v>
      </c>
      <c r="P353" t="b">
        <v>0</v>
      </c>
      <c r="Q353" t="s">
        <v>2033</v>
      </c>
      <c r="R353" t="s">
        <v>2034</v>
      </c>
      <c r="S353" s="12">
        <f t="shared" si="28"/>
        <v>128</v>
      </c>
      <c r="T353">
        <f t="shared" si="29"/>
        <v>47.009935419771487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6">
        <f t="shared" si="25"/>
        <v>42315.25</v>
      </c>
      <c r="L354">
        <v>1447567200</v>
      </c>
      <c r="M354" s="7">
        <f t="shared" si="26"/>
        <v>42323.25</v>
      </c>
      <c r="N354">
        <f t="shared" si="27"/>
        <v>8</v>
      </c>
      <c r="O354" t="b">
        <v>0</v>
      </c>
      <c r="P354" t="b">
        <v>0</v>
      </c>
      <c r="Q354" t="s">
        <v>2037</v>
      </c>
      <c r="R354" t="s">
        <v>2038</v>
      </c>
      <c r="S354" s="12">
        <f t="shared" si="28"/>
        <v>35</v>
      </c>
      <c r="T354">
        <f t="shared" si="29"/>
        <v>29.606060606060606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6">
        <f t="shared" si="25"/>
        <v>43651.208333333328</v>
      </c>
      <c r="L355">
        <v>1562389200</v>
      </c>
      <c r="M355" s="7">
        <f t="shared" si="26"/>
        <v>43652.208333333328</v>
      </c>
      <c r="N355">
        <f t="shared" si="27"/>
        <v>1</v>
      </c>
      <c r="O355" t="b">
        <v>0</v>
      </c>
      <c r="P355" t="b">
        <v>0</v>
      </c>
      <c r="Q355" t="s">
        <v>2037</v>
      </c>
      <c r="R355" t="s">
        <v>2038</v>
      </c>
      <c r="S355" s="12">
        <f t="shared" si="28"/>
        <v>411</v>
      </c>
      <c r="T355">
        <f t="shared" si="29"/>
        <v>81.010569583088667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6">
        <f t="shared" si="25"/>
        <v>41520.208333333336</v>
      </c>
      <c r="L356">
        <v>1378789200</v>
      </c>
      <c r="M356" s="7">
        <f t="shared" si="26"/>
        <v>41527.208333333336</v>
      </c>
      <c r="N356">
        <f t="shared" si="27"/>
        <v>7</v>
      </c>
      <c r="O356" t="b">
        <v>0</v>
      </c>
      <c r="P356" t="b">
        <v>0</v>
      </c>
      <c r="Q356" t="s">
        <v>2039</v>
      </c>
      <c r="R356" t="s">
        <v>2040</v>
      </c>
      <c r="S356" s="12">
        <f t="shared" si="28"/>
        <v>124</v>
      </c>
      <c r="T356">
        <f t="shared" si="29"/>
        <v>94.35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6">
        <f t="shared" si="25"/>
        <v>42757.25</v>
      </c>
      <c r="L357">
        <v>1488520800</v>
      </c>
      <c r="M357" s="7">
        <f t="shared" si="26"/>
        <v>42797.25</v>
      </c>
      <c r="N357">
        <f t="shared" si="27"/>
        <v>40</v>
      </c>
      <c r="O357" t="b">
        <v>0</v>
      </c>
      <c r="P357" t="b">
        <v>0</v>
      </c>
      <c r="Q357" t="s">
        <v>2035</v>
      </c>
      <c r="R357" t="s">
        <v>2044</v>
      </c>
      <c r="S357" s="12">
        <f t="shared" si="28"/>
        <v>59</v>
      </c>
      <c r="T357">
        <f t="shared" si="29"/>
        <v>26.058139534883722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6">
        <f t="shared" si="25"/>
        <v>40922.25</v>
      </c>
      <c r="L358">
        <v>1327298400</v>
      </c>
      <c r="M358" s="7">
        <f t="shared" si="26"/>
        <v>40931.25</v>
      </c>
      <c r="N358">
        <f t="shared" si="27"/>
        <v>9</v>
      </c>
      <c r="O358" t="b">
        <v>0</v>
      </c>
      <c r="P358" t="b">
        <v>0</v>
      </c>
      <c r="Q358" t="s">
        <v>2037</v>
      </c>
      <c r="R358" t="s">
        <v>2038</v>
      </c>
      <c r="S358" s="12">
        <f t="shared" si="28"/>
        <v>37</v>
      </c>
      <c r="T358">
        <f t="shared" si="29"/>
        <v>85.775000000000006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6">
        <f t="shared" si="25"/>
        <v>42250.208333333328</v>
      </c>
      <c r="L359">
        <v>1443416400</v>
      </c>
      <c r="M359" s="7">
        <f t="shared" si="26"/>
        <v>42275.208333333328</v>
      </c>
      <c r="N359">
        <f t="shared" si="27"/>
        <v>25</v>
      </c>
      <c r="O359" t="b">
        <v>0</v>
      </c>
      <c r="P359" t="b">
        <v>0</v>
      </c>
      <c r="Q359" t="s">
        <v>2048</v>
      </c>
      <c r="R359" t="s">
        <v>2049</v>
      </c>
      <c r="S359" s="12">
        <f t="shared" si="28"/>
        <v>185</v>
      </c>
      <c r="T359">
        <f t="shared" si="29"/>
        <v>103.73170731707317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6">
        <f t="shared" si="25"/>
        <v>43322.208333333328</v>
      </c>
      <c r="L360">
        <v>1534136400</v>
      </c>
      <c r="M360" s="7">
        <f t="shared" si="26"/>
        <v>43325.208333333328</v>
      </c>
      <c r="N360">
        <f t="shared" si="27"/>
        <v>3</v>
      </c>
      <c r="O360" t="b">
        <v>1</v>
      </c>
      <c r="P360" t="b">
        <v>0</v>
      </c>
      <c r="Q360" t="s">
        <v>2052</v>
      </c>
      <c r="R360" t="s">
        <v>2053</v>
      </c>
      <c r="S360" s="12">
        <f t="shared" si="28"/>
        <v>12</v>
      </c>
      <c r="T360">
        <f t="shared" si="29"/>
        <v>49.826086956521742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6">
        <f t="shared" si="25"/>
        <v>40782.208333333336</v>
      </c>
      <c r="L361">
        <v>1315026000</v>
      </c>
      <c r="M361" s="7">
        <f t="shared" si="26"/>
        <v>40789.208333333336</v>
      </c>
      <c r="N361">
        <f t="shared" si="27"/>
        <v>7</v>
      </c>
      <c r="O361" t="b">
        <v>0</v>
      </c>
      <c r="P361" t="b">
        <v>0</v>
      </c>
      <c r="Q361" t="s">
        <v>2039</v>
      </c>
      <c r="R361" t="s">
        <v>2047</v>
      </c>
      <c r="S361" s="12">
        <f t="shared" si="28"/>
        <v>299</v>
      </c>
      <c r="T361">
        <f t="shared" si="29"/>
        <v>63.893048128342244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6">
        <f t="shared" si="25"/>
        <v>40544.25</v>
      </c>
      <c r="L362">
        <v>1295071200</v>
      </c>
      <c r="M362" s="7">
        <f t="shared" si="26"/>
        <v>40558.25</v>
      </c>
      <c r="N362">
        <f t="shared" si="27"/>
        <v>14</v>
      </c>
      <c r="O362" t="b">
        <v>0</v>
      </c>
      <c r="P362" t="b">
        <v>1</v>
      </c>
      <c r="Q362" t="s">
        <v>2037</v>
      </c>
      <c r="R362" t="s">
        <v>2038</v>
      </c>
      <c r="S362" s="12">
        <f t="shared" si="28"/>
        <v>226</v>
      </c>
      <c r="T362">
        <f t="shared" si="29"/>
        <v>47.002434782608695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6">
        <f t="shared" si="25"/>
        <v>43015.208333333328</v>
      </c>
      <c r="L363">
        <v>1509426000</v>
      </c>
      <c r="M363" s="7">
        <f t="shared" si="26"/>
        <v>43039.208333333328</v>
      </c>
      <c r="N363">
        <f t="shared" si="27"/>
        <v>24</v>
      </c>
      <c r="O363" t="b">
        <v>0</v>
      </c>
      <c r="P363" t="b">
        <v>0</v>
      </c>
      <c r="Q363" t="s">
        <v>2037</v>
      </c>
      <c r="R363" t="s">
        <v>2038</v>
      </c>
      <c r="S363" s="12">
        <f t="shared" si="28"/>
        <v>174</v>
      </c>
      <c r="T363">
        <f t="shared" si="29"/>
        <v>108.47727272727273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6">
        <f t="shared" si="25"/>
        <v>40570.25</v>
      </c>
      <c r="L364">
        <v>1299391200</v>
      </c>
      <c r="M364" s="7">
        <f t="shared" si="26"/>
        <v>40608.25</v>
      </c>
      <c r="N364">
        <f t="shared" si="27"/>
        <v>38</v>
      </c>
      <c r="O364" t="b">
        <v>0</v>
      </c>
      <c r="P364" t="b">
        <v>0</v>
      </c>
      <c r="Q364" t="s">
        <v>2033</v>
      </c>
      <c r="R364" t="s">
        <v>2034</v>
      </c>
      <c r="S364" s="12">
        <f t="shared" si="28"/>
        <v>372</v>
      </c>
      <c r="T364">
        <f t="shared" si="29"/>
        <v>72.015706806282722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6">
        <f t="shared" si="25"/>
        <v>40904.25</v>
      </c>
      <c r="L365">
        <v>1325052000</v>
      </c>
      <c r="M365" s="7">
        <f t="shared" si="26"/>
        <v>40905.25</v>
      </c>
      <c r="N365">
        <f t="shared" si="27"/>
        <v>1</v>
      </c>
      <c r="O365" t="b">
        <v>0</v>
      </c>
      <c r="P365" t="b">
        <v>0</v>
      </c>
      <c r="Q365" t="s">
        <v>2033</v>
      </c>
      <c r="R365" t="s">
        <v>2034</v>
      </c>
      <c r="S365" s="12">
        <f t="shared" si="28"/>
        <v>160</v>
      </c>
      <c r="T365">
        <f t="shared" si="29"/>
        <v>59.928057553956833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6">
        <f t="shared" si="25"/>
        <v>43164.25</v>
      </c>
      <c r="L366">
        <v>1522818000</v>
      </c>
      <c r="M366" s="7">
        <f t="shared" si="26"/>
        <v>43194.208333333328</v>
      </c>
      <c r="N366">
        <f t="shared" si="27"/>
        <v>30</v>
      </c>
      <c r="O366" t="b">
        <v>0</v>
      </c>
      <c r="P366" t="b">
        <v>0</v>
      </c>
      <c r="Q366" t="s">
        <v>2033</v>
      </c>
      <c r="R366" t="s">
        <v>2043</v>
      </c>
      <c r="S366" s="12">
        <f t="shared" si="28"/>
        <v>1616</v>
      </c>
      <c r="T366">
        <f t="shared" si="29"/>
        <v>78.209677419354833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6">
        <f t="shared" si="25"/>
        <v>42733.25</v>
      </c>
      <c r="L367">
        <v>1485324000</v>
      </c>
      <c r="M367" s="7">
        <f t="shared" si="26"/>
        <v>42760.25</v>
      </c>
      <c r="N367">
        <f t="shared" si="27"/>
        <v>27</v>
      </c>
      <c r="O367" t="b">
        <v>0</v>
      </c>
      <c r="P367" t="b">
        <v>0</v>
      </c>
      <c r="Q367" t="s">
        <v>2037</v>
      </c>
      <c r="R367" t="s">
        <v>2038</v>
      </c>
      <c r="S367" s="12">
        <f t="shared" si="28"/>
        <v>733</v>
      </c>
      <c r="T367">
        <f t="shared" si="29"/>
        <v>104.77678571428571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6">
        <f t="shared" si="25"/>
        <v>40546.25</v>
      </c>
      <c r="L368">
        <v>1294120800</v>
      </c>
      <c r="M368" s="7">
        <f t="shared" si="26"/>
        <v>40547.25</v>
      </c>
      <c r="N368">
        <f t="shared" si="27"/>
        <v>1</v>
      </c>
      <c r="O368" t="b">
        <v>0</v>
      </c>
      <c r="P368" t="b">
        <v>1</v>
      </c>
      <c r="Q368" t="s">
        <v>2037</v>
      </c>
      <c r="R368" t="s">
        <v>2038</v>
      </c>
      <c r="S368" s="12">
        <f t="shared" si="28"/>
        <v>592</v>
      </c>
      <c r="T368">
        <f t="shared" si="29"/>
        <v>105.52475247524752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6">
        <f t="shared" si="25"/>
        <v>41930.208333333336</v>
      </c>
      <c r="L369">
        <v>1415685600</v>
      </c>
      <c r="M369" s="7">
        <f t="shared" si="26"/>
        <v>41954.25</v>
      </c>
      <c r="N369">
        <f t="shared" si="27"/>
        <v>24</v>
      </c>
      <c r="O369" t="b">
        <v>0</v>
      </c>
      <c r="P369" t="b">
        <v>1</v>
      </c>
      <c r="Q369" t="s">
        <v>2037</v>
      </c>
      <c r="R369" t="s">
        <v>2038</v>
      </c>
      <c r="S369" s="12">
        <f t="shared" si="28"/>
        <v>19</v>
      </c>
      <c r="T369">
        <f t="shared" si="29"/>
        <v>24.933333333333334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6">
        <f t="shared" si="25"/>
        <v>40464.208333333336</v>
      </c>
      <c r="L370">
        <v>1288933200</v>
      </c>
      <c r="M370" s="7">
        <f t="shared" si="26"/>
        <v>40487.208333333336</v>
      </c>
      <c r="N370">
        <f t="shared" si="27"/>
        <v>23</v>
      </c>
      <c r="O370" t="b">
        <v>0</v>
      </c>
      <c r="P370" t="b">
        <v>1</v>
      </c>
      <c r="Q370" t="s">
        <v>2039</v>
      </c>
      <c r="R370" t="s">
        <v>2040</v>
      </c>
      <c r="S370" s="12">
        <f t="shared" si="28"/>
        <v>277</v>
      </c>
      <c r="T370">
        <f t="shared" si="29"/>
        <v>69.873786407766985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6">
        <f t="shared" si="25"/>
        <v>41308.25</v>
      </c>
      <c r="L371">
        <v>1363237200</v>
      </c>
      <c r="M371" s="7">
        <f t="shared" si="26"/>
        <v>41347.208333333336</v>
      </c>
      <c r="N371">
        <f t="shared" si="27"/>
        <v>39</v>
      </c>
      <c r="O371" t="b">
        <v>0</v>
      </c>
      <c r="P371" t="b">
        <v>1</v>
      </c>
      <c r="Q371" t="s">
        <v>2039</v>
      </c>
      <c r="R371" t="s">
        <v>2058</v>
      </c>
      <c r="S371" s="12">
        <f t="shared" si="28"/>
        <v>273</v>
      </c>
      <c r="T371">
        <f t="shared" si="29"/>
        <v>95.733766233766232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6">
        <f t="shared" si="25"/>
        <v>43570.208333333328</v>
      </c>
      <c r="L372">
        <v>1555822800</v>
      </c>
      <c r="M372" s="7">
        <f t="shared" si="26"/>
        <v>43576.208333333328</v>
      </c>
      <c r="N372">
        <f t="shared" si="27"/>
        <v>6</v>
      </c>
      <c r="O372" t="b">
        <v>0</v>
      </c>
      <c r="P372" t="b">
        <v>0</v>
      </c>
      <c r="Q372" t="s">
        <v>2037</v>
      </c>
      <c r="R372" t="s">
        <v>2038</v>
      </c>
      <c r="S372" s="12">
        <f t="shared" si="28"/>
        <v>159</v>
      </c>
      <c r="T372">
        <f t="shared" si="29"/>
        <v>29.997485752598056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6">
        <f t="shared" si="25"/>
        <v>42043.25</v>
      </c>
      <c r="L373">
        <v>1427778000</v>
      </c>
      <c r="M373" s="7">
        <f t="shared" si="26"/>
        <v>42094.208333333328</v>
      </c>
      <c r="N373">
        <f t="shared" si="27"/>
        <v>51</v>
      </c>
      <c r="O373" t="b">
        <v>0</v>
      </c>
      <c r="P373" t="b">
        <v>0</v>
      </c>
      <c r="Q373" t="s">
        <v>2037</v>
      </c>
      <c r="R373" t="s">
        <v>2038</v>
      </c>
      <c r="S373" s="12">
        <f t="shared" si="28"/>
        <v>68</v>
      </c>
      <c r="T373">
        <f t="shared" si="29"/>
        <v>59.011948529411768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6">
        <f t="shared" si="25"/>
        <v>42012.25</v>
      </c>
      <c r="L374">
        <v>1422424800</v>
      </c>
      <c r="M374" s="7">
        <f t="shared" si="26"/>
        <v>42032.25</v>
      </c>
      <c r="N374">
        <f t="shared" si="27"/>
        <v>20</v>
      </c>
      <c r="O374" t="b">
        <v>0</v>
      </c>
      <c r="P374" t="b">
        <v>1</v>
      </c>
      <c r="Q374" t="s">
        <v>2039</v>
      </c>
      <c r="R374" t="s">
        <v>2040</v>
      </c>
      <c r="S374" s="12">
        <f t="shared" si="28"/>
        <v>1592</v>
      </c>
      <c r="T374">
        <f t="shared" si="29"/>
        <v>84.757396449704146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6">
        <f t="shared" si="25"/>
        <v>42964.208333333328</v>
      </c>
      <c r="L375">
        <v>1503637200</v>
      </c>
      <c r="M375" s="7">
        <f t="shared" si="26"/>
        <v>42972.208333333328</v>
      </c>
      <c r="N375">
        <f t="shared" si="27"/>
        <v>8</v>
      </c>
      <c r="O375" t="b">
        <v>0</v>
      </c>
      <c r="P375" t="b">
        <v>0</v>
      </c>
      <c r="Q375" t="s">
        <v>2037</v>
      </c>
      <c r="R375" t="s">
        <v>2038</v>
      </c>
      <c r="S375" s="12">
        <f t="shared" si="28"/>
        <v>730</v>
      </c>
      <c r="T375">
        <f t="shared" si="29"/>
        <v>78.010921177587846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6">
        <f t="shared" si="25"/>
        <v>43476.25</v>
      </c>
      <c r="L376">
        <v>1547618400</v>
      </c>
      <c r="M376" s="7">
        <f t="shared" si="26"/>
        <v>43481.25</v>
      </c>
      <c r="N376">
        <f t="shared" si="27"/>
        <v>5</v>
      </c>
      <c r="O376" t="b">
        <v>0</v>
      </c>
      <c r="P376" t="b">
        <v>1</v>
      </c>
      <c r="Q376" t="s">
        <v>2039</v>
      </c>
      <c r="R376" t="s">
        <v>2040</v>
      </c>
      <c r="S376" s="12">
        <f t="shared" si="28"/>
        <v>13</v>
      </c>
      <c r="T376">
        <f t="shared" si="29"/>
        <v>50.05215419501134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6">
        <f t="shared" si="25"/>
        <v>42293.208333333328</v>
      </c>
      <c r="L377">
        <v>1449900000</v>
      </c>
      <c r="M377" s="7">
        <f t="shared" si="26"/>
        <v>42350.25</v>
      </c>
      <c r="N377">
        <f t="shared" si="27"/>
        <v>57</v>
      </c>
      <c r="O377" t="b">
        <v>0</v>
      </c>
      <c r="P377" t="b">
        <v>0</v>
      </c>
      <c r="Q377" t="s">
        <v>2033</v>
      </c>
      <c r="R377" t="s">
        <v>2043</v>
      </c>
      <c r="S377" s="12">
        <f t="shared" si="28"/>
        <v>55</v>
      </c>
      <c r="T377">
        <f t="shared" si="29"/>
        <v>59.16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6">
        <f t="shared" si="25"/>
        <v>41826.208333333336</v>
      </c>
      <c r="L378">
        <v>1405141200</v>
      </c>
      <c r="M378" s="7">
        <f t="shared" si="26"/>
        <v>41832.208333333336</v>
      </c>
      <c r="N378">
        <f t="shared" si="27"/>
        <v>6</v>
      </c>
      <c r="O378" t="b">
        <v>0</v>
      </c>
      <c r="P378" t="b">
        <v>0</v>
      </c>
      <c r="Q378" t="s">
        <v>2033</v>
      </c>
      <c r="R378" t="s">
        <v>2034</v>
      </c>
      <c r="S378" s="12">
        <f t="shared" si="28"/>
        <v>361</v>
      </c>
      <c r="T378">
        <f t="shared" si="29"/>
        <v>93.702290076335885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6">
        <f t="shared" si="25"/>
        <v>43760.208333333328</v>
      </c>
      <c r="L379">
        <v>1572933600</v>
      </c>
      <c r="M379" s="7">
        <f t="shared" si="26"/>
        <v>43774.25</v>
      </c>
      <c r="N379">
        <f t="shared" si="27"/>
        <v>14</v>
      </c>
      <c r="O379" t="b">
        <v>0</v>
      </c>
      <c r="P379" t="b">
        <v>0</v>
      </c>
      <c r="Q379" t="s">
        <v>2037</v>
      </c>
      <c r="R379" t="s">
        <v>2038</v>
      </c>
      <c r="S379" s="12">
        <f t="shared" si="28"/>
        <v>10</v>
      </c>
      <c r="T379">
        <f t="shared" si="29"/>
        <v>40.14173228346457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6">
        <f t="shared" si="25"/>
        <v>43241.208333333328</v>
      </c>
      <c r="L380">
        <v>1530162000</v>
      </c>
      <c r="M380" s="7">
        <f t="shared" si="26"/>
        <v>43279.208333333328</v>
      </c>
      <c r="N380">
        <f t="shared" si="27"/>
        <v>38</v>
      </c>
      <c r="O380" t="b">
        <v>0</v>
      </c>
      <c r="P380" t="b">
        <v>0</v>
      </c>
      <c r="Q380" t="s">
        <v>2039</v>
      </c>
      <c r="R380" t="s">
        <v>2040</v>
      </c>
      <c r="S380" s="12">
        <f t="shared" si="28"/>
        <v>14</v>
      </c>
      <c r="T380">
        <f t="shared" si="29"/>
        <v>70.090140845070422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6">
        <f t="shared" si="25"/>
        <v>40843.208333333336</v>
      </c>
      <c r="L381">
        <v>1320904800</v>
      </c>
      <c r="M381" s="7">
        <f t="shared" si="26"/>
        <v>40857.25</v>
      </c>
      <c r="N381">
        <f t="shared" si="27"/>
        <v>14</v>
      </c>
      <c r="O381" t="b">
        <v>0</v>
      </c>
      <c r="P381" t="b">
        <v>0</v>
      </c>
      <c r="Q381" t="s">
        <v>2037</v>
      </c>
      <c r="R381" t="s">
        <v>2038</v>
      </c>
      <c r="S381" s="12">
        <f t="shared" si="28"/>
        <v>40</v>
      </c>
      <c r="T381">
        <f t="shared" si="29"/>
        <v>66.181818181818187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6">
        <f t="shared" si="25"/>
        <v>41448.208333333336</v>
      </c>
      <c r="L382">
        <v>1372395600</v>
      </c>
      <c r="M382" s="7">
        <f t="shared" si="26"/>
        <v>41453.208333333336</v>
      </c>
      <c r="N382">
        <f t="shared" si="27"/>
        <v>5</v>
      </c>
      <c r="O382" t="b">
        <v>0</v>
      </c>
      <c r="P382" t="b">
        <v>0</v>
      </c>
      <c r="Q382" t="s">
        <v>2037</v>
      </c>
      <c r="R382" t="s">
        <v>2038</v>
      </c>
      <c r="S382" s="12">
        <f t="shared" si="28"/>
        <v>160</v>
      </c>
      <c r="T382">
        <f t="shared" si="29"/>
        <v>47.714285714285715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6">
        <f t="shared" si="25"/>
        <v>42163.208333333328</v>
      </c>
      <c r="L383">
        <v>1437714000</v>
      </c>
      <c r="M383" s="7">
        <f t="shared" si="26"/>
        <v>42209.208333333328</v>
      </c>
      <c r="N383">
        <f t="shared" si="27"/>
        <v>46</v>
      </c>
      <c r="O383" t="b">
        <v>0</v>
      </c>
      <c r="P383" t="b">
        <v>0</v>
      </c>
      <c r="Q383" t="s">
        <v>2037</v>
      </c>
      <c r="R383" t="s">
        <v>2038</v>
      </c>
      <c r="S383" s="12">
        <f t="shared" si="28"/>
        <v>184</v>
      </c>
      <c r="T383">
        <f t="shared" si="29"/>
        <v>62.896774193548389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6">
        <f t="shared" si="25"/>
        <v>43024.208333333328</v>
      </c>
      <c r="L384">
        <v>1509771600</v>
      </c>
      <c r="M384" s="7">
        <f t="shared" si="26"/>
        <v>43043.208333333328</v>
      </c>
      <c r="N384">
        <f t="shared" si="27"/>
        <v>19</v>
      </c>
      <c r="O384" t="b">
        <v>0</v>
      </c>
      <c r="P384" t="b">
        <v>0</v>
      </c>
      <c r="Q384" t="s">
        <v>2052</v>
      </c>
      <c r="R384" t="s">
        <v>2053</v>
      </c>
      <c r="S384" s="12">
        <f t="shared" si="28"/>
        <v>64</v>
      </c>
      <c r="T384">
        <f t="shared" si="29"/>
        <v>86.611940298507463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6">
        <f t="shared" si="25"/>
        <v>43509.25</v>
      </c>
      <c r="L385">
        <v>1550556000</v>
      </c>
      <c r="M385" s="7">
        <f t="shared" si="26"/>
        <v>43515.25</v>
      </c>
      <c r="N385">
        <f t="shared" si="27"/>
        <v>6</v>
      </c>
      <c r="O385" t="b">
        <v>0</v>
      </c>
      <c r="P385" t="b">
        <v>1</v>
      </c>
      <c r="Q385" t="s">
        <v>2031</v>
      </c>
      <c r="R385" t="s">
        <v>2032</v>
      </c>
      <c r="S385" s="12">
        <f t="shared" si="28"/>
        <v>225</v>
      </c>
      <c r="T385">
        <f t="shared" si="29"/>
        <v>75.126984126984127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6">
        <f t="shared" ref="K386:K449" si="30">(((J386/60)/60)/24)+DATE(1970,1,1)</f>
        <v>42776.25</v>
      </c>
      <c r="L386">
        <v>1489039200</v>
      </c>
      <c r="M386" s="7">
        <f t="shared" ref="M386:M449" si="31">(((L386/60)/60)/24)+DATE(1970,1,1)</f>
        <v>42803.25</v>
      </c>
      <c r="N386">
        <f t="shared" ref="N386:N449" si="32">DATEDIF(K386,M386, "D")</f>
        <v>27</v>
      </c>
      <c r="O386" t="b">
        <v>1</v>
      </c>
      <c r="P386" t="b">
        <v>1</v>
      </c>
      <c r="Q386" t="s">
        <v>2039</v>
      </c>
      <c r="R386" t="s">
        <v>2040</v>
      </c>
      <c r="S386" s="12">
        <f t="shared" ref="S386:S449" si="33">ROUND(E386/D386*100,0)</f>
        <v>172</v>
      </c>
      <c r="T386">
        <f t="shared" ref="T386:T449" si="34">E386/G386</f>
        <v>41.004167534903104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6">
        <f t="shared" si="30"/>
        <v>43553.208333333328</v>
      </c>
      <c r="L387">
        <v>1556600400</v>
      </c>
      <c r="M387" s="7">
        <f t="shared" si="31"/>
        <v>43585.208333333328</v>
      </c>
      <c r="N387">
        <f t="shared" si="32"/>
        <v>32</v>
      </c>
      <c r="O387" t="b">
        <v>0</v>
      </c>
      <c r="P387" t="b">
        <v>0</v>
      </c>
      <c r="Q387" t="s">
        <v>2045</v>
      </c>
      <c r="R387" t="s">
        <v>2046</v>
      </c>
      <c r="S387" s="12">
        <f t="shared" si="33"/>
        <v>146</v>
      </c>
      <c r="T387">
        <f t="shared" si="34"/>
        <v>50.007915567282325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6">
        <f t="shared" si="30"/>
        <v>40355.208333333336</v>
      </c>
      <c r="L388">
        <v>1278565200</v>
      </c>
      <c r="M388" s="7">
        <f t="shared" si="31"/>
        <v>40367.208333333336</v>
      </c>
      <c r="N388">
        <f t="shared" si="32"/>
        <v>12</v>
      </c>
      <c r="O388" t="b">
        <v>0</v>
      </c>
      <c r="P388" t="b">
        <v>0</v>
      </c>
      <c r="Q388" t="s">
        <v>2037</v>
      </c>
      <c r="R388" t="s">
        <v>2038</v>
      </c>
      <c r="S388" s="12">
        <f t="shared" si="33"/>
        <v>76</v>
      </c>
      <c r="T388">
        <f t="shared" si="34"/>
        <v>96.960674157303373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6">
        <f t="shared" si="30"/>
        <v>41072.208333333336</v>
      </c>
      <c r="L389">
        <v>1339909200</v>
      </c>
      <c r="M389" s="7">
        <f t="shared" si="31"/>
        <v>41077.208333333336</v>
      </c>
      <c r="N389">
        <f t="shared" si="32"/>
        <v>5</v>
      </c>
      <c r="O389" t="b">
        <v>0</v>
      </c>
      <c r="P389" t="b">
        <v>0</v>
      </c>
      <c r="Q389" t="s">
        <v>2035</v>
      </c>
      <c r="R389" t="s">
        <v>2044</v>
      </c>
      <c r="S389" s="12">
        <f t="shared" si="33"/>
        <v>39</v>
      </c>
      <c r="T389">
        <f t="shared" si="34"/>
        <v>100.93160377358491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6">
        <f t="shared" si="30"/>
        <v>40912.25</v>
      </c>
      <c r="L390">
        <v>1325829600</v>
      </c>
      <c r="M390" s="7">
        <f t="shared" si="31"/>
        <v>40914.25</v>
      </c>
      <c r="N390">
        <f t="shared" si="32"/>
        <v>2</v>
      </c>
      <c r="O390" t="b">
        <v>0</v>
      </c>
      <c r="P390" t="b">
        <v>0</v>
      </c>
      <c r="Q390" t="s">
        <v>2033</v>
      </c>
      <c r="R390" t="s">
        <v>2043</v>
      </c>
      <c r="S390" s="12">
        <f t="shared" si="33"/>
        <v>11</v>
      </c>
      <c r="T390">
        <f t="shared" si="34"/>
        <v>89.227586206896547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6">
        <f t="shared" si="30"/>
        <v>40479.208333333336</v>
      </c>
      <c r="L391">
        <v>1290578400</v>
      </c>
      <c r="M391" s="7">
        <f t="shared" si="31"/>
        <v>40506.25</v>
      </c>
      <c r="N391">
        <f t="shared" si="32"/>
        <v>27</v>
      </c>
      <c r="O391" t="b">
        <v>0</v>
      </c>
      <c r="P391" t="b">
        <v>0</v>
      </c>
      <c r="Q391" t="s">
        <v>2037</v>
      </c>
      <c r="R391" t="s">
        <v>2038</v>
      </c>
      <c r="S391" s="12">
        <f t="shared" si="33"/>
        <v>122</v>
      </c>
      <c r="T391">
        <f t="shared" si="34"/>
        <v>87.979166666666671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6">
        <f t="shared" si="30"/>
        <v>41530.208333333336</v>
      </c>
      <c r="L392">
        <v>1380344400</v>
      </c>
      <c r="M392" s="7">
        <f t="shared" si="31"/>
        <v>41545.208333333336</v>
      </c>
      <c r="N392">
        <f t="shared" si="32"/>
        <v>15</v>
      </c>
      <c r="O392" t="b">
        <v>0</v>
      </c>
      <c r="P392" t="b">
        <v>0</v>
      </c>
      <c r="Q392" t="s">
        <v>2052</v>
      </c>
      <c r="R392" t="s">
        <v>2053</v>
      </c>
      <c r="S392" s="12">
        <f t="shared" si="33"/>
        <v>187</v>
      </c>
      <c r="T392">
        <f t="shared" si="34"/>
        <v>89.54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6">
        <f t="shared" si="30"/>
        <v>41653.25</v>
      </c>
      <c r="L393">
        <v>1389852000</v>
      </c>
      <c r="M393" s="7">
        <f t="shared" si="31"/>
        <v>41655.25</v>
      </c>
      <c r="N393">
        <f t="shared" si="32"/>
        <v>2</v>
      </c>
      <c r="O393" t="b">
        <v>0</v>
      </c>
      <c r="P393" t="b">
        <v>0</v>
      </c>
      <c r="Q393" t="s">
        <v>2045</v>
      </c>
      <c r="R393" t="s">
        <v>2046</v>
      </c>
      <c r="S393" s="12">
        <f t="shared" si="33"/>
        <v>7</v>
      </c>
      <c r="T393">
        <f t="shared" si="34"/>
        <v>29.09271523178808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6">
        <f t="shared" si="30"/>
        <v>40549.25</v>
      </c>
      <c r="L394">
        <v>1294466400</v>
      </c>
      <c r="M394" s="7">
        <f t="shared" si="31"/>
        <v>40551.25</v>
      </c>
      <c r="N394">
        <f t="shared" si="32"/>
        <v>2</v>
      </c>
      <c r="O394" t="b">
        <v>0</v>
      </c>
      <c r="P394" t="b">
        <v>0</v>
      </c>
      <c r="Q394" t="s">
        <v>2035</v>
      </c>
      <c r="R394" t="s">
        <v>2044</v>
      </c>
      <c r="S394" s="12">
        <f t="shared" si="33"/>
        <v>66</v>
      </c>
      <c r="T394">
        <f t="shared" si="34"/>
        <v>42.006218905472636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6">
        <f t="shared" si="30"/>
        <v>42933.208333333328</v>
      </c>
      <c r="L395">
        <v>1500354000</v>
      </c>
      <c r="M395" s="7">
        <f t="shared" si="31"/>
        <v>42934.208333333328</v>
      </c>
      <c r="N395">
        <f t="shared" si="32"/>
        <v>1</v>
      </c>
      <c r="O395" t="b">
        <v>0</v>
      </c>
      <c r="P395" t="b">
        <v>0</v>
      </c>
      <c r="Q395" t="s">
        <v>2033</v>
      </c>
      <c r="R395" t="s">
        <v>2056</v>
      </c>
      <c r="S395" s="12">
        <f t="shared" si="33"/>
        <v>229</v>
      </c>
      <c r="T395">
        <f t="shared" si="34"/>
        <v>47.004903563255965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6">
        <f t="shared" si="30"/>
        <v>41484.208333333336</v>
      </c>
      <c r="L396">
        <v>1375938000</v>
      </c>
      <c r="M396" s="7">
        <f t="shared" si="31"/>
        <v>41494.208333333336</v>
      </c>
      <c r="N396">
        <f t="shared" si="32"/>
        <v>10</v>
      </c>
      <c r="O396" t="b">
        <v>0</v>
      </c>
      <c r="P396" t="b">
        <v>1</v>
      </c>
      <c r="Q396" t="s">
        <v>2039</v>
      </c>
      <c r="R396" t="s">
        <v>2040</v>
      </c>
      <c r="S396" s="12">
        <f t="shared" si="33"/>
        <v>469</v>
      </c>
      <c r="T396">
        <f t="shared" si="34"/>
        <v>110.44117647058823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6">
        <f t="shared" si="30"/>
        <v>40885.25</v>
      </c>
      <c r="L397">
        <v>1323410400</v>
      </c>
      <c r="M397" s="7">
        <f t="shared" si="31"/>
        <v>40886.25</v>
      </c>
      <c r="N397">
        <f t="shared" si="32"/>
        <v>1</v>
      </c>
      <c r="O397" t="b">
        <v>1</v>
      </c>
      <c r="P397" t="b">
        <v>0</v>
      </c>
      <c r="Q397" t="s">
        <v>2037</v>
      </c>
      <c r="R397" t="s">
        <v>2038</v>
      </c>
      <c r="S397" s="12">
        <f t="shared" si="33"/>
        <v>130</v>
      </c>
      <c r="T397">
        <f t="shared" si="34"/>
        <v>41.990909090909092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6">
        <f t="shared" si="30"/>
        <v>43378.208333333328</v>
      </c>
      <c r="L398">
        <v>1539406800</v>
      </c>
      <c r="M398" s="7">
        <f t="shared" si="31"/>
        <v>43386.208333333328</v>
      </c>
      <c r="N398">
        <f t="shared" si="32"/>
        <v>8</v>
      </c>
      <c r="O398" t="b">
        <v>0</v>
      </c>
      <c r="P398" t="b">
        <v>0</v>
      </c>
      <c r="Q398" t="s">
        <v>2039</v>
      </c>
      <c r="R398" t="s">
        <v>2042</v>
      </c>
      <c r="S398" s="12">
        <f t="shared" si="33"/>
        <v>167</v>
      </c>
      <c r="T398">
        <f t="shared" si="34"/>
        <v>48.012468827930178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6">
        <f t="shared" si="30"/>
        <v>41417.208333333336</v>
      </c>
      <c r="L399">
        <v>1369803600</v>
      </c>
      <c r="M399" s="7">
        <f t="shared" si="31"/>
        <v>41423.208333333336</v>
      </c>
      <c r="N399">
        <f t="shared" si="32"/>
        <v>6</v>
      </c>
      <c r="O399" t="b">
        <v>0</v>
      </c>
      <c r="P399" t="b">
        <v>0</v>
      </c>
      <c r="Q399" t="s">
        <v>2033</v>
      </c>
      <c r="R399" t="s">
        <v>2034</v>
      </c>
      <c r="S399" s="12">
        <f t="shared" si="33"/>
        <v>174</v>
      </c>
      <c r="T399">
        <f t="shared" si="34"/>
        <v>31.019823788546255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6">
        <f t="shared" si="30"/>
        <v>43228.208333333328</v>
      </c>
      <c r="L400">
        <v>1525928400</v>
      </c>
      <c r="M400" s="7">
        <f t="shared" si="31"/>
        <v>43230.208333333328</v>
      </c>
      <c r="N400">
        <f t="shared" si="32"/>
        <v>2</v>
      </c>
      <c r="O400" t="b">
        <v>0</v>
      </c>
      <c r="P400" t="b">
        <v>1</v>
      </c>
      <c r="Q400" t="s">
        <v>2039</v>
      </c>
      <c r="R400" t="s">
        <v>2047</v>
      </c>
      <c r="S400" s="12">
        <f t="shared" si="33"/>
        <v>718</v>
      </c>
      <c r="T400">
        <f t="shared" si="34"/>
        <v>99.203252032520325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6">
        <f t="shared" si="30"/>
        <v>40576.25</v>
      </c>
      <c r="L401">
        <v>1297231200</v>
      </c>
      <c r="M401" s="7">
        <f t="shared" si="31"/>
        <v>40583.25</v>
      </c>
      <c r="N401">
        <f t="shared" si="32"/>
        <v>7</v>
      </c>
      <c r="O401" t="b">
        <v>0</v>
      </c>
      <c r="P401" t="b">
        <v>0</v>
      </c>
      <c r="Q401" t="s">
        <v>2033</v>
      </c>
      <c r="R401" t="s">
        <v>2043</v>
      </c>
      <c r="S401" s="12">
        <f t="shared" si="33"/>
        <v>64</v>
      </c>
      <c r="T401">
        <f t="shared" si="34"/>
        <v>66.022316684378325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6">
        <f t="shared" si="30"/>
        <v>41502.208333333336</v>
      </c>
      <c r="L402">
        <v>1378530000</v>
      </c>
      <c r="M402" s="7">
        <f t="shared" si="31"/>
        <v>41524.208333333336</v>
      </c>
      <c r="N402">
        <f t="shared" si="32"/>
        <v>22</v>
      </c>
      <c r="O402" t="b">
        <v>0</v>
      </c>
      <c r="P402" t="b">
        <v>1</v>
      </c>
      <c r="Q402" t="s">
        <v>2052</v>
      </c>
      <c r="R402" t="s">
        <v>2053</v>
      </c>
      <c r="S402" s="12">
        <f t="shared" si="33"/>
        <v>2</v>
      </c>
      <c r="T402">
        <f t="shared" si="34"/>
        <v>2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6">
        <f t="shared" si="30"/>
        <v>43765.208333333328</v>
      </c>
      <c r="L403">
        <v>1572152400</v>
      </c>
      <c r="M403" s="7">
        <f t="shared" si="31"/>
        <v>43765.208333333328</v>
      </c>
      <c r="N403">
        <f t="shared" si="32"/>
        <v>0</v>
      </c>
      <c r="O403" t="b">
        <v>0</v>
      </c>
      <c r="P403" t="b">
        <v>0</v>
      </c>
      <c r="Q403" t="s">
        <v>2037</v>
      </c>
      <c r="R403" t="s">
        <v>2038</v>
      </c>
      <c r="S403" s="12">
        <f t="shared" si="33"/>
        <v>1530</v>
      </c>
      <c r="T403">
        <f t="shared" si="34"/>
        <v>46.060200668896321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6">
        <f t="shared" si="30"/>
        <v>40914.25</v>
      </c>
      <c r="L404">
        <v>1329890400</v>
      </c>
      <c r="M404" s="7">
        <f t="shared" si="31"/>
        <v>40961.25</v>
      </c>
      <c r="N404">
        <f t="shared" si="32"/>
        <v>47</v>
      </c>
      <c r="O404" t="b">
        <v>0</v>
      </c>
      <c r="P404" t="b">
        <v>1</v>
      </c>
      <c r="Q404" t="s">
        <v>2039</v>
      </c>
      <c r="R404" t="s">
        <v>2050</v>
      </c>
      <c r="S404" s="12">
        <f t="shared" si="33"/>
        <v>40</v>
      </c>
      <c r="T404">
        <f t="shared" si="34"/>
        <v>73.650000000000006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6">
        <f t="shared" si="30"/>
        <v>40310.208333333336</v>
      </c>
      <c r="L405">
        <v>1276750800</v>
      </c>
      <c r="M405" s="7">
        <f t="shared" si="31"/>
        <v>40346.208333333336</v>
      </c>
      <c r="N405">
        <f t="shared" si="32"/>
        <v>36</v>
      </c>
      <c r="O405" t="b">
        <v>0</v>
      </c>
      <c r="P405" t="b">
        <v>1</v>
      </c>
      <c r="Q405" t="s">
        <v>2037</v>
      </c>
      <c r="R405" t="s">
        <v>2038</v>
      </c>
      <c r="S405" s="12">
        <f t="shared" si="33"/>
        <v>86</v>
      </c>
      <c r="T405">
        <f t="shared" si="34"/>
        <v>55.99336650082919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6">
        <f t="shared" si="30"/>
        <v>43053.25</v>
      </c>
      <c r="L406">
        <v>1510898400</v>
      </c>
      <c r="M406" s="7">
        <f t="shared" si="31"/>
        <v>43056.25</v>
      </c>
      <c r="N406">
        <f t="shared" si="32"/>
        <v>3</v>
      </c>
      <c r="O406" t="b">
        <v>0</v>
      </c>
      <c r="P406" t="b">
        <v>0</v>
      </c>
      <c r="Q406" t="s">
        <v>2037</v>
      </c>
      <c r="R406" t="s">
        <v>2038</v>
      </c>
      <c r="S406" s="12">
        <f t="shared" si="33"/>
        <v>316</v>
      </c>
      <c r="T406">
        <f t="shared" si="34"/>
        <v>68.985695127402778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6">
        <f t="shared" si="30"/>
        <v>43255.208333333328</v>
      </c>
      <c r="L407">
        <v>1532408400</v>
      </c>
      <c r="M407" s="7">
        <f t="shared" si="31"/>
        <v>43305.208333333328</v>
      </c>
      <c r="N407">
        <f t="shared" si="32"/>
        <v>50</v>
      </c>
      <c r="O407" t="b">
        <v>0</v>
      </c>
      <c r="P407" t="b">
        <v>0</v>
      </c>
      <c r="Q407" t="s">
        <v>2037</v>
      </c>
      <c r="R407" t="s">
        <v>2038</v>
      </c>
      <c r="S407" s="12">
        <f t="shared" si="33"/>
        <v>90</v>
      </c>
      <c r="T407">
        <f t="shared" si="34"/>
        <v>60.981609195402299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6">
        <f t="shared" si="30"/>
        <v>41304.25</v>
      </c>
      <c r="L408">
        <v>1360562400</v>
      </c>
      <c r="M408" s="7">
        <f t="shared" si="31"/>
        <v>41316.25</v>
      </c>
      <c r="N408">
        <f t="shared" si="32"/>
        <v>12</v>
      </c>
      <c r="O408" t="b">
        <v>1</v>
      </c>
      <c r="P408" t="b">
        <v>0</v>
      </c>
      <c r="Q408" t="s">
        <v>2039</v>
      </c>
      <c r="R408" t="s">
        <v>2040</v>
      </c>
      <c r="S408" s="12">
        <f t="shared" si="33"/>
        <v>182</v>
      </c>
      <c r="T408">
        <f t="shared" si="34"/>
        <v>110.98139534883721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6">
        <f t="shared" si="30"/>
        <v>43751.208333333328</v>
      </c>
      <c r="L409">
        <v>1571547600</v>
      </c>
      <c r="M409" s="7">
        <f t="shared" si="31"/>
        <v>43758.208333333328</v>
      </c>
      <c r="N409">
        <f t="shared" si="32"/>
        <v>7</v>
      </c>
      <c r="O409" t="b">
        <v>0</v>
      </c>
      <c r="P409" t="b">
        <v>0</v>
      </c>
      <c r="Q409" t="s">
        <v>2037</v>
      </c>
      <c r="R409" t="s">
        <v>2038</v>
      </c>
      <c r="S409" s="12">
        <f t="shared" si="33"/>
        <v>356</v>
      </c>
      <c r="T409">
        <f t="shared" si="34"/>
        <v>25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6">
        <f t="shared" si="30"/>
        <v>42541.208333333328</v>
      </c>
      <c r="L410">
        <v>1468126800</v>
      </c>
      <c r="M410" s="7">
        <f t="shared" si="31"/>
        <v>42561.208333333328</v>
      </c>
      <c r="N410">
        <f t="shared" si="32"/>
        <v>20</v>
      </c>
      <c r="O410" t="b">
        <v>0</v>
      </c>
      <c r="P410" t="b">
        <v>0</v>
      </c>
      <c r="Q410" t="s">
        <v>2039</v>
      </c>
      <c r="R410" t="s">
        <v>2040</v>
      </c>
      <c r="S410" s="12">
        <f t="shared" si="33"/>
        <v>132</v>
      </c>
      <c r="T410">
        <f t="shared" si="34"/>
        <v>78.759740259740255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6">
        <f t="shared" si="30"/>
        <v>42843.208333333328</v>
      </c>
      <c r="L411">
        <v>1492837200</v>
      </c>
      <c r="M411" s="7">
        <f t="shared" si="31"/>
        <v>42847.208333333328</v>
      </c>
      <c r="N411">
        <f t="shared" si="32"/>
        <v>4</v>
      </c>
      <c r="O411" t="b">
        <v>0</v>
      </c>
      <c r="P411" t="b">
        <v>0</v>
      </c>
      <c r="Q411" t="s">
        <v>2033</v>
      </c>
      <c r="R411" t="s">
        <v>2034</v>
      </c>
      <c r="S411" s="12">
        <f t="shared" si="33"/>
        <v>46</v>
      </c>
      <c r="T411">
        <f t="shared" si="34"/>
        <v>87.960784313725483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6">
        <f t="shared" si="30"/>
        <v>42122.208333333328</v>
      </c>
      <c r="L412">
        <v>1430197200</v>
      </c>
      <c r="M412" s="7">
        <f t="shared" si="31"/>
        <v>42122.208333333328</v>
      </c>
      <c r="N412">
        <f t="shared" si="32"/>
        <v>0</v>
      </c>
      <c r="O412" t="b">
        <v>0</v>
      </c>
      <c r="P412" t="b">
        <v>0</v>
      </c>
      <c r="Q412" t="s">
        <v>2048</v>
      </c>
      <c r="R412" t="s">
        <v>2059</v>
      </c>
      <c r="S412" s="12">
        <f t="shared" si="33"/>
        <v>36</v>
      </c>
      <c r="T412">
        <f t="shared" si="34"/>
        <v>49.987398739873989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6">
        <f t="shared" si="30"/>
        <v>42884.208333333328</v>
      </c>
      <c r="L413">
        <v>1496206800</v>
      </c>
      <c r="M413" s="7">
        <f t="shared" si="31"/>
        <v>42886.208333333328</v>
      </c>
      <c r="N413">
        <f t="shared" si="32"/>
        <v>2</v>
      </c>
      <c r="O413" t="b">
        <v>0</v>
      </c>
      <c r="P413" t="b">
        <v>0</v>
      </c>
      <c r="Q413" t="s">
        <v>2037</v>
      </c>
      <c r="R413" t="s">
        <v>2038</v>
      </c>
      <c r="S413" s="12">
        <f t="shared" si="33"/>
        <v>105</v>
      </c>
      <c r="T413">
        <f t="shared" si="34"/>
        <v>99.524390243902445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6">
        <f t="shared" si="30"/>
        <v>41642.25</v>
      </c>
      <c r="L414">
        <v>1389592800</v>
      </c>
      <c r="M414" s="7">
        <f t="shared" si="31"/>
        <v>41652.25</v>
      </c>
      <c r="N414">
        <f t="shared" si="32"/>
        <v>10</v>
      </c>
      <c r="O414" t="b">
        <v>0</v>
      </c>
      <c r="P414" t="b">
        <v>0</v>
      </c>
      <c r="Q414" t="s">
        <v>2045</v>
      </c>
      <c r="R414" t="s">
        <v>2051</v>
      </c>
      <c r="S414" s="12">
        <f t="shared" si="33"/>
        <v>669</v>
      </c>
      <c r="T414">
        <f t="shared" si="34"/>
        <v>104.82089552238806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6">
        <f t="shared" si="30"/>
        <v>43431.25</v>
      </c>
      <c r="L415">
        <v>1545631200</v>
      </c>
      <c r="M415" s="7">
        <f t="shared" si="31"/>
        <v>43458.25</v>
      </c>
      <c r="N415">
        <f t="shared" si="32"/>
        <v>27</v>
      </c>
      <c r="O415" t="b">
        <v>0</v>
      </c>
      <c r="P415" t="b">
        <v>0</v>
      </c>
      <c r="Q415" t="s">
        <v>2039</v>
      </c>
      <c r="R415" t="s">
        <v>2047</v>
      </c>
      <c r="S415" s="12">
        <f t="shared" si="33"/>
        <v>62</v>
      </c>
      <c r="T415">
        <f t="shared" si="34"/>
        <v>108.01469237832875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6">
        <f t="shared" si="30"/>
        <v>40288.208333333336</v>
      </c>
      <c r="L416">
        <v>1272430800</v>
      </c>
      <c r="M416" s="7">
        <f t="shared" si="31"/>
        <v>40296.208333333336</v>
      </c>
      <c r="N416">
        <f t="shared" si="32"/>
        <v>8</v>
      </c>
      <c r="O416" t="b">
        <v>0</v>
      </c>
      <c r="P416" t="b">
        <v>1</v>
      </c>
      <c r="Q416" t="s">
        <v>2031</v>
      </c>
      <c r="R416" t="s">
        <v>2032</v>
      </c>
      <c r="S416" s="12">
        <f t="shared" si="33"/>
        <v>85</v>
      </c>
      <c r="T416">
        <f t="shared" si="34"/>
        <v>28.998544660724033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6">
        <f t="shared" si="30"/>
        <v>40921.25</v>
      </c>
      <c r="L417">
        <v>1327903200</v>
      </c>
      <c r="M417" s="7">
        <f t="shared" si="31"/>
        <v>40938.25</v>
      </c>
      <c r="N417">
        <f t="shared" si="32"/>
        <v>17</v>
      </c>
      <c r="O417" t="b">
        <v>0</v>
      </c>
      <c r="P417" t="b">
        <v>0</v>
      </c>
      <c r="Q417" t="s">
        <v>2037</v>
      </c>
      <c r="R417" t="s">
        <v>2038</v>
      </c>
      <c r="S417" s="12">
        <f t="shared" si="33"/>
        <v>11</v>
      </c>
      <c r="T417">
        <f t="shared" si="34"/>
        <v>30.028708133971293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6">
        <f t="shared" si="30"/>
        <v>40560.25</v>
      </c>
      <c r="L418">
        <v>1296021600</v>
      </c>
      <c r="M418" s="7">
        <f t="shared" si="31"/>
        <v>40569.25</v>
      </c>
      <c r="N418">
        <f t="shared" si="32"/>
        <v>9</v>
      </c>
      <c r="O418" t="b">
        <v>0</v>
      </c>
      <c r="P418" t="b">
        <v>1</v>
      </c>
      <c r="Q418" t="s">
        <v>2039</v>
      </c>
      <c r="R418" t="s">
        <v>2040</v>
      </c>
      <c r="S418" s="12">
        <f t="shared" si="33"/>
        <v>44</v>
      </c>
      <c r="T418">
        <f t="shared" si="34"/>
        <v>41.005559416261292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6">
        <f t="shared" si="30"/>
        <v>43407.208333333328</v>
      </c>
      <c r="L419">
        <v>1543298400</v>
      </c>
      <c r="M419" s="7">
        <f t="shared" si="31"/>
        <v>43431.25</v>
      </c>
      <c r="N419">
        <f t="shared" si="32"/>
        <v>24</v>
      </c>
      <c r="O419" t="b">
        <v>0</v>
      </c>
      <c r="P419" t="b">
        <v>0</v>
      </c>
      <c r="Q419" t="s">
        <v>2037</v>
      </c>
      <c r="R419" t="s">
        <v>2038</v>
      </c>
      <c r="S419" s="12">
        <f t="shared" si="33"/>
        <v>55</v>
      </c>
      <c r="T419">
        <f t="shared" si="34"/>
        <v>62.866666666666667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6">
        <f t="shared" si="30"/>
        <v>41035.208333333336</v>
      </c>
      <c r="L420">
        <v>1336366800</v>
      </c>
      <c r="M420" s="7">
        <f t="shared" si="31"/>
        <v>41036.208333333336</v>
      </c>
      <c r="N420">
        <f t="shared" si="32"/>
        <v>1</v>
      </c>
      <c r="O420" t="b">
        <v>0</v>
      </c>
      <c r="P420" t="b">
        <v>0</v>
      </c>
      <c r="Q420" t="s">
        <v>2039</v>
      </c>
      <c r="R420" t="s">
        <v>2040</v>
      </c>
      <c r="S420" s="12">
        <f t="shared" si="33"/>
        <v>57</v>
      </c>
      <c r="T420">
        <f t="shared" si="34"/>
        <v>47.005002501250623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6">
        <f t="shared" si="30"/>
        <v>40899.25</v>
      </c>
      <c r="L421">
        <v>1325052000</v>
      </c>
      <c r="M421" s="7">
        <f t="shared" si="31"/>
        <v>40905.25</v>
      </c>
      <c r="N421">
        <f t="shared" si="32"/>
        <v>6</v>
      </c>
      <c r="O421" t="b">
        <v>0</v>
      </c>
      <c r="P421" t="b">
        <v>0</v>
      </c>
      <c r="Q421" t="s">
        <v>2035</v>
      </c>
      <c r="R421" t="s">
        <v>2036</v>
      </c>
      <c r="S421" s="12">
        <f t="shared" si="33"/>
        <v>123</v>
      </c>
      <c r="T421">
        <f t="shared" si="34"/>
        <v>26.997693638285604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6">
        <f t="shared" si="30"/>
        <v>42911.208333333328</v>
      </c>
      <c r="L422">
        <v>1499576400</v>
      </c>
      <c r="M422" s="7">
        <f t="shared" si="31"/>
        <v>42925.208333333328</v>
      </c>
      <c r="N422">
        <f t="shared" si="32"/>
        <v>14</v>
      </c>
      <c r="O422" t="b">
        <v>0</v>
      </c>
      <c r="P422" t="b">
        <v>0</v>
      </c>
      <c r="Q422" t="s">
        <v>2037</v>
      </c>
      <c r="R422" t="s">
        <v>2038</v>
      </c>
      <c r="S422" s="12">
        <f t="shared" si="33"/>
        <v>128</v>
      </c>
      <c r="T422">
        <f t="shared" si="34"/>
        <v>68.329787234042556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6">
        <f t="shared" si="30"/>
        <v>42915.208333333328</v>
      </c>
      <c r="L423">
        <v>1501304400</v>
      </c>
      <c r="M423" s="7">
        <f t="shared" si="31"/>
        <v>42945.208333333328</v>
      </c>
      <c r="N423">
        <f t="shared" si="32"/>
        <v>30</v>
      </c>
      <c r="O423" t="b">
        <v>0</v>
      </c>
      <c r="P423" t="b">
        <v>1</v>
      </c>
      <c r="Q423" t="s">
        <v>2035</v>
      </c>
      <c r="R423" t="s">
        <v>2044</v>
      </c>
      <c r="S423" s="12">
        <f t="shared" si="33"/>
        <v>64</v>
      </c>
      <c r="T423">
        <f t="shared" si="34"/>
        <v>50.974576271186443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6">
        <f t="shared" si="30"/>
        <v>40285.208333333336</v>
      </c>
      <c r="L424">
        <v>1273208400</v>
      </c>
      <c r="M424" s="7">
        <f t="shared" si="31"/>
        <v>40305.208333333336</v>
      </c>
      <c r="N424">
        <f t="shared" si="32"/>
        <v>20</v>
      </c>
      <c r="O424" t="b">
        <v>0</v>
      </c>
      <c r="P424" t="b">
        <v>1</v>
      </c>
      <c r="Q424" t="s">
        <v>2037</v>
      </c>
      <c r="R424" t="s">
        <v>2038</v>
      </c>
      <c r="S424" s="12">
        <f t="shared" si="33"/>
        <v>127</v>
      </c>
      <c r="T424">
        <f t="shared" si="34"/>
        <v>54.024390243902438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6">
        <f t="shared" si="30"/>
        <v>40808.208333333336</v>
      </c>
      <c r="L425">
        <v>1316840400</v>
      </c>
      <c r="M425" s="7">
        <f t="shared" si="31"/>
        <v>40810.208333333336</v>
      </c>
      <c r="N425">
        <f t="shared" si="32"/>
        <v>2</v>
      </c>
      <c r="O425" t="b">
        <v>0</v>
      </c>
      <c r="P425" t="b">
        <v>1</v>
      </c>
      <c r="Q425" t="s">
        <v>2031</v>
      </c>
      <c r="R425" t="s">
        <v>2032</v>
      </c>
      <c r="S425" s="12">
        <f t="shared" si="33"/>
        <v>11</v>
      </c>
      <c r="T425">
        <f t="shared" si="34"/>
        <v>97.055555555555557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6">
        <f t="shared" si="30"/>
        <v>43208.208333333328</v>
      </c>
      <c r="L426">
        <v>1524546000</v>
      </c>
      <c r="M426" s="7">
        <f t="shared" si="31"/>
        <v>43214.208333333328</v>
      </c>
      <c r="N426">
        <f t="shared" si="32"/>
        <v>6</v>
      </c>
      <c r="O426" t="b">
        <v>0</v>
      </c>
      <c r="P426" t="b">
        <v>0</v>
      </c>
      <c r="Q426" t="s">
        <v>2033</v>
      </c>
      <c r="R426" t="s">
        <v>2043</v>
      </c>
      <c r="S426" s="12">
        <f t="shared" si="33"/>
        <v>40</v>
      </c>
      <c r="T426">
        <f t="shared" si="34"/>
        <v>24.867469879518072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6">
        <f t="shared" si="30"/>
        <v>42213.208333333328</v>
      </c>
      <c r="L427">
        <v>1438578000</v>
      </c>
      <c r="M427" s="7">
        <f t="shared" si="31"/>
        <v>42219.208333333328</v>
      </c>
      <c r="N427">
        <f t="shared" si="32"/>
        <v>6</v>
      </c>
      <c r="O427" t="b">
        <v>0</v>
      </c>
      <c r="P427" t="b">
        <v>0</v>
      </c>
      <c r="Q427" t="s">
        <v>2052</v>
      </c>
      <c r="R427" t="s">
        <v>2053</v>
      </c>
      <c r="S427" s="12">
        <f t="shared" si="33"/>
        <v>288</v>
      </c>
      <c r="T427">
        <f t="shared" si="34"/>
        <v>84.423913043478265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6">
        <f t="shared" si="30"/>
        <v>41332.25</v>
      </c>
      <c r="L428">
        <v>1362549600</v>
      </c>
      <c r="M428" s="7">
        <f t="shared" si="31"/>
        <v>41339.25</v>
      </c>
      <c r="N428">
        <f t="shared" si="32"/>
        <v>7</v>
      </c>
      <c r="O428" t="b">
        <v>0</v>
      </c>
      <c r="P428" t="b">
        <v>0</v>
      </c>
      <c r="Q428" t="s">
        <v>2037</v>
      </c>
      <c r="R428" t="s">
        <v>2038</v>
      </c>
      <c r="S428" s="12">
        <f t="shared" si="33"/>
        <v>573</v>
      </c>
      <c r="T428">
        <f t="shared" si="34"/>
        <v>47.091324200913242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6">
        <f t="shared" si="30"/>
        <v>41895.208333333336</v>
      </c>
      <c r="L429">
        <v>1413349200</v>
      </c>
      <c r="M429" s="7">
        <f t="shared" si="31"/>
        <v>41927.208333333336</v>
      </c>
      <c r="N429">
        <f t="shared" si="32"/>
        <v>32</v>
      </c>
      <c r="O429" t="b">
        <v>0</v>
      </c>
      <c r="P429" t="b">
        <v>1</v>
      </c>
      <c r="Q429" t="s">
        <v>2037</v>
      </c>
      <c r="R429" t="s">
        <v>2038</v>
      </c>
      <c r="S429" s="12">
        <f t="shared" si="33"/>
        <v>113</v>
      </c>
      <c r="T429">
        <f t="shared" si="34"/>
        <v>77.996041171813147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6">
        <f t="shared" si="30"/>
        <v>40585.25</v>
      </c>
      <c r="L430">
        <v>1298008800</v>
      </c>
      <c r="M430" s="7">
        <f t="shared" si="31"/>
        <v>40592.25</v>
      </c>
      <c r="N430">
        <f t="shared" si="32"/>
        <v>7</v>
      </c>
      <c r="O430" t="b">
        <v>0</v>
      </c>
      <c r="P430" t="b">
        <v>0</v>
      </c>
      <c r="Q430" t="s">
        <v>2039</v>
      </c>
      <c r="R430" t="s">
        <v>2047</v>
      </c>
      <c r="S430" s="12">
        <f t="shared" si="33"/>
        <v>46</v>
      </c>
      <c r="T430">
        <f t="shared" si="34"/>
        <v>62.967871485943775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6">
        <f t="shared" si="30"/>
        <v>41680.25</v>
      </c>
      <c r="L431">
        <v>1394427600</v>
      </c>
      <c r="M431" s="7">
        <f t="shared" si="31"/>
        <v>41708.208333333336</v>
      </c>
      <c r="N431">
        <f t="shared" si="32"/>
        <v>28</v>
      </c>
      <c r="O431" t="b">
        <v>0</v>
      </c>
      <c r="P431" t="b">
        <v>1</v>
      </c>
      <c r="Q431" t="s">
        <v>2052</v>
      </c>
      <c r="R431" t="s">
        <v>2053</v>
      </c>
      <c r="S431" s="12">
        <f t="shared" si="33"/>
        <v>91</v>
      </c>
      <c r="T431">
        <f t="shared" si="34"/>
        <v>81.006080449017773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6">
        <f t="shared" si="30"/>
        <v>43737.208333333328</v>
      </c>
      <c r="L432">
        <v>1572670800</v>
      </c>
      <c r="M432" s="7">
        <f t="shared" si="31"/>
        <v>43771.208333333328</v>
      </c>
      <c r="N432">
        <f t="shared" si="32"/>
        <v>34</v>
      </c>
      <c r="O432" t="b">
        <v>0</v>
      </c>
      <c r="P432" t="b">
        <v>0</v>
      </c>
      <c r="Q432" t="s">
        <v>2037</v>
      </c>
      <c r="R432" t="s">
        <v>2038</v>
      </c>
      <c r="S432" s="12">
        <f t="shared" si="33"/>
        <v>68</v>
      </c>
      <c r="T432">
        <f t="shared" si="34"/>
        <v>65.321428571428569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6">
        <f t="shared" si="30"/>
        <v>43273.208333333328</v>
      </c>
      <c r="L433">
        <v>1531112400</v>
      </c>
      <c r="M433" s="7">
        <f t="shared" si="31"/>
        <v>43290.208333333328</v>
      </c>
      <c r="N433">
        <f t="shared" si="32"/>
        <v>17</v>
      </c>
      <c r="O433" t="b">
        <v>1</v>
      </c>
      <c r="P433" t="b">
        <v>0</v>
      </c>
      <c r="Q433" t="s">
        <v>2037</v>
      </c>
      <c r="R433" t="s">
        <v>2038</v>
      </c>
      <c r="S433" s="12">
        <f t="shared" si="33"/>
        <v>192</v>
      </c>
      <c r="T433">
        <f t="shared" si="34"/>
        <v>104.43617021276596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6">
        <f t="shared" si="30"/>
        <v>41761.208333333336</v>
      </c>
      <c r="L434">
        <v>1400734800</v>
      </c>
      <c r="M434" s="7">
        <f t="shared" si="31"/>
        <v>41781.208333333336</v>
      </c>
      <c r="N434">
        <f t="shared" si="32"/>
        <v>20</v>
      </c>
      <c r="O434" t="b">
        <v>0</v>
      </c>
      <c r="P434" t="b">
        <v>0</v>
      </c>
      <c r="Q434" t="s">
        <v>2037</v>
      </c>
      <c r="R434" t="s">
        <v>2038</v>
      </c>
      <c r="S434" s="12">
        <f t="shared" si="33"/>
        <v>83</v>
      </c>
      <c r="T434">
        <f t="shared" si="34"/>
        <v>69.989010989010993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6">
        <f t="shared" si="30"/>
        <v>41603.25</v>
      </c>
      <c r="L435">
        <v>1386741600</v>
      </c>
      <c r="M435" s="7">
        <f t="shared" si="31"/>
        <v>41619.25</v>
      </c>
      <c r="N435">
        <f t="shared" si="32"/>
        <v>16</v>
      </c>
      <c r="O435" t="b">
        <v>0</v>
      </c>
      <c r="P435" t="b">
        <v>1</v>
      </c>
      <c r="Q435" t="s">
        <v>2039</v>
      </c>
      <c r="R435" t="s">
        <v>2040</v>
      </c>
      <c r="S435" s="12">
        <f t="shared" si="33"/>
        <v>54</v>
      </c>
      <c r="T435">
        <f t="shared" si="34"/>
        <v>83.023989898989896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6">
        <f t="shared" si="30"/>
        <v>42705.25</v>
      </c>
      <c r="L436">
        <v>1481781600</v>
      </c>
      <c r="M436" s="7">
        <f t="shared" si="31"/>
        <v>42719.25</v>
      </c>
      <c r="N436">
        <f t="shared" si="32"/>
        <v>14</v>
      </c>
      <c r="O436" t="b">
        <v>1</v>
      </c>
      <c r="P436" t="b">
        <v>0</v>
      </c>
      <c r="Q436" t="s">
        <v>2037</v>
      </c>
      <c r="R436" t="s">
        <v>2038</v>
      </c>
      <c r="S436" s="12">
        <f t="shared" si="33"/>
        <v>17</v>
      </c>
      <c r="T436">
        <f t="shared" si="34"/>
        <v>90.3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6">
        <f t="shared" si="30"/>
        <v>41988.25</v>
      </c>
      <c r="L437">
        <v>1419660000</v>
      </c>
      <c r="M437" s="7">
        <f t="shared" si="31"/>
        <v>42000.25</v>
      </c>
      <c r="N437">
        <f t="shared" si="32"/>
        <v>12</v>
      </c>
      <c r="O437" t="b">
        <v>0</v>
      </c>
      <c r="P437" t="b">
        <v>1</v>
      </c>
      <c r="Q437" t="s">
        <v>2037</v>
      </c>
      <c r="R437" t="s">
        <v>2038</v>
      </c>
      <c r="S437" s="12">
        <f t="shared" si="33"/>
        <v>117</v>
      </c>
      <c r="T437">
        <f t="shared" si="34"/>
        <v>103.98131932282546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6">
        <f t="shared" si="30"/>
        <v>43575.208333333328</v>
      </c>
      <c r="L438">
        <v>1555822800</v>
      </c>
      <c r="M438" s="7">
        <f t="shared" si="31"/>
        <v>43576.208333333328</v>
      </c>
      <c r="N438">
        <f t="shared" si="32"/>
        <v>1</v>
      </c>
      <c r="O438" t="b">
        <v>0</v>
      </c>
      <c r="P438" t="b">
        <v>0</v>
      </c>
      <c r="Q438" t="s">
        <v>2033</v>
      </c>
      <c r="R438" t="s">
        <v>2056</v>
      </c>
      <c r="S438" s="12">
        <f t="shared" si="33"/>
        <v>1052</v>
      </c>
      <c r="T438">
        <f t="shared" si="34"/>
        <v>54.931726907630519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6">
        <f t="shared" si="30"/>
        <v>42260.208333333328</v>
      </c>
      <c r="L439">
        <v>1442379600</v>
      </c>
      <c r="M439" s="7">
        <f t="shared" si="31"/>
        <v>42263.208333333328</v>
      </c>
      <c r="N439">
        <f t="shared" si="32"/>
        <v>3</v>
      </c>
      <c r="O439" t="b">
        <v>0</v>
      </c>
      <c r="P439" t="b">
        <v>1</v>
      </c>
      <c r="Q439" t="s">
        <v>2039</v>
      </c>
      <c r="R439" t="s">
        <v>2047</v>
      </c>
      <c r="S439" s="12">
        <f t="shared" si="33"/>
        <v>123</v>
      </c>
      <c r="T439">
        <f t="shared" si="34"/>
        <v>51.921875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6">
        <f t="shared" si="30"/>
        <v>41337.25</v>
      </c>
      <c r="L440">
        <v>1364965200</v>
      </c>
      <c r="M440" s="7">
        <f t="shared" si="31"/>
        <v>41367.208333333336</v>
      </c>
      <c r="N440">
        <f t="shared" si="32"/>
        <v>30</v>
      </c>
      <c r="O440" t="b">
        <v>0</v>
      </c>
      <c r="P440" t="b">
        <v>0</v>
      </c>
      <c r="Q440" t="s">
        <v>2037</v>
      </c>
      <c r="R440" t="s">
        <v>2038</v>
      </c>
      <c r="S440" s="12">
        <f t="shared" si="33"/>
        <v>179</v>
      </c>
      <c r="T440">
        <f t="shared" si="34"/>
        <v>60.02834008097166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6">
        <f t="shared" si="30"/>
        <v>42680.208333333328</v>
      </c>
      <c r="L441">
        <v>1479016800</v>
      </c>
      <c r="M441" s="7">
        <f t="shared" si="31"/>
        <v>42687.25</v>
      </c>
      <c r="N441">
        <f t="shared" si="32"/>
        <v>7</v>
      </c>
      <c r="O441" t="b">
        <v>0</v>
      </c>
      <c r="P441" t="b">
        <v>0</v>
      </c>
      <c r="Q441" t="s">
        <v>2039</v>
      </c>
      <c r="R441" t="s">
        <v>2061</v>
      </c>
      <c r="S441" s="12">
        <f t="shared" si="33"/>
        <v>355</v>
      </c>
      <c r="T441">
        <f t="shared" si="34"/>
        <v>44.003488879197555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6">
        <f t="shared" si="30"/>
        <v>42916.208333333328</v>
      </c>
      <c r="L442">
        <v>1499662800</v>
      </c>
      <c r="M442" s="7">
        <f t="shared" si="31"/>
        <v>42926.208333333328</v>
      </c>
      <c r="N442">
        <f t="shared" si="32"/>
        <v>10</v>
      </c>
      <c r="O442" t="b">
        <v>0</v>
      </c>
      <c r="P442" t="b">
        <v>0</v>
      </c>
      <c r="Q442" t="s">
        <v>2039</v>
      </c>
      <c r="R442" t="s">
        <v>2058</v>
      </c>
      <c r="S442" s="12">
        <f t="shared" si="33"/>
        <v>162</v>
      </c>
      <c r="T442">
        <f t="shared" si="34"/>
        <v>53.003513254551258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6">
        <f t="shared" si="30"/>
        <v>41025.208333333336</v>
      </c>
      <c r="L443">
        <v>1337835600</v>
      </c>
      <c r="M443" s="7">
        <f t="shared" si="31"/>
        <v>41053.208333333336</v>
      </c>
      <c r="N443">
        <f t="shared" si="32"/>
        <v>28</v>
      </c>
      <c r="O443" t="b">
        <v>0</v>
      </c>
      <c r="P443" t="b">
        <v>0</v>
      </c>
      <c r="Q443" t="s">
        <v>2035</v>
      </c>
      <c r="R443" t="s">
        <v>2044</v>
      </c>
      <c r="S443" s="12">
        <f t="shared" si="33"/>
        <v>25</v>
      </c>
      <c r="T443">
        <f t="shared" si="34"/>
        <v>54.5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6">
        <f t="shared" si="30"/>
        <v>42980.208333333328</v>
      </c>
      <c r="L444">
        <v>1505710800</v>
      </c>
      <c r="M444" s="7">
        <f t="shared" si="31"/>
        <v>42996.208333333328</v>
      </c>
      <c r="N444">
        <f t="shared" si="32"/>
        <v>16</v>
      </c>
      <c r="O444" t="b">
        <v>0</v>
      </c>
      <c r="P444" t="b">
        <v>0</v>
      </c>
      <c r="Q444" t="s">
        <v>2037</v>
      </c>
      <c r="R444" t="s">
        <v>2038</v>
      </c>
      <c r="S444" s="12">
        <f t="shared" si="33"/>
        <v>199</v>
      </c>
      <c r="T444">
        <f t="shared" si="34"/>
        <v>75.04195804195804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6">
        <f t="shared" si="30"/>
        <v>40451.208333333336</v>
      </c>
      <c r="L445">
        <v>1287464400</v>
      </c>
      <c r="M445" s="7">
        <f t="shared" si="31"/>
        <v>40470.208333333336</v>
      </c>
      <c r="N445">
        <f t="shared" si="32"/>
        <v>19</v>
      </c>
      <c r="O445" t="b">
        <v>0</v>
      </c>
      <c r="P445" t="b">
        <v>0</v>
      </c>
      <c r="Q445" t="s">
        <v>2037</v>
      </c>
      <c r="R445" t="s">
        <v>2038</v>
      </c>
      <c r="S445" s="12">
        <f t="shared" si="33"/>
        <v>35</v>
      </c>
      <c r="T445">
        <f t="shared" si="34"/>
        <v>35.911111111111111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6">
        <f t="shared" si="30"/>
        <v>40748.208333333336</v>
      </c>
      <c r="L446">
        <v>1311656400</v>
      </c>
      <c r="M446" s="7">
        <f t="shared" si="31"/>
        <v>40750.208333333336</v>
      </c>
      <c r="N446">
        <f t="shared" si="32"/>
        <v>2</v>
      </c>
      <c r="O446" t="b">
        <v>0</v>
      </c>
      <c r="P446" t="b">
        <v>1</v>
      </c>
      <c r="Q446" t="s">
        <v>2033</v>
      </c>
      <c r="R446" t="s">
        <v>2043</v>
      </c>
      <c r="S446" s="12">
        <f t="shared" si="33"/>
        <v>176</v>
      </c>
      <c r="T446">
        <f t="shared" si="34"/>
        <v>36.952702702702702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6">
        <f t="shared" si="30"/>
        <v>40515.25</v>
      </c>
      <c r="L447">
        <v>1293170400</v>
      </c>
      <c r="M447" s="7">
        <f t="shared" si="31"/>
        <v>40536.25</v>
      </c>
      <c r="N447">
        <f t="shared" si="32"/>
        <v>21</v>
      </c>
      <c r="O447" t="b">
        <v>0</v>
      </c>
      <c r="P447" t="b">
        <v>1</v>
      </c>
      <c r="Q447" t="s">
        <v>2037</v>
      </c>
      <c r="R447" t="s">
        <v>2038</v>
      </c>
      <c r="S447" s="12">
        <f t="shared" si="33"/>
        <v>511</v>
      </c>
      <c r="T447">
        <f t="shared" si="34"/>
        <v>63.170588235294119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6">
        <f t="shared" si="30"/>
        <v>41261.25</v>
      </c>
      <c r="L448">
        <v>1355983200</v>
      </c>
      <c r="M448" s="7">
        <f t="shared" si="31"/>
        <v>41263.25</v>
      </c>
      <c r="N448">
        <f t="shared" si="32"/>
        <v>2</v>
      </c>
      <c r="O448" t="b">
        <v>0</v>
      </c>
      <c r="P448" t="b">
        <v>0</v>
      </c>
      <c r="Q448" t="s">
        <v>2035</v>
      </c>
      <c r="R448" t="s">
        <v>2044</v>
      </c>
      <c r="S448" s="12">
        <f t="shared" si="33"/>
        <v>82</v>
      </c>
      <c r="T448">
        <f t="shared" si="34"/>
        <v>29.99462365591398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6">
        <f t="shared" si="30"/>
        <v>43088.25</v>
      </c>
      <c r="L449">
        <v>1515045600</v>
      </c>
      <c r="M449" s="7">
        <f t="shared" si="31"/>
        <v>43104.25</v>
      </c>
      <c r="N449">
        <f t="shared" si="32"/>
        <v>16</v>
      </c>
      <c r="O449" t="b">
        <v>0</v>
      </c>
      <c r="P449" t="b">
        <v>0</v>
      </c>
      <c r="Q449" t="s">
        <v>2039</v>
      </c>
      <c r="R449" t="s">
        <v>2058</v>
      </c>
      <c r="S449" s="12">
        <f t="shared" si="33"/>
        <v>24</v>
      </c>
      <c r="T449">
        <f t="shared" si="34"/>
        <v>86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6">
        <f t="shared" ref="K450:K513" si="35">(((J450/60)/60)/24)+DATE(1970,1,1)</f>
        <v>41378.208333333336</v>
      </c>
      <c r="L450">
        <v>1366088400</v>
      </c>
      <c r="M450" s="7">
        <f t="shared" ref="M450:M513" si="36">(((L450/60)/60)/24)+DATE(1970,1,1)</f>
        <v>41380.208333333336</v>
      </c>
      <c r="N450">
        <f t="shared" ref="N450:N513" si="37">DATEDIF(K450,M450, "D")</f>
        <v>2</v>
      </c>
      <c r="O450" t="b">
        <v>0</v>
      </c>
      <c r="P450" t="b">
        <v>1</v>
      </c>
      <c r="Q450" t="s">
        <v>2048</v>
      </c>
      <c r="R450" t="s">
        <v>2049</v>
      </c>
      <c r="S450" s="12">
        <f t="shared" ref="S450:S513" si="38">ROUND(E450/D450*100,0)</f>
        <v>50</v>
      </c>
      <c r="T450">
        <f t="shared" ref="T450:T513" si="39">E450/G450</f>
        <v>75.014876033057845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6">
        <f t="shared" si="35"/>
        <v>43530.25</v>
      </c>
      <c r="L451">
        <v>1553317200</v>
      </c>
      <c r="M451" s="7">
        <f t="shared" si="36"/>
        <v>43547.208333333328</v>
      </c>
      <c r="N451">
        <f t="shared" si="37"/>
        <v>17</v>
      </c>
      <c r="O451" t="b">
        <v>0</v>
      </c>
      <c r="P451" t="b">
        <v>0</v>
      </c>
      <c r="Q451" t="s">
        <v>2048</v>
      </c>
      <c r="R451" t="s">
        <v>2049</v>
      </c>
      <c r="S451" s="12">
        <f t="shared" si="38"/>
        <v>967</v>
      </c>
      <c r="T451">
        <f t="shared" si="39"/>
        <v>101.19767441860465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6">
        <f t="shared" si="35"/>
        <v>43394.208333333328</v>
      </c>
      <c r="L452">
        <v>1542088800</v>
      </c>
      <c r="M452" s="7">
        <f t="shared" si="36"/>
        <v>43417.25</v>
      </c>
      <c r="N452">
        <f t="shared" si="37"/>
        <v>23</v>
      </c>
      <c r="O452" t="b">
        <v>0</v>
      </c>
      <c r="P452" t="b">
        <v>0</v>
      </c>
      <c r="Q452" t="s">
        <v>2039</v>
      </c>
      <c r="R452" t="s">
        <v>2047</v>
      </c>
      <c r="S452" s="12">
        <f t="shared" si="38"/>
        <v>4</v>
      </c>
      <c r="T452">
        <f t="shared" si="39"/>
        <v>4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6">
        <f t="shared" si="35"/>
        <v>42935.208333333328</v>
      </c>
      <c r="L453">
        <v>1503118800</v>
      </c>
      <c r="M453" s="7">
        <f t="shared" si="36"/>
        <v>42966.208333333328</v>
      </c>
      <c r="N453">
        <f t="shared" si="37"/>
        <v>31</v>
      </c>
      <c r="O453" t="b">
        <v>0</v>
      </c>
      <c r="P453" t="b">
        <v>0</v>
      </c>
      <c r="Q453" t="s">
        <v>2033</v>
      </c>
      <c r="R453" t="s">
        <v>2034</v>
      </c>
      <c r="S453" s="12">
        <f t="shared" si="38"/>
        <v>123</v>
      </c>
      <c r="T453">
        <f t="shared" si="39"/>
        <v>29.001272669424118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6">
        <f t="shared" si="35"/>
        <v>40365.208333333336</v>
      </c>
      <c r="L454">
        <v>1278478800</v>
      </c>
      <c r="M454" s="7">
        <f t="shared" si="36"/>
        <v>40366.208333333336</v>
      </c>
      <c r="N454">
        <f t="shared" si="37"/>
        <v>1</v>
      </c>
      <c r="O454" t="b">
        <v>0</v>
      </c>
      <c r="P454" t="b">
        <v>0</v>
      </c>
      <c r="Q454" t="s">
        <v>2039</v>
      </c>
      <c r="R454" t="s">
        <v>2042</v>
      </c>
      <c r="S454" s="12">
        <f t="shared" si="38"/>
        <v>63</v>
      </c>
      <c r="T454">
        <f t="shared" si="39"/>
        <v>98.225806451612897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6">
        <f t="shared" si="35"/>
        <v>42705.25</v>
      </c>
      <c r="L455">
        <v>1484114400</v>
      </c>
      <c r="M455" s="7">
        <f t="shared" si="36"/>
        <v>42746.25</v>
      </c>
      <c r="N455">
        <f t="shared" si="37"/>
        <v>41</v>
      </c>
      <c r="O455" t="b">
        <v>0</v>
      </c>
      <c r="P455" t="b">
        <v>0</v>
      </c>
      <c r="Q455" t="s">
        <v>2039</v>
      </c>
      <c r="R455" t="s">
        <v>2061</v>
      </c>
      <c r="S455" s="12">
        <f t="shared" si="38"/>
        <v>56</v>
      </c>
      <c r="T455">
        <f t="shared" si="39"/>
        <v>87.001693480101608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6">
        <f t="shared" si="35"/>
        <v>41568.208333333336</v>
      </c>
      <c r="L456">
        <v>1385445600</v>
      </c>
      <c r="M456" s="7">
        <f t="shared" si="36"/>
        <v>41604.25</v>
      </c>
      <c r="N456">
        <f t="shared" si="37"/>
        <v>36</v>
      </c>
      <c r="O456" t="b">
        <v>0</v>
      </c>
      <c r="P456" t="b">
        <v>1</v>
      </c>
      <c r="Q456" t="s">
        <v>2039</v>
      </c>
      <c r="R456" t="s">
        <v>2042</v>
      </c>
      <c r="S456" s="12">
        <f t="shared" si="38"/>
        <v>44</v>
      </c>
      <c r="T456">
        <f t="shared" si="39"/>
        <v>45.205128205128204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6">
        <f t="shared" si="35"/>
        <v>40809.208333333336</v>
      </c>
      <c r="L457">
        <v>1318741200</v>
      </c>
      <c r="M457" s="7">
        <f t="shared" si="36"/>
        <v>40832.208333333336</v>
      </c>
      <c r="N457">
        <f t="shared" si="37"/>
        <v>23</v>
      </c>
      <c r="O457" t="b">
        <v>0</v>
      </c>
      <c r="P457" t="b">
        <v>0</v>
      </c>
      <c r="Q457" t="s">
        <v>2037</v>
      </c>
      <c r="R457" t="s">
        <v>2038</v>
      </c>
      <c r="S457" s="12">
        <f t="shared" si="38"/>
        <v>118</v>
      </c>
      <c r="T457">
        <f t="shared" si="39"/>
        <v>37.001341561577675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6">
        <f t="shared" si="35"/>
        <v>43141.25</v>
      </c>
      <c r="L458">
        <v>1518242400</v>
      </c>
      <c r="M458" s="7">
        <f t="shared" si="36"/>
        <v>43141.25</v>
      </c>
      <c r="N458">
        <f t="shared" si="37"/>
        <v>0</v>
      </c>
      <c r="O458" t="b">
        <v>0</v>
      </c>
      <c r="P458" t="b">
        <v>1</v>
      </c>
      <c r="Q458" t="s">
        <v>2033</v>
      </c>
      <c r="R458" t="s">
        <v>2043</v>
      </c>
      <c r="S458" s="12">
        <f t="shared" si="38"/>
        <v>104</v>
      </c>
      <c r="T458">
        <f t="shared" si="39"/>
        <v>94.976947040498445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6">
        <f t="shared" si="35"/>
        <v>42657.208333333328</v>
      </c>
      <c r="L459">
        <v>1476594000</v>
      </c>
      <c r="M459" s="7">
        <f t="shared" si="36"/>
        <v>42659.208333333328</v>
      </c>
      <c r="N459">
        <f t="shared" si="37"/>
        <v>2</v>
      </c>
      <c r="O459" t="b">
        <v>0</v>
      </c>
      <c r="P459" t="b">
        <v>0</v>
      </c>
      <c r="Q459" t="s">
        <v>2037</v>
      </c>
      <c r="R459" t="s">
        <v>2038</v>
      </c>
      <c r="S459" s="12">
        <f t="shared" si="38"/>
        <v>27</v>
      </c>
      <c r="T459">
        <f t="shared" si="39"/>
        <v>28.956521739130434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6">
        <f t="shared" si="35"/>
        <v>40265.208333333336</v>
      </c>
      <c r="L460">
        <v>1273554000</v>
      </c>
      <c r="M460" s="7">
        <f t="shared" si="36"/>
        <v>40309.208333333336</v>
      </c>
      <c r="N460">
        <f t="shared" si="37"/>
        <v>44</v>
      </c>
      <c r="O460" t="b">
        <v>0</v>
      </c>
      <c r="P460" t="b">
        <v>0</v>
      </c>
      <c r="Q460" t="s">
        <v>2037</v>
      </c>
      <c r="R460" t="s">
        <v>2038</v>
      </c>
      <c r="S460" s="12">
        <f t="shared" si="38"/>
        <v>351</v>
      </c>
      <c r="T460">
        <f t="shared" si="39"/>
        <v>55.993396226415094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6">
        <f t="shared" si="35"/>
        <v>42001.25</v>
      </c>
      <c r="L461">
        <v>1421906400</v>
      </c>
      <c r="M461" s="7">
        <f t="shared" si="36"/>
        <v>42026.25</v>
      </c>
      <c r="N461">
        <f t="shared" si="37"/>
        <v>25</v>
      </c>
      <c r="O461" t="b">
        <v>0</v>
      </c>
      <c r="P461" t="b">
        <v>0</v>
      </c>
      <c r="Q461" t="s">
        <v>2039</v>
      </c>
      <c r="R461" t="s">
        <v>2040</v>
      </c>
      <c r="S461" s="12">
        <f t="shared" si="38"/>
        <v>90</v>
      </c>
      <c r="T461">
        <f t="shared" si="39"/>
        <v>54.038095238095238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6">
        <f t="shared" si="35"/>
        <v>40399.208333333336</v>
      </c>
      <c r="L462">
        <v>1281589200</v>
      </c>
      <c r="M462" s="7">
        <f t="shared" si="36"/>
        <v>40402.208333333336</v>
      </c>
      <c r="N462">
        <f t="shared" si="37"/>
        <v>3</v>
      </c>
      <c r="O462" t="b">
        <v>0</v>
      </c>
      <c r="P462" t="b">
        <v>0</v>
      </c>
      <c r="Q462" t="s">
        <v>2037</v>
      </c>
      <c r="R462" t="s">
        <v>2038</v>
      </c>
      <c r="S462" s="12">
        <f t="shared" si="38"/>
        <v>172</v>
      </c>
      <c r="T462">
        <f t="shared" si="39"/>
        <v>82.38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6">
        <f t="shared" si="35"/>
        <v>41757.208333333336</v>
      </c>
      <c r="L463">
        <v>1400389200</v>
      </c>
      <c r="M463" s="7">
        <f t="shared" si="36"/>
        <v>41777.208333333336</v>
      </c>
      <c r="N463">
        <f t="shared" si="37"/>
        <v>20</v>
      </c>
      <c r="O463" t="b">
        <v>0</v>
      </c>
      <c r="P463" t="b">
        <v>0</v>
      </c>
      <c r="Q463" t="s">
        <v>2039</v>
      </c>
      <c r="R463" t="s">
        <v>2042</v>
      </c>
      <c r="S463" s="12">
        <f t="shared" si="38"/>
        <v>141</v>
      </c>
      <c r="T463">
        <f t="shared" si="39"/>
        <v>66.997115384615384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6">
        <f t="shared" si="35"/>
        <v>41304.25</v>
      </c>
      <c r="L464">
        <v>1362808800</v>
      </c>
      <c r="M464" s="7">
        <f t="shared" si="36"/>
        <v>41342.25</v>
      </c>
      <c r="N464">
        <f t="shared" si="37"/>
        <v>38</v>
      </c>
      <c r="O464" t="b">
        <v>0</v>
      </c>
      <c r="P464" t="b">
        <v>0</v>
      </c>
      <c r="Q464" t="s">
        <v>2048</v>
      </c>
      <c r="R464" t="s">
        <v>2059</v>
      </c>
      <c r="S464" s="12">
        <f t="shared" si="38"/>
        <v>31</v>
      </c>
      <c r="T464">
        <f t="shared" si="39"/>
        <v>107.91401869158878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6">
        <f t="shared" si="35"/>
        <v>41639.25</v>
      </c>
      <c r="L465">
        <v>1388815200</v>
      </c>
      <c r="M465" s="7">
        <f t="shared" si="36"/>
        <v>41643.25</v>
      </c>
      <c r="N465">
        <f t="shared" si="37"/>
        <v>4</v>
      </c>
      <c r="O465" t="b">
        <v>0</v>
      </c>
      <c r="P465" t="b">
        <v>0</v>
      </c>
      <c r="Q465" t="s">
        <v>2039</v>
      </c>
      <c r="R465" t="s">
        <v>2047</v>
      </c>
      <c r="S465" s="12">
        <f t="shared" si="38"/>
        <v>108</v>
      </c>
      <c r="T465">
        <f t="shared" si="39"/>
        <v>69.009501187648453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6">
        <f t="shared" si="35"/>
        <v>43142.25</v>
      </c>
      <c r="L466">
        <v>1519538400</v>
      </c>
      <c r="M466" s="7">
        <f t="shared" si="36"/>
        <v>43156.25</v>
      </c>
      <c r="N466">
        <f t="shared" si="37"/>
        <v>14</v>
      </c>
      <c r="O466" t="b">
        <v>0</v>
      </c>
      <c r="P466" t="b">
        <v>0</v>
      </c>
      <c r="Q466" t="s">
        <v>2037</v>
      </c>
      <c r="R466" t="s">
        <v>2038</v>
      </c>
      <c r="S466" s="12">
        <f t="shared" si="38"/>
        <v>133</v>
      </c>
      <c r="T466">
        <f t="shared" si="39"/>
        <v>39.006568144499177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6">
        <f t="shared" si="35"/>
        <v>43127.25</v>
      </c>
      <c r="L467">
        <v>1517810400</v>
      </c>
      <c r="M467" s="7">
        <f t="shared" si="36"/>
        <v>43136.25</v>
      </c>
      <c r="N467">
        <f t="shared" si="37"/>
        <v>9</v>
      </c>
      <c r="O467" t="b">
        <v>0</v>
      </c>
      <c r="P467" t="b">
        <v>0</v>
      </c>
      <c r="Q467" t="s">
        <v>2045</v>
      </c>
      <c r="R467" t="s">
        <v>2057</v>
      </c>
      <c r="S467" s="12">
        <f t="shared" si="38"/>
        <v>188</v>
      </c>
      <c r="T467">
        <f t="shared" si="39"/>
        <v>110.3625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6">
        <f t="shared" si="35"/>
        <v>41409.208333333336</v>
      </c>
      <c r="L468">
        <v>1370581200</v>
      </c>
      <c r="M468" s="7">
        <f t="shared" si="36"/>
        <v>41432.208333333336</v>
      </c>
      <c r="N468">
        <f t="shared" si="37"/>
        <v>23</v>
      </c>
      <c r="O468" t="b">
        <v>0</v>
      </c>
      <c r="P468" t="b">
        <v>1</v>
      </c>
      <c r="Q468" t="s">
        <v>2035</v>
      </c>
      <c r="R468" t="s">
        <v>2044</v>
      </c>
      <c r="S468" s="12">
        <f t="shared" si="38"/>
        <v>332</v>
      </c>
      <c r="T468">
        <f t="shared" si="39"/>
        <v>94.857142857142861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6">
        <f t="shared" si="35"/>
        <v>42331.25</v>
      </c>
      <c r="L469">
        <v>1448863200</v>
      </c>
      <c r="M469" s="7">
        <f t="shared" si="36"/>
        <v>42338.25</v>
      </c>
      <c r="N469">
        <f t="shared" si="37"/>
        <v>7</v>
      </c>
      <c r="O469" t="b">
        <v>0</v>
      </c>
      <c r="P469" t="b">
        <v>1</v>
      </c>
      <c r="Q469" t="s">
        <v>2035</v>
      </c>
      <c r="R469" t="s">
        <v>2036</v>
      </c>
      <c r="S469" s="12">
        <f t="shared" si="38"/>
        <v>575</v>
      </c>
      <c r="T469">
        <f t="shared" si="39"/>
        <v>57.935251798561154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6">
        <f t="shared" si="35"/>
        <v>43569.208333333328</v>
      </c>
      <c r="L470">
        <v>1556600400</v>
      </c>
      <c r="M470" s="7">
        <f t="shared" si="36"/>
        <v>43585.208333333328</v>
      </c>
      <c r="N470">
        <f t="shared" si="37"/>
        <v>16</v>
      </c>
      <c r="O470" t="b">
        <v>0</v>
      </c>
      <c r="P470" t="b">
        <v>0</v>
      </c>
      <c r="Q470" t="s">
        <v>2037</v>
      </c>
      <c r="R470" t="s">
        <v>2038</v>
      </c>
      <c r="S470" s="12">
        <f t="shared" si="38"/>
        <v>41</v>
      </c>
      <c r="T470">
        <f t="shared" si="39"/>
        <v>101.25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6">
        <f t="shared" si="35"/>
        <v>42142.208333333328</v>
      </c>
      <c r="L471">
        <v>1432098000</v>
      </c>
      <c r="M471" s="7">
        <f t="shared" si="36"/>
        <v>42144.208333333328</v>
      </c>
      <c r="N471">
        <f t="shared" si="37"/>
        <v>2</v>
      </c>
      <c r="O471" t="b">
        <v>0</v>
      </c>
      <c r="P471" t="b">
        <v>0</v>
      </c>
      <c r="Q471" t="s">
        <v>2039</v>
      </c>
      <c r="R471" t="s">
        <v>2042</v>
      </c>
      <c r="S471" s="12">
        <f t="shared" si="38"/>
        <v>184</v>
      </c>
      <c r="T471">
        <f t="shared" si="39"/>
        <v>64.95597484276729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6">
        <f t="shared" si="35"/>
        <v>42716.25</v>
      </c>
      <c r="L472">
        <v>1482127200</v>
      </c>
      <c r="M472" s="7">
        <f t="shared" si="36"/>
        <v>42723.25</v>
      </c>
      <c r="N472">
        <f t="shared" si="37"/>
        <v>7</v>
      </c>
      <c r="O472" t="b">
        <v>0</v>
      </c>
      <c r="P472" t="b">
        <v>0</v>
      </c>
      <c r="Q472" t="s">
        <v>2035</v>
      </c>
      <c r="R472" t="s">
        <v>2044</v>
      </c>
      <c r="S472" s="12">
        <f t="shared" si="38"/>
        <v>286</v>
      </c>
      <c r="T472">
        <f t="shared" si="39"/>
        <v>27.00524934383202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6">
        <f t="shared" si="35"/>
        <v>41031.208333333336</v>
      </c>
      <c r="L473">
        <v>1335934800</v>
      </c>
      <c r="M473" s="7">
        <f t="shared" si="36"/>
        <v>41031.208333333336</v>
      </c>
      <c r="N473">
        <f t="shared" si="37"/>
        <v>0</v>
      </c>
      <c r="O473" t="b">
        <v>0</v>
      </c>
      <c r="P473" t="b">
        <v>1</v>
      </c>
      <c r="Q473" t="s">
        <v>2031</v>
      </c>
      <c r="R473" t="s">
        <v>2032</v>
      </c>
      <c r="S473" s="12">
        <f t="shared" si="38"/>
        <v>319</v>
      </c>
      <c r="T473">
        <f t="shared" si="39"/>
        <v>50.97422680412371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6">
        <f t="shared" si="35"/>
        <v>43535.208333333328</v>
      </c>
      <c r="L474">
        <v>1556946000</v>
      </c>
      <c r="M474" s="7">
        <f t="shared" si="36"/>
        <v>43589.208333333328</v>
      </c>
      <c r="N474">
        <f t="shared" si="37"/>
        <v>54</v>
      </c>
      <c r="O474" t="b">
        <v>0</v>
      </c>
      <c r="P474" t="b">
        <v>0</v>
      </c>
      <c r="Q474" t="s">
        <v>2033</v>
      </c>
      <c r="R474" t="s">
        <v>2034</v>
      </c>
      <c r="S474" s="12">
        <f t="shared" si="38"/>
        <v>39</v>
      </c>
      <c r="T474">
        <f t="shared" si="39"/>
        <v>104.94260869565217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6">
        <f t="shared" si="35"/>
        <v>43277.208333333328</v>
      </c>
      <c r="L475">
        <v>1530075600</v>
      </c>
      <c r="M475" s="7">
        <f t="shared" si="36"/>
        <v>43278.208333333328</v>
      </c>
      <c r="N475">
        <f t="shared" si="37"/>
        <v>1</v>
      </c>
      <c r="O475" t="b">
        <v>0</v>
      </c>
      <c r="P475" t="b">
        <v>0</v>
      </c>
      <c r="Q475" t="s">
        <v>2033</v>
      </c>
      <c r="R475" t="s">
        <v>2041</v>
      </c>
      <c r="S475" s="12">
        <f t="shared" si="38"/>
        <v>178</v>
      </c>
      <c r="T475">
        <f t="shared" si="39"/>
        <v>84.028301886792448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6">
        <f t="shared" si="35"/>
        <v>41989.25</v>
      </c>
      <c r="L476">
        <v>1418796000</v>
      </c>
      <c r="M476" s="7">
        <f t="shared" si="36"/>
        <v>41990.25</v>
      </c>
      <c r="N476">
        <f t="shared" si="37"/>
        <v>1</v>
      </c>
      <c r="O476" t="b">
        <v>0</v>
      </c>
      <c r="P476" t="b">
        <v>0</v>
      </c>
      <c r="Q476" t="s">
        <v>2039</v>
      </c>
      <c r="R476" t="s">
        <v>2058</v>
      </c>
      <c r="S476" s="12">
        <f t="shared" si="38"/>
        <v>365</v>
      </c>
      <c r="T476">
        <f t="shared" si="39"/>
        <v>102.85915492957747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6">
        <f t="shared" si="35"/>
        <v>41450.208333333336</v>
      </c>
      <c r="L477">
        <v>1372482000</v>
      </c>
      <c r="M477" s="7">
        <f t="shared" si="36"/>
        <v>41454.208333333336</v>
      </c>
      <c r="N477">
        <f t="shared" si="37"/>
        <v>4</v>
      </c>
      <c r="O477" t="b">
        <v>0</v>
      </c>
      <c r="P477" t="b">
        <v>1</v>
      </c>
      <c r="Q477" t="s">
        <v>2045</v>
      </c>
      <c r="R477" t="s">
        <v>2057</v>
      </c>
      <c r="S477" s="12">
        <f t="shared" si="38"/>
        <v>114</v>
      </c>
      <c r="T477">
        <f t="shared" si="39"/>
        <v>39.962085308056871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6">
        <f t="shared" si="35"/>
        <v>43322.208333333328</v>
      </c>
      <c r="L478">
        <v>1534395600</v>
      </c>
      <c r="M478" s="7">
        <f t="shared" si="36"/>
        <v>43328.208333333328</v>
      </c>
      <c r="N478">
        <f t="shared" si="37"/>
        <v>6</v>
      </c>
      <c r="O478" t="b">
        <v>0</v>
      </c>
      <c r="P478" t="b">
        <v>0</v>
      </c>
      <c r="Q478" t="s">
        <v>2045</v>
      </c>
      <c r="R478" t="s">
        <v>2051</v>
      </c>
      <c r="S478" s="12">
        <f t="shared" si="38"/>
        <v>30</v>
      </c>
      <c r="T478">
        <f t="shared" si="39"/>
        <v>51.001785714285717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6">
        <f t="shared" si="35"/>
        <v>40720.208333333336</v>
      </c>
      <c r="L479">
        <v>1311397200</v>
      </c>
      <c r="M479" s="7">
        <f t="shared" si="36"/>
        <v>40747.208333333336</v>
      </c>
      <c r="N479">
        <f t="shared" si="37"/>
        <v>27</v>
      </c>
      <c r="O479" t="b">
        <v>0</v>
      </c>
      <c r="P479" t="b">
        <v>0</v>
      </c>
      <c r="Q479" t="s">
        <v>2039</v>
      </c>
      <c r="R479" t="s">
        <v>2061</v>
      </c>
      <c r="S479" s="12">
        <f t="shared" si="38"/>
        <v>54</v>
      </c>
      <c r="T479">
        <f t="shared" si="39"/>
        <v>40.823008849557525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6">
        <f t="shared" si="35"/>
        <v>42072.208333333328</v>
      </c>
      <c r="L480">
        <v>1426914000</v>
      </c>
      <c r="M480" s="7">
        <f t="shared" si="36"/>
        <v>42084.208333333328</v>
      </c>
      <c r="N480">
        <f t="shared" si="37"/>
        <v>12</v>
      </c>
      <c r="O480" t="b">
        <v>0</v>
      </c>
      <c r="P480" t="b">
        <v>0</v>
      </c>
      <c r="Q480" t="s">
        <v>2035</v>
      </c>
      <c r="R480" t="s">
        <v>2044</v>
      </c>
      <c r="S480" s="12">
        <f t="shared" si="38"/>
        <v>236</v>
      </c>
      <c r="T480">
        <f t="shared" si="39"/>
        <v>58.999637155297535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6">
        <f t="shared" si="35"/>
        <v>42945.208333333328</v>
      </c>
      <c r="L481">
        <v>1501477200</v>
      </c>
      <c r="M481" s="7">
        <f t="shared" si="36"/>
        <v>42947.208333333328</v>
      </c>
      <c r="N481">
        <f t="shared" si="37"/>
        <v>2</v>
      </c>
      <c r="O481" t="b">
        <v>0</v>
      </c>
      <c r="P481" t="b">
        <v>0</v>
      </c>
      <c r="Q481" t="s">
        <v>2031</v>
      </c>
      <c r="R481" t="s">
        <v>2032</v>
      </c>
      <c r="S481" s="12">
        <f t="shared" si="38"/>
        <v>513</v>
      </c>
      <c r="T481">
        <f t="shared" si="39"/>
        <v>71.156069364161851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6">
        <f t="shared" si="35"/>
        <v>40248.25</v>
      </c>
      <c r="L482">
        <v>1269061200</v>
      </c>
      <c r="M482" s="7">
        <f t="shared" si="36"/>
        <v>40257.208333333336</v>
      </c>
      <c r="N482">
        <f t="shared" si="37"/>
        <v>9</v>
      </c>
      <c r="O482" t="b">
        <v>0</v>
      </c>
      <c r="P482" t="b">
        <v>1</v>
      </c>
      <c r="Q482" t="s">
        <v>2052</v>
      </c>
      <c r="R482" t="s">
        <v>2053</v>
      </c>
      <c r="S482" s="12">
        <f t="shared" si="38"/>
        <v>101</v>
      </c>
      <c r="T482">
        <f t="shared" si="39"/>
        <v>99.494252873563212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6">
        <f t="shared" si="35"/>
        <v>41913.208333333336</v>
      </c>
      <c r="L483">
        <v>1415772000</v>
      </c>
      <c r="M483" s="7">
        <f t="shared" si="36"/>
        <v>41955.25</v>
      </c>
      <c r="N483">
        <f t="shared" si="37"/>
        <v>42</v>
      </c>
      <c r="O483" t="b">
        <v>0</v>
      </c>
      <c r="P483" t="b">
        <v>1</v>
      </c>
      <c r="Q483" t="s">
        <v>2037</v>
      </c>
      <c r="R483" t="s">
        <v>2038</v>
      </c>
      <c r="S483" s="12">
        <f t="shared" si="38"/>
        <v>81</v>
      </c>
      <c r="T483">
        <f t="shared" si="39"/>
        <v>103.98634590377114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6">
        <f t="shared" si="35"/>
        <v>40963.25</v>
      </c>
      <c r="L484">
        <v>1331013600</v>
      </c>
      <c r="M484" s="7">
        <f t="shared" si="36"/>
        <v>40974.25</v>
      </c>
      <c r="N484">
        <f t="shared" si="37"/>
        <v>11</v>
      </c>
      <c r="O484" t="b">
        <v>0</v>
      </c>
      <c r="P484" t="b">
        <v>1</v>
      </c>
      <c r="Q484" t="s">
        <v>2045</v>
      </c>
      <c r="R484" t="s">
        <v>2051</v>
      </c>
      <c r="S484" s="12">
        <f t="shared" si="38"/>
        <v>16</v>
      </c>
      <c r="T484">
        <f t="shared" si="39"/>
        <v>76.555555555555557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6">
        <f t="shared" si="35"/>
        <v>43811.25</v>
      </c>
      <c r="L485">
        <v>1576735200</v>
      </c>
      <c r="M485" s="7">
        <f t="shared" si="36"/>
        <v>43818.25</v>
      </c>
      <c r="N485">
        <f t="shared" si="37"/>
        <v>7</v>
      </c>
      <c r="O485" t="b">
        <v>0</v>
      </c>
      <c r="P485" t="b">
        <v>0</v>
      </c>
      <c r="Q485" t="s">
        <v>2037</v>
      </c>
      <c r="R485" t="s">
        <v>2038</v>
      </c>
      <c r="S485" s="12">
        <f t="shared" si="38"/>
        <v>53</v>
      </c>
      <c r="T485">
        <f t="shared" si="39"/>
        <v>87.068592057761734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6">
        <f t="shared" si="35"/>
        <v>41855.208333333336</v>
      </c>
      <c r="L486">
        <v>1411362000</v>
      </c>
      <c r="M486" s="7">
        <f t="shared" si="36"/>
        <v>41904.208333333336</v>
      </c>
      <c r="N486">
        <f t="shared" si="37"/>
        <v>49</v>
      </c>
      <c r="O486" t="b">
        <v>0</v>
      </c>
      <c r="P486" t="b">
        <v>1</v>
      </c>
      <c r="Q486" t="s">
        <v>2031</v>
      </c>
      <c r="R486" t="s">
        <v>2032</v>
      </c>
      <c r="S486" s="12">
        <f t="shared" si="38"/>
        <v>260</v>
      </c>
      <c r="T486">
        <f t="shared" si="39"/>
        <v>48.99554707379135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6">
        <f t="shared" si="35"/>
        <v>43626.208333333328</v>
      </c>
      <c r="L487">
        <v>1563685200</v>
      </c>
      <c r="M487" s="7">
        <f t="shared" si="36"/>
        <v>43667.208333333328</v>
      </c>
      <c r="N487">
        <f t="shared" si="37"/>
        <v>41</v>
      </c>
      <c r="O487" t="b">
        <v>0</v>
      </c>
      <c r="P487" t="b">
        <v>0</v>
      </c>
      <c r="Q487" t="s">
        <v>2037</v>
      </c>
      <c r="R487" t="s">
        <v>2038</v>
      </c>
      <c r="S487" s="12">
        <f t="shared" si="38"/>
        <v>31</v>
      </c>
      <c r="T487">
        <f t="shared" si="39"/>
        <v>42.969135802469133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6">
        <f t="shared" si="35"/>
        <v>43168.25</v>
      </c>
      <c r="L488">
        <v>1521867600</v>
      </c>
      <c r="M488" s="7">
        <f t="shared" si="36"/>
        <v>43183.208333333328</v>
      </c>
      <c r="N488">
        <f t="shared" si="37"/>
        <v>15</v>
      </c>
      <c r="O488" t="b">
        <v>0</v>
      </c>
      <c r="P488" t="b">
        <v>1</v>
      </c>
      <c r="Q488" t="s">
        <v>2045</v>
      </c>
      <c r="R488" t="s">
        <v>2057</v>
      </c>
      <c r="S488" s="12">
        <f t="shared" si="38"/>
        <v>14</v>
      </c>
      <c r="T488">
        <f t="shared" si="39"/>
        <v>33.428571428571431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6">
        <f t="shared" si="35"/>
        <v>42845.208333333328</v>
      </c>
      <c r="L489">
        <v>1495515600</v>
      </c>
      <c r="M489" s="7">
        <f t="shared" si="36"/>
        <v>42878.208333333328</v>
      </c>
      <c r="N489">
        <f t="shared" si="37"/>
        <v>33</v>
      </c>
      <c r="O489" t="b">
        <v>0</v>
      </c>
      <c r="P489" t="b">
        <v>0</v>
      </c>
      <c r="Q489" t="s">
        <v>2037</v>
      </c>
      <c r="R489" t="s">
        <v>2038</v>
      </c>
      <c r="S489" s="12">
        <f t="shared" si="38"/>
        <v>179</v>
      </c>
      <c r="T489">
        <f t="shared" si="39"/>
        <v>83.982949701619773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6">
        <f t="shared" si="35"/>
        <v>42403.25</v>
      </c>
      <c r="L490">
        <v>1455948000</v>
      </c>
      <c r="M490" s="7">
        <f t="shared" si="36"/>
        <v>42420.25</v>
      </c>
      <c r="N490">
        <f t="shared" si="37"/>
        <v>17</v>
      </c>
      <c r="O490" t="b">
        <v>0</v>
      </c>
      <c r="P490" t="b">
        <v>0</v>
      </c>
      <c r="Q490" t="s">
        <v>2037</v>
      </c>
      <c r="R490" t="s">
        <v>2038</v>
      </c>
      <c r="S490" s="12">
        <f t="shared" si="38"/>
        <v>220</v>
      </c>
      <c r="T490">
        <f t="shared" si="39"/>
        <v>101.41739130434783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6">
        <f t="shared" si="35"/>
        <v>40406.208333333336</v>
      </c>
      <c r="L491">
        <v>1282366800</v>
      </c>
      <c r="M491" s="7">
        <f t="shared" si="36"/>
        <v>40411.208333333336</v>
      </c>
      <c r="N491">
        <f t="shared" si="37"/>
        <v>5</v>
      </c>
      <c r="O491" t="b">
        <v>0</v>
      </c>
      <c r="P491" t="b">
        <v>0</v>
      </c>
      <c r="Q491" t="s">
        <v>2035</v>
      </c>
      <c r="R491" t="s">
        <v>2044</v>
      </c>
      <c r="S491" s="12">
        <f t="shared" si="38"/>
        <v>102</v>
      </c>
      <c r="T491">
        <f t="shared" si="39"/>
        <v>109.87058823529412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6">
        <f t="shared" si="35"/>
        <v>43786.25</v>
      </c>
      <c r="L492">
        <v>1574575200</v>
      </c>
      <c r="M492" s="7">
        <f t="shared" si="36"/>
        <v>43793.25</v>
      </c>
      <c r="N492">
        <f t="shared" si="37"/>
        <v>7</v>
      </c>
      <c r="O492" t="b">
        <v>0</v>
      </c>
      <c r="P492" t="b">
        <v>0</v>
      </c>
      <c r="Q492" t="s">
        <v>2062</v>
      </c>
      <c r="R492" t="s">
        <v>2063</v>
      </c>
      <c r="S492" s="12">
        <f t="shared" si="38"/>
        <v>192</v>
      </c>
      <c r="T492">
        <f t="shared" si="39"/>
        <v>31.916666666666668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6">
        <f t="shared" si="35"/>
        <v>41456.208333333336</v>
      </c>
      <c r="L493">
        <v>1374901200</v>
      </c>
      <c r="M493" s="7">
        <f t="shared" si="36"/>
        <v>41482.208333333336</v>
      </c>
      <c r="N493">
        <f t="shared" si="37"/>
        <v>26</v>
      </c>
      <c r="O493" t="b">
        <v>0</v>
      </c>
      <c r="P493" t="b">
        <v>1</v>
      </c>
      <c r="Q493" t="s">
        <v>2031</v>
      </c>
      <c r="R493" t="s">
        <v>2032</v>
      </c>
      <c r="S493" s="12">
        <f t="shared" si="38"/>
        <v>305</v>
      </c>
      <c r="T493">
        <f t="shared" si="39"/>
        <v>70.993450675399103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6">
        <f t="shared" si="35"/>
        <v>40336.208333333336</v>
      </c>
      <c r="L494">
        <v>1278910800</v>
      </c>
      <c r="M494" s="7">
        <f t="shared" si="36"/>
        <v>40371.208333333336</v>
      </c>
      <c r="N494">
        <f t="shared" si="37"/>
        <v>35</v>
      </c>
      <c r="O494" t="b">
        <v>1</v>
      </c>
      <c r="P494" t="b">
        <v>1</v>
      </c>
      <c r="Q494" t="s">
        <v>2039</v>
      </c>
      <c r="R494" t="s">
        <v>2050</v>
      </c>
      <c r="S494" s="12">
        <f t="shared" si="38"/>
        <v>24</v>
      </c>
      <c r="T494">
        <f t="shared" si="39"/>
        <v>77.026890756302521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6">
        <f t="shared" si="35"/>
        <v>43645.208333333328</v>
      </c>
      <c r="L495">
        <v>1562907600</v>
      </c>
      <c r="M495" s="7">
        <f t="shared" si="36"/>
        <v>43658.208333333328</v>
      </c>
      <c r="N495">
        <f t="shared" si="37"/>
        <v>13</v>
      </c>
      <c r="O495" t="b">
        <v>0</v>
      </c>
      <c r="P495" t="b">
        <v>0</v>
      </c>
      <c r="Q495" t="s">
        <v>2052</v>
      </c>
      <c r="R495" t="s">
        <v>2053</v>
      </c>
      <c r="S495" s="12">
        <f t="shared" si="38"/>
        <v>724</v>
      </c>
      <c r="T495">
        <f t="shared" si="39"/>
        <v>101.78125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6">
        <f t="shared" si="35"/>
        <v>40990.208333333336</v>
      </c>
      <c r="L496">
        <v>1332478800</v>
      </c>
      <c r="M496" s="7">
        <f t="shared" si="36"/>
        <v>40991.208333333336</v>
      </c>
      <c r="N496">
        <f t="shared" si="37"/>
        <v>1</v>
      </c>
      <c r="O496" t="b">
        <v>0</v>
      </c>
      <c r="P496" t="b">
        <v>0</v>
      </c>
      <c r="Q496" t="s">
        <v>2035</v>
      </c>
      <c r="R496" t="s">
        <v>2044</v>
      </c>
      <c r="S496" s="12">
        <f t="shared" si="38"/>
        <v>547</v>
      </c>
      <c r="T496">
        <f t="shared" si="39"/>
        <v>51.059701492537314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6">
        <f t="shared" si="35"/>
        <v>41800.208333333336</v>
      </c>
      <c r="L497">
        <v>1402722000</v>
      </c>
      <c r="M497" s="7">
        <f t="shared" si="36"/>
        <v>41804.208333333336</v>
      </c>
      <c r="N497">
        <f t="shared" si="37"/>
        <v>4</v>
      </c>
      <c r="O497" t="b">
        <v>0</v>
      </c>
      <c r="P497" t="b">
        <v>0</v>
      </c>
      <c r="Q497" t="s">
        <v>2037</v>
      </c>
      <c r="R497" t="s">
        <v>2038</v>
      </c>
      <c r="S497" s="12">
        <f t="shared" si="38"/>
        <v>415</v>
      </c>
      <c r="T497">
        <f t="shared" si="39"/>
        <v>68.02051282051282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6">
        <f t="shared" si="35"/>
        <v>42876.208333333328</v>
      </c>
      <c r="L498">
        <v>1496811600</v>
      </c>
      <c r="M498" s="7">
        <f t="shared" si="36"/>
        <v>42893.208333333328</v>
      </c>
      <c r="N498">
        <f t="shared" si="37"/>
        <v>17</v>
      </c>
      <c r="O498" t="b">
        <v>0</v>
      </c>
      <c r="P498" t="b">
        <v>0</v>
      </c>
      <c r="Q498" t="s">
        <v>2039</v>
      </c>
      <c r="R498" t="s">
        <v>2047</v>
      </c>
      <c r="S498" s="12">
        <f t="shared" si="38"/>
        <v>1</v>
      </c>
      <c r="T498">
        <f t="shared" si="39"/>
        <v>30.87037037037037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6">
        <f t="shared" si="35"/>
        <v>42724.25</v>
      </c>
      <c r="L499">
        <v>1482213600</v>
      </c>
      <c r="M499" s="7">
        <f t="shared" si="36"/>
        <v>42724.25</v>
      </c>
      <c r="N499">
        <f t="shared" si="37"/>
        <v>0</v>
      </c>
      <c r="O499" t="b">
        <v>0</v>
      </c>
      <c r="P499" t="b">
        <v>1</v>
      </c>
      <c r="Q499" t="s">
        <v>2035</v>
      </c>
      <c r="R499" t="s">
        <v>2044</v>
      </c>
      <c r="S499" s="12">
        <f t="shared" si="38"/>
        <v>34</v>
      </c>
      <c r="T499">
        <f t="shared" si="39"/>
        <v>27.908333333333335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6">
        <f t="shared" si="35"/>
        <v>42005.25</v>
      </c>
      <c r="L500">
        <v>1420264800</v>
      </c>
      <c r="M500" s="7">
        <f t="shared" si="36"/>
        <v>42007.25</v>
      </c>
      <c r="N500">
        <f t="shared" si="37"/>
        <v>2</v>
      </c>
      <c r="O500" t="b">
        <v>0</v>
      </c>
      <c r="P500" t="b">
        <v>0</v>
      </c>
      <c r="Q500" t="s">
        <v>2035</v>
      </c>
      <c r="R500" t="s">
        <v>2036</v>
      </c>
      <c r="S500" s="12">
        <f t="shared" si="38"/>
        <v>24</v>
      </c>
      <c r="T500">
        <f t="shared" si="39"/>
        <v>79.994818652849744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6">
        <f t="shared" si="35"/>
        <v>42444.208333333328</v>
      </c>
      <c r="L501">
        <v>1458450000</v>
      </c>
      <c r="M501" s="7">
        <f t="shared" si="36"/>
        <v>42449.208333333328</v>
      </c>
      <c r="N501">
        <f t="shared" si="37"/>
        <v>5</v>
      </c>
      <c r="O501" t="b">
        <v>0</v>
      </c>
      <c r="P501" t="b">
        <v>1</v>
      </c>
      <c r="Q501" t="s">
        <v>2039</v>
      </c>
      <c r="R501" t="s">
        <v>2040</v>
      </c>
      <c r="S501" s="12">
        <f t="shared" si="38"/>
        <v>48</v>
      </c>
      <c r="T501">
        <f t="shared" si="39"/>
        <v>38.003378378378379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6">
        <f t="shared" si="35"/>
        <v>41395.208333333336</v>
      </c>
      <c r="L502">
        <v>1369803600</v>
      </c>
      <c r="M502" s="7">
        <f t="shared" si="36"/>
        <v>41423.208333333336</v>
      </c>
      <c r="N502">
        <f t="shared" si="37"/>
        <v>28</v>
      </c>
      <c r="O502" t="b">
        <v>0</v>
      </c>
      <c r="P502" t="b">
        <v>1</v>
      </c>
      <c r="Q502" t="s">
        <v>2037</v>
      </c>
      <c r="R502" t="s">
        <v>2038</v>
      </c>
      <c r="S502" s="12">
        <f t="shared" si="38"/>
        <v>0</v>
      </c>
      <c r="T502" t="e">
        <f t="shared" si="39"/>
        <v>#DIV/0!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6">
        <f t="shared" si="35"/>
        <v>41345.208333333336</v>
      </c>
      <c r="L503">
        <v>1363237200</v>
      </c>
      <c r="M503" s="7">
        <f t="shared" si="36"/>
        <v>41347.208333333336</v>
      </c>
      <c r="N503">
        <f t="shared" si="37"/>
        <v>2</v>
      </c>
      <c r="O503" t="b">
        <v>0</v>
      </c>
      <c r="P503" t="b">
        <v>0</v>
      </c>
      <c r="Q503" t="s">
        <v>2039</v>
      </c>
      <c r="R503" t="s">
        <v>2040</v>
      </c>
      <c r="S503" s="12">
        <f t="shared" si="38"/>
        <v>70</v>
      </c>
      <c r="T503">
        <f t="shared" si="39"/>
        <v>59.990534521158132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6">
        <f t="shared" si="35"/>
        <v>41117.208333333336</v>
      </c>
      <c r="L504">
        <v>1345870800</v>
      </c>
      <c r="M504" s="7">
        <f t="shared" si="36"/>
        <v>41146.208333333336</v>
      </c>
      <c r="N504">
        <f t="shared" si="37"/>
        <v>29</v>
      </c>
      <c r="O504" t="b">
        <v>0</v>
      </c>
      <c r="P504" t="b">
        <v>1</v>
      </c>
      <c r="Q504" t="s">
        <v>2048</v>
      </c>
      <c r="R504" t="s">
        <v>2049</v>
      </c>
      <c r="S504" s="12">
        <f t="shared" si="38"/>
        <v>530</v>
      </c>
      <c r="T504">
        <f t="shared" si="39"/>
        <v>37.037634408602152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6">
        <f t="shared" si="35"/>
        <v>42186.208333333328</v>
      </c>
      <c r="L505">
        <v>1437454800</v>
      </c>
      <c r="M505" s="7">
        <f t="shared" si="36"/>
        <v>42206.208333333328</v>
      </c>
      <c r="N505">
        <f t="shared" si="37"/>
        <v>20</v>
      </c>
      <c r="O505" t="b">
        <v>0</v>
      </c>
      <c r="P505" t="b">
        <v>0</v>
      </c>
      <c r="Q505" t="s">
        <v>2039</v>
      </c>
      <c r="R505" t="s">
        <v>2042</v>
      </c>
      <c r="S505" s="12">
        <f t="shared" si="38"/>
        <v>180</v>
      </c>
      <c r="T505">
        <f t="shared" si="39"/>
        <v>99.963043478260872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6">
        <f t="shared" si="35"/>
        <v>42142.208333333328</v>
      </c>
      <c r="L506">
        <v>1432011600</v>
      </c>
      <c r="M506" s="7">
        <f t="shared" si="36"/>
        <v>42143.208333333328</v>
      </c>
      <c r="N506">
        <f t="shared" si="37"/>
        <v>1</v>
      </c>
      <c r="O506" t="b">
        <v>0</v>
      </c>
      <c r="P506" t="b">
        <v>0</v>
      </c>
      <c r="Q506" t="s">
        <v>2033</v>
      </c>
      <c r="R506" t="s">
        <v>2034</v>
      </c>
      <c r="S506" s="12">
        <f t="shared" si="38"/>
        <v>92</v>
      </c>
      <c r="T506">
        <f t="shared" si="39"/>
        <v>111.6774193548387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6">
        <f t="shared" si="35"/>
        <v>41341.25</v>
      </c>
      <c r="L507">
        <v>1366347600</v>
      </c>
      <c r="M507" s="7">
        <f t="shared" si="36"/>
        <v>41383.208333333336</v>
      </c>
      <c r="N507">
        <f t="shared" si="37"/>
        <v>42</v>
      </c>
      <c r="O507" t="b">
        <v>0</v>
      </c>
      <c r="P507" t="b">
        <v>1</v>
      </c>
      <c r="Q507" t="s">
        <v>2045</v>
      </c>
      <c r="R507" t="s">
        <v>2054</v>
      </c>
      <c r="S507" s="12">
        <f t="shared" si="38"/>
        <v>14</v>
      </c>
      <c r="T507">
        <f t="shared" si="39"/>
        <v>36.014409221902014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6">
        <f t="shared" si="35"/>
        <v>43062.25</v>
      </c>
      <c r="L508">
        <v>1512885600</v>
      </c>
      <c r="M508" s="7">
        <f t="shared" si="36"/>
        <v>43079.25</v>
      </c>
      <c r="N508">
        <f t="shared" si="37"/>
        <v>17</v>
      </c>
      <c r="O508" t="b">
        <v>0</v>
      </c>
      <c r="P508" t="b">
        <v>1</v>
      </c>
      <c r="Q508" t="s">
        <v>2037</v>
      </c>
      <c r="R508" t="s">
        <v>2038</v>
      </c>
      <c r="S508" s="12">
        <f t="shared" si="38"/>
        <v>927</v>
      </c>
      <c r="T508">
        <f t="shared" si="39"/>
        <v>66.010284810126578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6">
        <f t="shared" si="35"/>
        <v>41373.208333333336</v>
      </c>
      <c r="L509">
        <v>1369717200</v>
      </c>
      <c r="M509" s="7">
        <f t="shared" si="36"/>
        <v>41422.208333333336</v>
      </c>
      <c r="N509">
        <f t="shared" si="37"/>
        <v>49</v>
      </c>
      <c r="O509" t="b">
        <v>0</v>
      </c>
      <c r="P509" t="b">
        <v>1</v>
      </c>
      <c r="Q509" t="s">
        <v>2035</v>
      </c>
      <c r="R509" t="s">
        <v>2036</v>
      </c>
      <c r="S509" s="12">
        <f t="shared" si="38"/>
        <v>40</v>
      </c>
      <c r="T509">
        <f t="shared" si="39"/>
        <v>44.05263157894737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6">
        <f t="shared" si="35"/>
        <v>43310.208333333328</v>
      </c>
      <c r="L510">
        <v>1534654800</v>
      </c>
      <c r="M510" s="7">
        <f t="shared" si="36"/>
        <v>43331.208333333328</v>
      </c>
      <c r="N510">
        <f t="shared" si="37"/>
        <v>21</v>
      </c>
      <c r="O510" t="b">
        <v>0</v>
      </c>
      <c r="P510" t="b">
        <v>0</v>
      </c>
      <c r="Q510" t="s">
        <v>2037</v>
      </c>
      <c r="R510" t="s">
        <v>2038</v>
      </c>
      <c r="S510" s="12">
        <f t="shared" si="38"/>
        <v>112</v>
      </c>
      <c r="T510">
        <f t="shared" si="39"/>
        <v>52.999726551818434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6">
        <f t="shared" si="35"/>
        <v>41034.208333333336</v>
      </c>
      <c r="L511">
        <v>1337058000</v>
      </c>
      <c r="M511" s="7">
        <f t="shared" si="36"/>
        <v>41044.208333333336</v>
      </c>
      <c r="N511">
        <f t="shared" si="37"/>
        <v>10</v>
      </c>
      <c r="O511" t="b">
        <v>0</v>
      </c>
      <c r="P511" t="b">
        <v>0</v>
      </c>
      <c r="Q511" t="s">
        <v>2037</v>
      </c>
      <c r="R511" t="s">
        <v>2038</v>
      </c>
      <c r="S511" s="12">
        <f t="shared" si="38"/>
        <v>71</v>
      </c>
      <c r="T511">
        <f t="shared" si="39"/>
        <v>95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6">
        <f t="shared" si="35"/>
        <v>43251.208333333328</v>
      </c>
      <c r="L512">
        <v>1529816400</v>
      </c>
      <c r="M512" s="7">
        <f t="shared" si="36"/>
        <v>43275.208333333328</v>
      </c>
      <c r="N512">
        <f t="shared" si="37"/>
        <v>24</v>
      </c>
      <c r="O512" t="b">
        <v>0</v>
      </c>
      <c r="P512" t="b">
        <v>0</v>
      </c>
      <c r="Q512" t="s">
        <v>2039</v>
      </c>
      <c r="R512" t="s">
        <v>2042</v>
      </c>
      <c r="S512" s="12">
        <f t="shared" si="38"/>
        <v>119</v>
      </c>
      <c r="T512">
        <f t="shared" si="39"/>
        <v>70.908396946564892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6">
        <f t="shared" si="35"/>
        <v>43671.208333333328</v>
      </c>
      <c r="L513">
        <v>1564894800</v>
      </c>
      <c r="M513" s="7">
        <f t="shared" si="36"/>
        <v>43681.208333333328</v>
      </c>
      <c r="N513">
        <f t="shared" si="37"/>
        <v>10</v>
      </c>
      <c r="O513" t="b">
        <v>0</v>
      </c>
      <c r="P513" t="b">
        <v>0</v>
      </c>
      <c r="Q513" t="s">
        <v>2037</v>
      </c>
      <c r="R513" t="s">
        <v>2038</v>
      </c>
      <c r="S513" s="12">
        <f t="shared" si="38"/>
        <v>24</v>
      </c>
      <c r="T513">
        <f t="shared" si="39"/>
        <v>98.060773480662988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6">
        <f t="shared" ref="K514:K577" si="40">(((J514/60)/60)/24)+DATE(1970,1,1)</f>
        <v>41825.208333333336</v>
      </c>
      <c r="L514">
        <v>1404622800</v>
      </c>
      <c r="M514" s="7">
        <f t="shared" ref="M514:M577" si="41">(((L514/60)/60)/24)+DATE(1970,1,1)</f>
        <v>41826.208333333336</v>
      </c>
      <c r="N514">
        <f t="shared" ref="N514:N577" si="42">DATEDIF(K514,M514, "D")</f>
        <v>1</v>
      </c>
      <c r="O514" t="b">
        <v>0</v>
      </c>
      <c r="P514" t="b">
        <v>1</v>
      </c>
      <c r="Q514" t="s">
        <v>2048</v>
      </c>
      <c r="R514" t="s">
        <v>2049</v>
      </c>
      <c r="S514" s="12">
        <f t="shared" ref="S514:S577" si="43">ROUND(E514/D514*100,0)</f>
        <v>139</v>
      </c>
      <c r="T514">
        <f t="shared" ref="T514:T577" si="44">E514/G514</f>
        <v>53.046025104602514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6">
        <f t="shared" si="40"/>
        <v>40430.208333333336</v>
      </c>
      <c r="L515">
        <v>1284181200</v>
      </c>
      <c r="M515" s="7">
        <f t="shared" si="41"/>
        <v>40432.208333333336</v>
      </c>
      <c r="N515">
        <f t="shared" si="42"/>
        <v>2</v>
      </c>
      <c r="O515" t="b">
        <v>0</v>
      </c>
      <c r="P515" t="b">
        <v>0</v>
      </c>
      <c r="Q515" t="s">
        <v>2039</v>
      </c>
      <c r="R515" t="s">
        <v>2058</v>
      </c>
      <c r="S515" s="12">
        <f t="shared" si="43"/>
        <v>39</v>
      </c>
      <c r="T515">
        <f t="shared" si="44"/>
        <v>93.142857142857139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6">
        <f t="shared" si="40"/>
        <v>41614.25</v>
      </c>
      <c r="L516">
        <v>1386741600</v>
      </c>
      <c r="M516" s="7">
        <f t="shared" si="41"/>
        <v>41619.25</v>
      </c>
      <c r="N516">
        <f t="shared" si="42"/>
        <v>5</v>
      </c>
      <c r="O516" t="b">
        <v>0</v>
      </c>
      <c r="P516" t="b">
        <v>1</v>
      </c>
      <c r="Q516" t="s">
        <v>2033</v>
      </c>
      <c r="R516" t="s">
        <v>2034</v>
      </c>
      <c r="S516" s="12">
        <f t="shared" si="43"/>
        <v>22</v>
      </c>
      <c r="T516">
        <f t="shared" si="44"/>
        <v>58.945075757575758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6">
        <f t="shared" si="40"/>
        <v>40900.25</v>
      </c>
      <c r="L517">
        <v>1324792800</v>
      </c>
      <c r="M517" s="7">
        <f t="shared" si="41"/>
        <v>40902.25</v>
      </c>
      <c r="N517">
        <f t="shared" si="42"/>
        <v>2</v>
      </c>
      <c r="O517" t="b">
        <v>0</v>
      </c>
      <c r="P517" t="b">
        <v>1</v>
      </c>
      <c r="Q517" t="s">
        <v>2037</v>
      </c>
      <c r="R517" t="s">
        <v>2038</v>
      </c>
      <c r="S517" s="12">
        <f t="shared" si="43"/>
        <v>56</v>
      </c>
      <c r="T517">
        <f t="shared" si="44"/>
        <v>36.067669172932334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6">
        <f t="shared" si="40"/>
        <v>40396.208333333336</v>
      </c>
      <c r="L518">
        <v>1284354000</v>
      </c>
      <c r="M518" s="7">
        <f t="shared" si="41"/>
        <v>40434.208333333336</v>
      </c>
      <c r="N518">
        <f t="shared" si="42"/>
        <v>38</v>
      </c>
      <c r="O518" t="b">
        <v>0</v>
      </c>
      <c r="P518" t="b">
        <v>0</v>
      </c>
      <c r="Q518" t="s">
        <v>2045</v>
      </c>
      <c r="R518" t="s">
        <v>2046</v>
      </c>
      <c r="S518" s="12">
        <f t="shared" si="43"/>
        <v>43</v>
      </c>
      <c r="T518">
        <f t="shared" si="44"/>
        <v>63.030732860520096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6">
        <f t="shared" si="40"/>
        <v>42860.208333333328</v>
      </c>
      <c r="L519">
        <v>1494392400</v>
      </c>
      <c r="M519" s="7">
        <f t="shared" si="41"/>
        <v>42865.208333333328</v>
      </c>
      <c r="N519">
        <f t="shared" si="42"/>
        <v>5</v>
      </c>
      <c r="O519" t="b">
        <v>0</v>
      </c>
      <c r="P519" t="b">
        <v>0</v>
      </c>
      <c r="Q519" t="s">
        <v>2031</v>
      </c>
      <c r="R519" t="s">
        <v>2032</v>
      </c>
      <c r="S519" s="12">
        <f t="shared" si="43"/>
        <v>112</v>
      </c>
      <c r="T519">
        <f t="shared" si="44"/>
        <v>84.717948717948715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6">
        <f t="shared" si="40"/>
        <v>43154.25</v>
      </c>
      <c r="L520">
        <v>1519538400</v>
      </c>
      <c r="M520" s="7">
        <f t="shared" si="41"/>
        <v>43156.25</v>
      </c>
      <c r="N520">
        <f t="shared" si="42"/>
        <v>2</v>
      </c>
      <c r="O520" t="b">
        <v>0</v>
      </c>
      <c r="P520" t="b">
        <v>1</v>
      </c>
      <c r="Q520" t="s">
        <v>2039</v>
      </c>
      <c r="R520" t="s">
        <v>2047</v>
      </c>
      <c r="S520" s="12">
        <f t="shared" si="43"/>
        <v>7</v>
      </c>
      <c r="T520">
        <f t="shared" si="44"/>
        <v>62.2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6">
        <f t="shared" si="40"/>
        <v>42012.25</v>
      </c>
      <c r="L521">
        <v>1421906400</v>
      </c>
      <c r="M521" s="7">
        <f t="shared" si="41"/>
        <v>42026.25</v>
      </c>
      <c r="N521">
        <f t="shared" si="42"/>
        <v>14</v>
      </c>
      <c r="O521" t="b">
        <v>0</v>
      </c>
      <c r="P521" t="b">
        <v>1</v>
      </c>
      <c r="Q521" t="s">
        <v>2033</v>
      </c>
      <c r="R521" t="s">
        <v>2034</v>
      </c>
      <c r="S521" s="12">
        <f t="shared" si="43"/>
        <v>102</v>
      </c>
      <c r="T521">
        <f t="shared" si="44"/>
        <v>101.97518330513255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6">
        <f t="shared" si="40"/>
        <v>43574.208333333328</v>
      </c>
      <c r="L522">
        <v>1555909200</v>
      </c>
      <c r="M522" s="7">
        <f t="shared" si="41"/>
        <v>43577.208333333328</v>
      </c>
      <c r="N522">
        <f t="shared" si="42"/>
        <v>3</v>
      </c>
      <c r="O522" t="b">
        <v>0</v>
      </c>
      <c r="P522" t="b">
        <v>0</v>
      </c>
      <c r="Q522" t="s">
        <v>2037</v>
      </c>
      <c r="R522" t="s">
        <v>2038</v>
      </c>
      <c r="S522" s="12">
        <f t="shared" si="43"/>
        <v>426</v>
      </c>
      <c r="T522">
        <f t="shared" si="44"/>
        <v>106.4375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6">
        <f t="shared" si="40"/>
        <v>42605.208333333328</v>
      </c>
      <c r="L523">
        <v>1472446800</v>
      </c>
      <c r="M523" s="7">
        <f t="shared" si="41"/>
        <v>42611.208333333328</v>
      </c>
      <c r="N523">
        <f t="shared" si="42"/>
        <v>6</v>
      </c>
      <c r="O523" t="b">
        <v>0</v>
      </c>
      <c r="P523" t="b">
        <v>1</v>
      </c>
      <c r="Q523" t="s">
        <v>2039</v>
      </c>
      <c r="R523" t="s">
        <v>2042</v>
      </c>
      <c r="S523" s="12">
        <f t="shared" si="43"/>
        <v>146</v>
      </c>
      <c r="T523">
        <f t="shared" si="44"/>
        <v>29.975609756097562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6">
        <f t="shared" si="40"/>
        <v>41093.208333333336</v>
      </c>
      <c r="L524">
        <v>1342328400</v>
      </c>
      <c r="M524" s="7">
        <f t="shared" si="41"/>
        <v>41105.208333333336</v>
      </c>
      <c r="N524">
        <f t="shared" si="42"/>
        <v>12</v>
      </c>
      <c r="O524" t="b">
        <v>0</v>
      </c>
      <c r="P524" t="b">
        <v>0</v>
      </c>
      <c r="Q524" t="s">
        <v>2039</v>
      </c>
      <c r="R524" t="s">
        <v>2050</v>
      </c>
      <c r="S524" s="12">
        <f t="shared" si="43"/>
        <v>32</v>
      </c>
      <c r="T524">
        <f t="shared" si="44"/>
        <v>85.806282722513089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6">
        <f t="shared" si="40"/>
        <v>40241.25</v>
      </c>
      <c r="L525">
        <v>1268114400</v>
      </c>
      <c r="M525" s="7">
        <f t="shared" si="41"/>
        <v>40246.25</v>
      </c>
      <c r="N525">
        <f t="shared" si="42"/>
        <v>5</v>
      </c>
      <c r="O525" t="b">
        <v>0</v>
      </c>
      <c r="P525" t="b">
        <v>0</v>
      </c>
      <c r="Q525" t="s">
        <v>2039</v>
      </c>
      <c r="R525" t="s">
        <v>2050</v>
      </c>
      <c r="S525" s="12">
        <f t="shared" si="43"/>
        <v>700</v>
      </c>
      <c r="T525">
        <f t="shared" si="44"/>
        <v>70.82022471910112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6">
        <f t="shared" si="40"/>
        <v>40294.208333333336</v>
      </c>
      <c r="L526">
        <v>1273381200</v>
      </c>
      <c r="M526" s="7">
        <f t="shared" si="41"/>
        <v>40307.208333333336</v>
      </c>
      <c r="N526">
        <f t="shared" si="42"/>
        <v>13</v>
      </c>
      <c r="O526" t="b">
        <v>0</v>
      </c>
      <c r="P526" t="b">
        <v>0</v>
      </c>
      <c r="Q526" t="s">
        <v>2037</v>
      </c>
      <c r="R526" t="s">
        <v>2038</v>
      </c>
      <c r="S526" s="12">
        <f t="shared" si="43"/>
        <v>84</v>
      </c>
      <c r="T526">
        <f t="shared" si="44"/>
        <v>40.998484082870135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6">
        <f t="shared" si="40"/>
        <v>40505.25</v>
      </c>
      <c r="L527">
        <v>1290837600</v>
      </c>
      <c r="M527" s="7">
        <f t="shared" si="41"/>
        <v>40509.25</v>
      </c>
      <c r="N527">
        <f t="shared" si="42"/>
        <v>4</v>
      </c>
      <c r="O527" t="b">
        <v>0</v>
      </c>
      <c r="P527" t="b">
        <v>0</v>
      </c>
      <c r="Q527" t="s">
        <v>2035</v>
      </c>
      <c r="R527" t="s">
        <v>2044</v>
      </c>
      <c r="S527" s="12">
        <f t="shared" si="43"/>
        <v>84</v>
      </c>
      <c r="T527">
        <f t="shared" si="44"/>
        <v>28.063492063492063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6">
        <f t="shared" si="40"/>
        <v>42364.25</v>
      </c>
      <c r="L528">
        <v>1454306400</v>
      </c>
      <c r="M528" s="7">
        <f t="shared" si="41"/>
        <v>42401.25</v>
      </c>
      <c r="N528">
        <f t="shared" si="42"/>
        <v>37</v>
      </c>
      <c r="O528" t="b">
        <v>0</v>
      </c>
      <c r="P528" t="b">
        <v>1</v>
      </c>
      <c r="Q528" t="s">
        <v>2037</v>
      </c>
      <c r="R528" t="s">
        <v>2038</v>
      </c>
      <c r="S528" s="12">
        <f t="shared" si="43"/>
        <v>156</v>
      </c>
      <c r="T528">
        <f t="shared" si="44"/>
        <v>88.054421768707485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6">
        <f t="shared" si="40"/>
        <v>42405.25</v>
      </c>
      <c r="L529">
        <v>1457762400</v>
      </c>
      <c r="M529" s="7">
        <f t="shared" si="41"/>
        <v>42441.25</v>
      </c>
      <c r="N529">
        <f t="shared" si="42"/>
        <v>36</v>
      </c>
      <c r="O529" t="b">
        <v>0</v>
      </c>
      <c r="P529" t="b">
        <v>0</v>
      </c>
      <c r="Q529" t="s">
        <v>2039</v>
      </c>
      <c r="R529" t="s">
        <v>2047</v>
      </c>
      <c r="S529" s="12">
        <f t="shared" si="43"/>
        <v>100</v>
      </c>
      <c r="T529">
        <f t="shared" si="44"/>
        <v>31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6">
        <f t="shared" si="40"/>
        <v>41601.25</v>
      </c>
      <c r="L530">
        <v>1389074400</v>
      </c>
      <c r="M530" s="7">
        <f t="shared" si="41"/>
        <v>41646.25</v>
      </c>
      <c r="N530">
        <f t="shared" si="42"/>
        <v>45</v>
      </c>
      <c r="O530" t="b">
        <v>0</v>
      </c>
      <c r="P530" t="b">
        <v>0</v>
      </c>
      <c r="Q530" t="s">
        <v>2033</v>
      </c>
      <c r="R530" t="s">
        <v>2043</v>
      </c>
      <c r="S530" s="12">
        <f t="shared" si="43"/>
        <v>80</v>
      </c>
      <c r="T530">
        <f t="shared" si="44"/>
        <v>90.337500000000006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6">
        <f t="shared" si="40"/>
        <v>41769.208333333336</v>
      </c>
      <c r="L531">
        <v>1402117200</v>
      </c>
      <c r="M531" s="7">
        <f t="shared" si="41"/>
        <v>41797.208333333336</v>
      </c>
      <c r="N531">
        <f t="shared" si="42"/>
        <v>28</v>
      </c>
      <c r="O531" t="b">
        <v>0</v>
      </c>
      <c r="P531" t="b">
        <v>0</v>
      </c>
      <c r="Q531" t="s">
        <v>2048</v>
      </c>
      <c r="R531" t="s">
        <v>2049</v>
      </c>
      <c r="S531" s="12">
        <f t="shared" si="43"/>
        <v>11</v>
      </c>
      <c r="T531">
        <f t="shared" si="44"/>
        <v>63.777777777777779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6">
        <f t="shared" si="40"/>
        <v>40421.208333333336</v>
      </c>
      <c r="L532">
        <v>1284440400</v>
      </c>
      <c r="M532" s="7">
        <f t="shared" si="41"/>
        <v>40435.208333333336</v>
      </c>
      <c r="N532">
        <f t="shared" si="42"/>
        <v>14</v>
      </c>
      <c r="O532" t="b">
        <v>0</v>
      </c>
      <c r="P532" t="b">
        <v>1</v>
      </c>
      <c r="Q532" t="s">
        <v>2045</v>
      </c>
      <c r="R532" t="s">
        <v>2051</v>
      </c>
      <c r="S532" s="12">
        <f t="shared" si="43"/>
        <v>92</v>
      </c>
      <c r="T532">
        <f t="shared" si="44"/>
        <v>53.995515695067262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6">
        <f t="shared" si="40"/>
        <v>41589.25</v>
      </c>
      <c r="L533">
        <v>1388988000</v>
      </c>
      <c r="M533" s="7">
        <f t="shared" si="41"/>
        <v>41645.25</v>
      </c>
      <c r="N533">
        <f t="shared" si="42"/>
        <v>56</v>
      </c>
      <c r="O533" t="b">
        <v>0</v>
      </c>
      <c r="P533" t="b">
        <v>0</v>
      </c>
      <c r="Q533" t="s">
        <v>2048</v>
      </c>
      <c r="R533" t="s">
        <v>2049</v>
      </c>
      <c r="S533" s="12">
        <f t="shared" si="43"/>
        <v>96</v>
      </c>
      <c r="T533">
        <f t="shared" si="44"/>
        <v>48.993956043956047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6">
        <f t="shared" si="40"/>
        <v>43125.25</v>
      </c>
      <c r="L534">
        <v>1516946400</v>
      </c>
      <c r="M534" s="7">
        <f t="shared" si="41"/>
        <v>43126.25</v>
      </c>
      <c r="N534">
        <f t="shared" si="42"/>
        <v>1</v>
      </c>
      <c r="O534" t="b">
        <v>0</v>
      </c>
      <c r="P534" t="b">
        <v>0</v>
      </c>
      <c r="Q534" t="s">
        <v>2037</v>
      </c>
      <c r="R534" t="s">
        <v>2038</v>
      </c>
      <c r="S534" s="12">
        <f t="shared" si="43"/>
        <v>503</v>
      </c>
      <c r="T534">
        <f t="shared" si="44"/>
        <v>63.857142857142854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6">
        <f t="shared" si="40"/>
        <v>41479.208333333336</v>
      </c>
      <c r="L535">
        <v>1377752400</v>
      </c>
      <c r="M535" s="7">
        <f t="shared" si="41"/>
        <v>41515.208333333336</v>
      </c>
      <c r="N535">
        <f t="shared" si="42"/>
        <v>36</v>
      </c>
      <c r="O535" t="b">
        <v>0</v>
      </c>
      <c r="P535" t="b">
        <v>0</v>
      </c>
      <c r="Q535" t="s">
        <v>2033</v>
      </c>
      <c r="R535" t="s">
        <v>2043</v>
      </c>
      <c r="S535" s="12">
        <f t="shared" si="43"/>
        <v>159</v>
      </c>
      <c r="T535">
        <f t="shared" si="44"/>
        <v>82.996393146979258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6">
        <f t="shared" si="40"/>
        <v>43329.208333333328</v>
      </c>
      <c r="L536">
        <v>1534568400</v>
      </c>
      <c r="M536" s="7">
        <f t="shared" si="41"/>
        <v>43330.208333333328</v>
      </c>
      <c r="N536">
        <f t="shared" si="42"/>
        <v>1</v>
      </c>
      <c r="O536" t="b">
        <v>0</v>
      </c>
      <c r="P536" t="b">
        <v>1</v>
      </c>
      <c r="Q536" t="s">
        <v>2039</v>
      </c>
      <c r="R536" t="s">
        <v>2042</v>
      </c>
      <c r="S536" s="12">
        <f t="shared" si="43"/>
        <v>15</v>
      </c>
      <c r="T536">
        <f t="shared" si="44"/>
        <v>55.08230452674897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6">
        <f t="shared" si="40"/>
        <v>43259.208333333328</v>
      </c>
      <c r="L537">
        <v>1528606800</v>
      </c>
      <c r="M537" s="7">
        <f t="shared" si="41"/>
        <v>43261.208333333328</v>
      </c>
      <c r="N537">
        <f t="shared" si="42"/>
        <v>2</v>
      </c>
      <c r="O537" t="b">
        <v>0</v>
      </c>
      <c r="P537" t="b">
        <v>1</v>
      </c>
      <c r="Q537" t="s">
        <v>2037</v>
      </c>
      <c r="R537" t="s">
        <v>2038</v>
      </c>
      <c r="S537" s="12">
        <f t="shared" si="43"/>
        <v>482</v>
      </c>
      <c r="T537">
        <f t="shared" si="44"/>
        <v>62.044554455445542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6">
        <f t="shared" si="40"/>
        <v>40414.208333333336</v>
      </c>
      <c r="L538">
        <v>1284872400</v>
      </c>
      <c r="M538" s="7">
        <f t="shared" si="41"/>
        <v>40440.208333333336</v>
      </c>
      <c r="N538">
        <f t="shared" si="42"/>
        <v>26</v>
      </c>
      <c r="O538" t="b">
        <v>0</v>
      </c>
      <c r="P538" t="b">
        <v>0</v>
      </c>
      <c r="Q538" t="s">
        <v>2045</v>
      </c>
      <c r="R538" t="s">
        <v>2051</v>
      </c>
      <c r="S538" s="12">
        <f t="shared" si="43"/>
        <v>150</v>
      </c>
      <c r="T538">
        <f t="shared" si="44"/>
        <v>104.97857142857143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6">
        <f t="shared" si="40"/>
        <v>43342.208333333328</v>
      </c>
      <c r="L539">
        <v>1537592400</v>
      </c>
      <c r="M539" s="7">
        <f t="shared" si="41"/>
        <v>43365.208333333328</v>
      </c>
      <c r="N539">
        <f t="shared" si="42"/>
        <v>23</v>
      </c>
      <c r="O539" t="b">
        <v>1</v>
      </c>
      <c r="P539" t="b">
        <v>1</v>
      </c>
      <c r="Q539" t="s">
        <v>2039</v>
      </c>
      <c r="R539" t="s">
        <v>2040</v>
      </c>
      <c r="S539" s="12">
        <f t="shared" si="43"/>
        <v>117</v>
      </c>
      <c r="T539">
        <f t="shared" si="44"/>
        <v>94.044676806083643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6">
        <f t="shared" si="40"/>
        <v>41539.208333333336</v>
      </c>
      <c r="L540">
        <v>1381208400</v>
      </c>
      <c r="M540" s="7">
        <f t="shared" si="41"/>
        <v>41555.208333333336</v>
      </c>
      <c r="N540">
        <f t="shared" si="42"/>
        <v>16</v>
      </c>
      <c r="O540" t="b">
        <v>0</v>
      </c>
      <c r="P540" t="b">
        <v>0</v>
      </c>
      <c r="Q540" t="s">
        <v>2048</v>
      </c>
      <c r="R540" t="s">
        <v>2059</v>
      </c>
      <c r="S540" s="12">
        <f t="shared" si="43"/>
        <v>38</v>
      </c>
      <c r="T540">
        <f t="shared" si="44"/>
        <v>44.007716049382715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6">
        <f t="shared" si="40"/>
        <v>43647.208333333328</v>
      </c>
      <c r="L541">
        <v>1562475600</v>
      </c>
      <c r="M541" s="7">
        <f t="shared" si="41"/>
        <v>43653.208333333328</v>
      </c>
      <c r="N541">
        <f t="shared" si="42"/>
        <v>6</v>
      </c>
      <c r="O541" t="b">
        <v>0</v>
      </c>
      <c r="P541" t="b">
        <v>1</v>
      </c>
      <c r="Q541" t="s">
        <v>2031</v>
      </c>
      <c r="R541" t="s">
        <v>2032</v>
      </c>
      <c r="S541" s="12">
        <f t="shared" si="43"/>
        <v>73</v>
      </c>
      <c r="T541">
        <f t="shared" si="44"/>
        <v>92.467532467532465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6">
        <f t="shared" si="40"/>
        <v>43225.208333333328</v>
      </c>
      <c r="L542">
        <v>1527397200</v>
      </c>
      <c r="M542" s="7">
        <f t="shared" si="41"/>
        <v>43247.208333333328</v>
      </c>
      <c r="N542">
        <f t="shared" si="42"/>
        <v>22</v>
      </c>
      <c r="O542" t="b">
        <v>0</v>
      </c>
      <c r="P542" t="b">
        <v>0</v>
      </c>
      <c r="Q542" t="s">
        <v>2052</v>
      </c>
      <c r="R542" t="s">
        <v>2053</v>
      </c>
      <c r="S542" s="12">
        <f t="shared" si="43"/>
        <v>266</v>
      </c>
      <c r="T542">
        <f t="shared" si="44"/>
        <v>57.072874493927124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6">
        <f t="shared" si="40"/>
        <v>42165.208333333328</v>
      </c>
      <c r="L543">
        <v>1436158800</v>
      </c>
      <c r="M543" s="7">
        <f t="shared" si="41"/>
        <v>42191.208333333328</v>
      </c>
      <c r="N543">
        <f t="shared" si="42"/>
        <v>26</v>
      </c>
      <c r="O543" t="b">
        <v>0</v>
      </c>
      <c r="P543" t="b">
        <v>0</v>
      </c>
      <c r="Q543" t="s">
        <v>2048</v>
      </c>
      <c r="R543" t="s">
        <v>2059</v>
      </c>
      <c r="S543" s="12">
        <f t="shared" si="43"/>
        <v>24</v>
      </c>
      <c r="T543">
        <f t="shared" si="44"/>
        <v>109.07848101265823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6">
        <f t="shared" si="40"/>
        <v>42391.25</v>
      </c>
      <c r="L544">
        <v>1456034400</v>
      </c>
      <c r="M544" s="7">
        <f t="shared" si="41"/>
        <v>42421.25</v>
      </c>
      <c r="N544">
        <f t="shared" si="42"/>
        <v>30</v>
      </c>
      <c r="O544" t="b">
        <v>0</v>
      </c>
      <c r="P544" t="b">
        <v>0</v>
      </c>
      <c r="Q544" t="s">
        <v>2033</v>
      </c>
      <c r="R544" t="s">
        <v>2043</v>
      </c>
      <c r="S544" s="12">
        <f t="shared" si="43"/>
        <v>3</v>
      </c>
      <c r="T544">
        <f t="shared" si="44"/>
        <v>39.387755102040813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6">
        <f t="shared" si="40"/>
        <v>41528.208333333336</v>
      </c>
      <c r="L545">
        <v>1380171600</v>
      </c>
      <c r="M545" s="7">
        <f t="shared" si="41"/>
        <v>41543.208333333336</v>
      </c>
      <c r="N545">
        <f t="shared" si="42"/>
        <v>15</v>
      </c>
      <c r="O545" t="b">
        <v>0</v>
      </c>
      <c r="P545" t="b">
        <v>0</v>
      </c>
      <c r="Q545" t="s">
        <v>2048</v>
      </c>
      <c r="R545" t="s">
        <v>2049</v>
      </c>
      <c r="S545" s="12">
        <f t="shared" si="43"/>
        <v>16</v>
      </c>
      <c r="T545">
        <f t="shared" si="44"/>
        <v>77.022222222222226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6">
        <f t="shared" si="40"/>
        <v>42377.25</v>
      </c>
      <c r="L546">
        <v>1453356000</v>
      </c>
      <c r="M546" s="7">
        <f t="shared" si="41"/>
        <v>42390.25</v>
      </c>
      <c r="N546">
        <f t="shared" si="42"/>
        <v>13</v>
      </c>
      <c r="O546" t="b">
        <v>0</v>
      </c>
      <c r="P546" t="b">
        <v>0</v>
      </c>
      <c r="Q546" t="s">
        <v>2033</v>
      </c>
      <c r="R546" t="s">
        <v>2034</v>
      </c>
      <c r="S546" s="12">
        <f t="shared" si="43"/>
        <v>277</v>
      </c>
      <c r="T546">
        <f t="shared" si="44"/>
        <v>92.166666666666671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6">
        <f t="shared" si="40"/>
        <v>43824.25</v>
      </c>
      <c r="L547">
        <v>1578981600</v>
      </c>
      <c r="M547" s="7">
        <f t="shared" si="41"/>
        <v>43844.25</v>
      </c>
      <c r="N547">
        <f t="shared" si="42"/>
        <v>20</v>
      </c>
      <c r="O547" t="b">
        <v>0</v>
      </c>
      <c r="P547" t="b">
        <v>0</v>
      </c>
      <c r="Q547" t="s">
        <v>2037</v>
      </c>
      <c r="R547" t="s">
        <v>2038</v>
      </c>
      <c r="S547" s="12">
        <f t="shared" si="43"/>
        <v>89</v>
      </c>
      <c r="T547">
        <f t="shared" si="44"/>
        <v>61.007063197026021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6">
        <f t="shared" si="40"/>
        <v>43360.208333333328</v>
      </c>
      <c r="L548">
        <v>1537419600</v>
      </c>
      <c r="M548" s="7">
        <f t="shared" si="41"/>
        <v>43363.208333333328</v>
      </c>
      <c r="N548">
        <f t="shared" si="42"/>
        <v>3</v>
      </c>
      <c r="O548" t="b">
        <v>0</v>
      </c>
      <c r="P548" t="b">
        <v>1</v>
      </c>
      <c r="Q548" t="s">
        <v>2037</v>
      </c>
      <c r="R548" t="s">
        <v>2038</v>
      </c>
      <c r="S548" s="12">
        <f t="shared" si="43"/>
        <v>164</v>
      </c>
      <c r="T548">
        <f t="shared" si="44"/>
        <v>78.068181818181813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6">
        <f t="shared" si="40"/>
        <v>42029.25</v>
      </c>
      <c r="L549">
        <v>1423202400</v>
      </c>
      <c r="M549" s="7">
        <f t="shared" si="41"/>
        <v>42041.25</v>
      </c>
      <c r="N549">
        <f t="shared" si="42"/>
        <v>12</v>
      </c>
      <c r="O549" t="b">
        <v>0</v>
      </c>
      <c r="P549" t="b">
        <v>0</v>
      </c>
      <c r="Q549" t="s">
        <v>2039</v>
      </c>
      <c r="R549" t="s">
        <v>2042</v>
      </c>
      <c r="S549" s="12">
        <f t="shared" si="43"/>
        <v>969</v>
      </c>
      <c r="T549">
        <f t="shared" si="44"/>
        <v>80.75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6">
        <f t="shared" si="40"/>
        <v>42461.208333333328</v>
      </c>
      <c r="L550">
        <v>1460610000</v>
      </c>
      <c r="M550" s="7">
        <f t="shared" si="41"/>
        <v>42474.208333333328</v>
      </c>
      <c r="N550">
        <f t="shared" si="42"/>
        <v>13</v>
      </c>
      <c r="O550" t="b">
        <v>0</v>
      </c>
      <c r="P550" t="b">
        <v>0</v>
      </c>
      <c r="Q550" t="s">
        <v>2037</v>
      </c>
      <c r="R550" t="s">
        <v>2038</v>
      </c>
      <c r="S550" s="12">
        <f t="shared" si="43"/>
        <v>271</v>
      </c>
      <c r="T550">
        <f t="shared" si="44"/>
        <v>59.991289782244557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6">
        <f t="shared" si="40"/>
        <v>41422.208333333336</v>
      </c>
      <c r="L551">
        <v>1370494800</v>
      </c>
      <c r="M551" s="7">
        <f t="shared" si="41"/>
        <v>41431.208333333336</v>
      </c>
      <c r="N551">
        <f t="shared" si="42"/>
        <v>9</v>
      </c>
      <c r="O551" t="b">
        <v>0</v>
      </c>
      <c r="P551" t="b">
        <v>0</v>
      </c>
      <c r="Q551" t="s">
        <v>2035</v>
      </c>
      <c r="R551" t="s">
        <v>2044</v>
      </c>
      <c r="S551" s="12">
        <f t="shared" si="43"/>
        <v>284</v>
      </c>
      <c r="T551">
        <f t="shared" si="44"/>
        <v>110.03018372703411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6">
        <f t="shared" si="40"/>
        <v>40968.25</v>
      </c>
      <c r="L552">
        <v>1332306000</v>
      </c>
      <c r="M552" s="7">
        <f t="shared" si="41"/>
        <v>40989.208333333336</v>
      </c>
      <c r="N552">
        <f t="shared" si="42"/>
        <v>21</v>
      </c>
      <c r="O552" t="b">
        <v>0</v>
      </c>
      <c r="P552" t="b">
        <v>0</v>
      </c>
      <c r="Q552" t="s">
        <v>2033</v>
      </c>
      <c r="R552" t="s">
        <v>2043</v>
      </c>
      <c r="S552" s="12">
        <f t="shared" si="43"/>
        <v>4</v>
      </c>
      <c r="T552">
        <f t="shared" si="44"/>
        <v>4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6">
        <f t="shared" si="40"/>
        <v>41993.25</v>
      </c>
      <c r="L553">
        <v>1422511200</v>
      </c>
      <c r="M553" s="7">
        <f t="shared" si="41"/>
        <v>42033.25</v>
      </c>
      <c r="N553">
        <f t="shared" si="42"/>
        <v>40</v>
      </c>
      <c r="O553" t="b">
        <v>0</v>
      </c>
      <c r="P553" t="b">
        <v>1</v>
      </c>
      <c r="Q553" t="s">
        <v>2035</v>
      </c>
      <c r="R553" t="s">
        <v>2036</v>
      </c>
      <c r="S553" s="12">
        <f t="shared" si="43"/>
        <v>59</v>
      </c>
      <c r="T553">
        <f t="shared" si="44"/>
        <v>37.99856063332134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6">
        <f t="shared" si="40"/>
        <v>42700.25</v>
      </c>
      <c r="L554">
        <v>1480312800</v>
      </c>
      <c r="M554" s="7">
        <f t="shared" si="41"/>
        <v>42702.25</v>
      </c>
      <c r="N554">
        <f t="shared" si="42"/>
        <v>2</v>
      </c>
      <c r="O554" t="b">
        <v>0</v>
      </c>
      <c r="P554" t="b">
        <v>0</v>
      </c>
      <c r="Q554" t="s">
        <v>2037</v>
      </c>
      <c r="R554" t="s">
        <v>2038</v>
      </c>
      <c r="S554" s="12">
        <f t="shared" si="43"/>
        <v>99</v>
      </c>
      <c r="T554">
        <f t="shared" si="44"/>
        <v>96.369565217391298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6">
        <f t="shared" si="40"/>
        <v>40545.25</v>
      </c>
      <c r="L555">
        <v>1294034400</v>
      </c>
      <c r="M555" s="7">
        <f t="shared" si="41"/>
        <v>40546.25</v>
      </c>
      <c r="N555">
        <f t="shared" si="42"/>
        <v>1</v>
      </c>
      <c r="O555" t="b">
        <v>0</v>
      </c>
      <c r="P555" t="b">
        <v>0</v>
      </c>
      <c r="Q555" t="s">
        <v>2033</v>
      </c>
      <c r="R555" t="s">
        <v>2034</v>
      </c>
      <c r="S555" s="12">
        <f t="shared" si="43"/>
        <v>44</v>
      </c>
      <c r="T555">
        <f t="shared" si="44"/>
        <v>72.978599221789878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6">
        <f t="shared" si="40"/>
        <v>42723.25</v>
      </c>
      <c r="L556">
        <v>1482645600</v>
      </c>
      <c r="M556" s="7">
        <f t="shared" si="41"/>
        <v>42729.25</v>
      </c>
      <c r="N556">
        <f t="shared" si="42"/>
        <v>6</v>
      </c>
      <c r="O556" t="b">
        <v>0</v>
      </c>
      <c r="P556" t="b">
        <v>0</v>
      </c>
      <c r="Q556" t="s">
        <v>2033</v>
      </c>
      <c r="R556" t="s">
        <v>2043</v>
      </c>
      <c r="S556" s="12">
        <f t="shared" si="43"/>
        <v>152</v>
      </c>
      <c r="T556">
        <f t="shared" si="44"/>
        <v>26.007220216606498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6">
        <f t="shared" si="40"/>
        <v>41731.208333333336</v>
      </c>
      <c r="L557">
        <v>1399093200</v>
      </c>
      <c r="M557" s="7">
        <f t="shared" si="41"/>
        <v>41762.208333333336</v>
      </c>
      <c r="N557">
        <f t="shared" si="42"/>
        <v>31</v>
      </c>
      <c r="O557" t="b">
        <v>0</v>
      </c>
      <c r="P557" t="b">
        <v>0</v>
      </c>
      <c r="Q557" t="s">
        <v>2033</v>
      </c>
      <c r="R557" t="s">
        <v>2034</v>
      </c>
      <c r="S557" s="12">
        <f t="shared" si="43"/>
        <v>224</v>
      </c>
      <c r="T557">
        <f t="shared" si="44"/>
        <v>104.36296296296297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6">
        <f t="shared" si="40"/>
        <v>40792.208333333336</v>
      </c>
      <c r="L558">
        <v>1315890000</v>
      </c>
      <c r="M558" s="7">
        <f t="shared" si="41"/>
        <v>40799.208333333336</v>
      </c>
      <c r="N558">
        <f t="shared" si="42"/>
        <v>7</v>
      </c>
      <c r="O558" t="b">
        <v>0</v>
      </c>
      <c r="P558" t="b">
        <v>1</v>
      </c>
      <c r="Q558" t="s">
        <v>2045</v>
      </c>
      <c r="R558" t="s">
        <v>2057</v>
      </c>
      <c r="S558" s="12">
        <f t="shared" si="43"/>
        <v>240</v>
      </c>
      <c r="T558">
        <f t="shared" si="44"/>
        <v>102.18852459016394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6">
        <f t="shared" si="40"/>
        <v>42279.208333333328</v>
      </c>
      <c r="L559">
        <v>1444021200</v>
      </c>
      <c r="M559" s="7">
        <f t="shared" si="41"/>
        <v>42282.208333333328</v>
      </c>
      <c r="N559">
        <f t="shared" si="42"/>
        <v>3</v>
      </c>
      <c r="O559" t="b">
        <v>0</v>
      </c>
      <c r="P559" t="b">
        <v>1</v>
      </c>
      <c r="Q559" t="s">
        <v>2039</v>
      </c>
      <c r="R559" t="s">
        <v>2061</v>
      </c>
      <c r="S559" s="12">
        <f t="shared" si="43"/>
        <v>199</v>
      </c>
      <c r="T559">
        <f t="shared" si="44"/>
        <v>54.117647058823529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6">
        <f t="shared" si="40"/>
        <v>42424.25</v>
      </c>
      <c r="L560">
        <v>1460005200</v>
      </c>
      <c r="M560" s="7">
        <f t="shared" si="41"/>
        <v>42467.208333333328</v>
      </c>
      <c r="N560">
        <f t="shared" si="42"/>
        <v>43</v>
      </c>
      <c r="O560" t="b">
        <v>0</v>
      </c>
      <c r="P560" t="b">
        <v>0</v>
      </c>
      <c r="Q560" t="s">
        <v>2037</v>
      </c>
      <c r="R560" t="s">
        <v>2038</v>
      </c>
      <c r="S560" s="12">
        <f t="shared" si="43"/>
        <v>137</v>
      </c>
      <c r="T560">
        <f t="shared" si="44"/>
        <v>63.222222222222221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6">
        <f t="shared" si="40"/>
        <v>42584.208333333328</v>
      </c>
      <c r="L561">
        <v>1470718800</v>
      </c>
      <c r="M561" s="7">
        <f t="shared" si="41"/>
        <v>42591.208333333328</v>
      </c>
      <c r="N561">
        <f t="shared" si="42"/>
        <v>7</v>
      </c>
      <c r="O561" t="b">
        <v>0</v>
      </c>
      <c r="P561" t="b">
        <v>0</v>
      </c>
      <c r="Q561" t="s">
        <v>2037</v>
      </c>
      <c r="R561" t="s">
        <v>2038</v>
      </c>
      <c r="S561" s="12">
        <f t="shared" si="43"/>
        <v>101</v>
      </c>
      <c r="T561">
        <f t="shared" si="44"/>
        <v>104.03228962818004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6">
        <f t="shared" si="40"/>
        <v>40865.25</v>
      </c>
      <c r="L562">
        <v>1325052000</v>
      </c>
      <c r="M562" s="7">
        <f t="shared" si="41"/>
        <v>40905.25</v>
      </c>
      <c r="N562">
        <f t="shared" si="42"/>
        <v>40</v>
      </c>
      <c r="O562" t="b">
        <v>0</v>
      </c>
      <c r="P562" t="b">
        <v>0</v>
      </c>
      <c r="Q562" t="s">
        <v>2039</v>
      </c>
      <c r="R562" t="s">
        <v>2047</v>
      </c>
      <c r="S562" s="12">
        <f t="shared" si="43"/>
        <v>794</v>
      </c>
      <c r="T562">
        <f t="shared" si="44"/>
        <v>49.994334277620396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6">
        <f t="shared" si="40"/>
        <v>40833.208333333336</v>
      </c>
      <c r="L563">
        <v>1319000400</v>
      </c>
      <c r="M563" s="7">
        <f t="shared" si="41"/>
        <v>40835.208333333336</v>
      </c>
      <c r="N563">
        <f t="shared" si="42"/>
        <v>2</v>
      </c>
      <c r="O563" t="b">
        <v>0</v>
      </c>
      <c r="P563" t="b">
        <v>0</v>
      </c>
      <c r="Q563" t="s">
        <v>2037</v>
      </c>
      <c r="R563" t="s">
        <v>2038</v>
      </c>
      <c r="S563" s="12">
        <f t="shared" si="43"/>
        <v>370</v>
      </c>
      <c r="T563">
        <f t="shared" si="44"/>
        <v>56.015151515151516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6">
        <f t="shared" si="40"/>
        <v>43536.208333333328</v>
      </c>
      <c r="L564">
        <v>1552539600</v>
      </c>
      <c r="M564" s="7">
        <f t="shared" si="41"/>
        <v>43538.208333333328</v>
      </c>
      <c r="N564">
        <f t="shared" si="42"/>
        <v>2</v>
      </c>
      <c r="O564" t="b">
        <v>0</v>
      </c>
      <c r="P564" t="b">
        <v>0</v>
      </c>
      <c r="Q564" t="s">
        <v>2033</v>
      </c>
      <c r="R564" t="s">
        <v>2034</v>
      </c>
      <c r="S564" s="12">
        <f t="shared" si="43"/>
        <v>13</v>
      </c>
      <c r="T564">
        <f t="shared" si="44"/>
        <v>48.807692307692307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6">
        <f t="shared" si="40"/>
        <v>43417.25</v>
      </c>
      <c r="L565">
        <v>1543816800</v>
      </c>
      <c r="M565" s="7">
        <f t="shared" si="41"/>
        <v>43437.25</v>
      </c>
      <c r="N565">
        <f t="shared" si="42"/>
        <v>20</v>
      </c>
      <c r="O565" t="b">
        <v>0</v>
      </c>
      <c r="P565" t="b">
        <v>0</v>
      </c>
      <c r="Q565" t="s">
        <v>2039</v>
      </c>
      <c r="R565" t="s">
        <v>2040</v>
      </c>
      <c r="S565" s="12">
        <f t="shared" si="43"/>
        <v>138</v>
      </c>
      <c r="T565">
        <f t="shared" si="44"/>
        <v>60.082352941176474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6">
        <f t="shared" si="40"/>
        <v>42078.208333333328</v>
      </c>
      <c r="L566">
        <v>1427086800</v>
      </c>
      <c r="M566" s="7">
        <f t="shared" si="41"/>
        <v>42086.208333333328</v>
      </c>
      <c r="N566">
        <f t="shared" si="42"/>
        <v>8</v>
      </c>
      <c r="O566" t="b">
        <v>0</v>
      </c>
      <c r="P566" t="b">
        <v>0</v>
      </c>
      <c r="Q566" t="s">
        <v>2037</v>
      </c>
      <c r="R566" t="s">
        <v>2038</v>
      </c>
      <c r="S566" s="12">
        <f t="shared" si="43"/>
        <v>84</v>
      </c>
      <c r="T566">
        <f t="shared" si="44"/>
        <v>78.990502793296088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6">
        <f t="shared" si="40"/>
        <v>40862.25</v>
      </c>
      <c r="L567">
        <v>1323064800</v>
      </c>
      <c r="M567" s="7">
        <f t="shared" si="41"/>
        <v>40882.25</v>
      </c>
      <c r="N567">
        <f t="shared" si="42"/>
        <v>20</v>
      </c>
      <c r="O567" t="b">
        <v>0</v>
      </c>
      <c r="P567" t="b">
        <v>0</v>
      </c>
      <c r="Q567" t="s">
        <v>2037</v>
      </c>
      <c r="R567" t="s">
        <v>2038</v>
      </c>
      <c r="S567" s="12">
        <f t="shared" si="43"/>
        <v>205</v>
      </c>
      <c r="T567">
        <f t="shared" si="44"/>
        <v>53.99499443826474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6">
        <f t="shared" si="40"/>
        <v>42424.25</v>
      </c>
      <c r="L568">
        <v>1458277200</v>
      </c>
      <c r="M568" s="7">
        <f t="shared" si="41"/>
        <v>42447.208333333328</v>
      </c>
      <c r="N568">
        <f t="shared" si="42"/>
        <v>23</v>
      </c>
      <c r="O568" t="b">
        <v>0</v>
      </c>
      <c r="P568" t="b">
        <v>1</v>
      </c>
      <c r="Q568" t="s">
        <v>2033</v>
      </c>
      <c r="R568" t="s">
        <v>2041</v>
      </c>
      <c r="S568" s="12">
        <f t="shared" si="43"/>
        <v>44</v>
      </c>
      <c r="T568">
        <f t="shared" si="44"/>
        <v>111.45945945945945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6">
        <f t="shared" si="40"/>
        <v>41830.208333333336</v>
      </c>
      <c r="L569">
        <v>1405141200</v>
      </c>
      <c r="M569" s="7">
        <f t="shared" si="41"/>
        <v>41832.208333333336</v>
      </c>
      <c r="N569">
        <f t="shared" si="42"/>
        <v>2</v>
      </c>
      <c r="O569" t="b">
        <v>0</v>
      </c>
      <c r="P569" t="b">
        <v>0</v>
      </c>
      <c r="Q569" t="s">
        <v>2033</v>
      </c>
      <c r="R569" t="s">
        <v>2034</v>
      </c>
      <c r="S569" s="12">
        <f t="shared" si="43"/>
        <v>219</v>
      </c>
      <c r="T569">
        <f t="shared" si="44"/>
        <v>60.922131147540981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6">
        <f t="shared" si="40"/>
        <v>40374.208333333336</v>
      </c>
      <c r="L570">
        <v>1283058000</v>
      </c>
      <c r="M570" s="7">
        <f t="shared" si="41"/>
        <v>40419.208333333336</v>
      </c>
      <c r="N570">
        <f t="shared" si="42"/>
        <v>45</v>
      </c>
      <c r="O570" t="b">
        <v>0</v>
      </c>
      <c r="P570" t="b">
        <v>0</v>
      </c>
      <c r="Q570" t="s">
        <v>2037</v>
      </c>
      <c r="R570" t="s">
        <v>2038</v>
      </c>
      <c r="S570" s="12">
        <f t="shared" si="43"/>
        <v>186</v>
      </c>
      <c r="T570">
        <f t="shared" si="44"/>
        <v>26.0015444015444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6">
        <f t="shared" si="40"/>
        <v>40554.25</v>
      </c>
      <c r="L571">
        <v>1295762400</v>
      </c>
      <c r="M571" s="7">
        <f t="shared" si="41"/>
        <v>40566.25</v>
      </c>
      <c r="N571">
        <f t="shared" si="42"/>
        <v>12</v>
      </c>
      <c r="O571" t="b">
        <v>0</v>
      </c>
      <c r="P571" t="b">
        <v>0</v>
      </c>
      <c r="Q571" t="s">
        <v>2039</v>
      </c>
      <c r="R571" t="s">
        <v>2047</v>
      </c>
      <c r="S571" s="12">
        <f t="shared" si="43"/>
        <v>237</v>
      </c>
      <c r="T571">
        <f t="shared" si="44"/>
        <v>80.993208828522924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6">
        <f t="shared" si="40"/>
        <v>41993.25</v>
      </c>
      <c r="L572">
        <v>1419573600</v>
      </c>
      <c r="M572" s="7">
        <f t="shared" si="41"/>
        <v>41999.25</v>
      </c>
      <c r="N572">
        <f t="shared" si="42"/>
        <v>6</v>
      </c>
      <c r="O572" t="b">
        <v>0</v>
      </c>
      <c r="P572" t="b">
        <v>1</v>
      </c>
      <c r="Q572" t="s">
        <v>2033</v>
      </c>
      <c r="R572" t="s">
        <v>2034</v>
      </c>
      <c r="S572" s="12">
        <f t="shared" si="43"/>
        <v>306</v>
      </c>
      <c r="T572">
        <f t="shared" si="44"/>
        <v>34.995963302752294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6">
        <f t="shared" si="40"/>
        <v>42174.208333333328</v>
      </c>
      <c r="L573">
        <v>1438750800</v>
      </c>
      <c r="M573" s="7">
        <f t="shared" si="41"/>
        <v>42221.208333333328</v>
      </c>
      <c r="N573">
        <f t="shared" si="42"/>
        <v>47</v>
      </c>
      <c r="O573" t="b">
        <v>0</v>
      </c>
      <c r="P573" t="b">
        <v>0</v>
      </c>
      <c r="Q573" t="s">
        <v>2039</v>
      </c>
      <c r="R573" t="s">
        <v>2050</v>
      </c>
      <c r="S573" s="12">
        <f t="shared" si="43"/>
        <v>94</v>
      </c>
      <c r="T573">
        <f t="shared" si="44"/>
        <v>94.142857142857139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6">
        <f t="shared" si="40"/>
        <v>42275.208333333328</v>
      </c>
      <c r="L574">
        <v>1444798800</v>
      </c>
      <c r="M574" s="7">
        <f t="shared" si="41"/>
        <v>42291.208333333328</v>
      </c>
      <c r="N574">
        <f t="shared" si="42"/>
        <v>16</v>
      </c>
      <c r="O574" t="b">
        <v>0</v>
      </c>
      <c r="P574" t="b">
        <v>1</v>
      </c>
      <c r="Q574" t="s">
        <v>2033</v>
      </c>
      <c r="R574" t="s">
        <v>2034</v>
      </c>
      <c r="S574" s="12">
        <f t="shared" si="43"/>
        <v>54</v>
      </c>
      <c r="T574">
        <f t="shared" si="44"/>
        <v>52.085106382978722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6">
        <f t="shared" si="40"/>
        <v>41761.208333333336</v>
      </c>
      <c r="L575">
        <v>1399179600</v>
      </c>
      <c r="M575" s="7">
        <f t="shared" si="41"/>
        <v>41763.208333333336</v>
      </c>
      <c r="N575">
        <f t="shared" si="42"/>
        <v>2</v>
      </c>
      <c r="O575" t="b">
        <v>0</v>
      </c>
      <c r="P575" t="b">
        <v>0</v>
      </c>
      <c r="Q575" t="s">
        <v>2062</v>
      </c>
      <c r="R575" t="s">
        <v>2063</v>
      </c>
      <c r="S575" s="12">
        <f t="shared" si="43"/>
        <v>112</v>
      </c>
      <c r="T575">
        <f t="shared" si="44"/>
        <v>24.986666666666668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6">
        <f t="shared" si="40"/>
        <v>43806.25</v>
      </c>
      <c r="L576">
        <v>1576562400</v>
      </c>
      <c r="M576" s="7">
        <f t="shared" si="41"/>
        <v>43816.25</v>
      </c>
      <c r="N576">
        <f t="shared" si="42"/>
        <v>10</v>
      </c>
      <c r="O576" t="b">
        <v>0</v>
      </c>
      <c r="P576" t="b">
        <v>1</v>
      </c>
      <c r="Q576" t="s">
        <v>2031</v>
      </c>
      <c r="R576" t="s">
        <v>2032</v>
      </c>
      <c r="S576" s="12">
        <f t="shared" si="43"/>
        <v>369</v>
      </c>
      <c r="T576">
        <f t="shared" si="44"/>
        <v>69.215277777777771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6">
        <f t="shared" si="40"/>
        <v>41779.208333333336</v>
      </c>
      <c r="L577">
        <v>1400821200</v>
      </c>
      <c r="M577" s="7">
        <f t="shared" si="41"/>
        <v>41782.208333333336</v>
      </c>
      <c r="N577">
        <f t="shared" si="42"/>
        <v>3</v>
      </c>
      <c r="O577" t="b">
        <v>0</v>
      </c>
      <c r="P577" t="b">
        <v>1</v>
      </c>
      <c r="Q577" t="s">
        <v>2037</v>
      </c>
      <c r="R577" t="s">
        <v>2038</v>
      </c>
      <c r="S577" s="12">
        <f t="shared" si="43"/>
        <v>63</v>
      </c>
      <c r="T577">
        <f t="shared" si="44"/>
        <v>93.944444444444443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6">
        <f t="shared" ref="K578:K641" si="45">(((J578/60)/60)/24)+DATE(1970,1,1)</f>
        <v>43040.208333333328</v>
      </c>
      <c r="L578">
        <v>1510984800</v>
      </c>
      <c r="M578" s="7">
        <f t="shared" ref="M578:M641" si="46">(((L578/60)/60)/24)+DATE(1970,1,1)</f>
        <v>43057.25</v>
      </c>
      <c r="N578">
        <f t="shared" ref="N578:N641" si="47">DATEDIF(K578,M578, "D")</f>
        <v>17</v>
      </c>
      <c r="O578" t="b">
        <v>0</v>
      </c>
      <c r="P578" t="b">
        <v>0</v>
      </c>
      <c r="Q578" t="s">
        <v>2037</v>
      </c>
      <c r="R578" t="s">
        <v>2038</v>
      </c>
      <c r="S578" s="12">
        <f t="shared" ref="S578:S641" si="48">ROUND(E578/D578*100,0)</f>
        <v>65</v>
      </c>
      <c r="T578">
        <f t="shared" ref="T578:T641" si="49">E578/G578</f>
        <v>98.40625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6">
        <f t="shared" si="45"/>
        <v>40613.25</v>
      </c>
      <c r="L579">
        <v>1302066000</v>
      </c>
      <c r="M579" s="7">
        <f t="shared" si="46"/>
        <v>40639.208333333336</v>
      </c>
      <c r="N579">
        <f t="shared" si="47"/>
        <v>26</v>
      </c>
      <c r="O579" t="b">
        <v>0</v>
      </c>
      <c r="P579" t="b">
        <v>0</v>
      </c>
      <c r="Q579" t="s">
        <v>2033</v>
      </c>
      <c r="R579" t="s">
        <v>2056</v>
      </c>
      <c r="S579" s="12">
        <f t="shared" si="48"/>
        <v>19</v>
      </c>
      <c r="T579">
        <f t="shared" si="49"/>
        <v>41.783783783783782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6">
        <f t="shared" si="45"/>
        <v>40878.25</v>
      </c>
      <c r="L580">
        <v>1322978400</v>
      </c>
      <c r="M580" s="7">
        <f t="shared" si="46"/>
        <v>40881.25</v>
      </c>
      <c r="N580">
        <f t="shared" si="47"/>
        <v>3</v>
      </c>
      <c r="O580" t="b">
        <v>0</v>
      </c>
      <c r="P580" t="b">
        <v>0</v>
      </c>
      <c r="Q580" t="s">
        <v>2039</v>
      </c>
      <c r="R580" t="s">
        <v>2061</v>
      </c>
      <c r="S580" s="12">
        <f t="shared" si="48"/>
        <v>17</v>
      </c>
      <c r="T580">
        <f t="shared" si="49"/>
        <v>65.991836734693877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6">
        <f t="shared" si="45"/>
        <v>40762.208333333336</v>
      </c>
      <c r="L581">
        <v>1313730000</v>
      </c>
      <c r="M581" s="7">
        <f t="shared" si="46"/>
        <v>40774.208333333336</v>
      </c>
      <c r="N581">
        <f t="shared" si="47"/>
        <v>12</v>
      </c>
      <c r="O581" t="b">
        <v>0</v>
      </c>
      <c r="P581" t="b">
        <v>0</v>
      </c>
      <c r="Q581" t="s">
        <v>2033</v>
      </c>
      <c r="R581" t="s">
        <v>2056</v>
      </c>
      <c r="S581" s="12">
        <f t="shared" si="48"/>
        <v>101</v>
      </c>
      <c r="T581">
        <f t="shared" si="49"/>
        <v>72.05747126436782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6">
        <f t="shared" si="45"/>
        <v>41696.25</v>
      </c>
      <c r="L582">
        <v>1394085600</v>
      </c>
      <c r="M582" s="7">
        <f t="shared" si="46"/>
        <v>41704.25</v>
      </c>
      <c r="N582">
        <f t="shared" si="47"/>
        <v>8</v>
      </c>
      <c r="O582" t="b">
        <v>0</v>
      </c>
      <c r="P582" t="b">
        <v>0</v>
      </c>
      <c r="Q582" t="s">
        <v>2037</v>
      </c>
      <c r="R582" t="s">
        <v>2038</v>
      </c>
      <c r="S582" s="12">
        <f t="shared" si="48"/>
        <v>342</v>
      </c>
      <c r="T582">
        <f t="shared" si="49"/>
        <v>48.003209242618745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6">
        <f t="shared" si="45"/>
        <v>40662.208333333336</v>
      </c>
      <c r="L583">
        <v>1305349200</v>
      </c>
      <c r="M583" s="7">
        <f t="shared" si="46"/>
        <v>40677.208333333336</v>
      </c>
      <c r="N583">
        <f t="shared" si="47"/>
        <v>15</v>
      </c>
      <c r="O583" t="b">
        <v>0</v>
      </c>
      <c r="P583" t="b">
        <v>0</v>
      </c>
      <c r="Q583" t="s">
        <v>2035</v>
      </c>
      <c r="R583" t="s">
        <v>2036</v>
      </c>
      <c r="S583" s="12">
        <f t="shared" si="48"/>
        <v>64</v>
      </c>
      <c r="T583">
        <f t="shared" si="49"/>
        <v>54.098591549295776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6">
        <f t="shared" si="45"/>
        <v>42165.208333333328</v>
      </c>
      <c r="L584">
        <v>1434344400</v>
      </c>
      <c r="M584" s="7">
        <f t="shared" si="46"/>
        <v>42170.208333333328</v>
      </c>
      <c r="N584">
        <f t="shared" si="47"/>
        <v>5</v>
      </c>
      <c r="O584" t="b">
        <v>0</v>
      </c>
      <c r="P584" t="b">
        <v>1</v>
      </c>
      <c r="Q584" t="s">
        <v>2048</v>
      </c>
      <c r="R584" t="s">
        <v>2049</v>
      </c>
      <c r="S584" s="12">
        <f t="shared" si="48"/>
        <v>52</v>
      </c>
      <c r="T584">
        <f t="shared" si="49"/>
        <v>107.88095238095238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6">
        <f t="shared" si="45"/>
        <v>40959.25</v>
      </c>
      <c r="L585">
        <v>1331186400</v>
      </c>
      <c r="M585" s="7">
        <f t="shared" si="46"/>
        <v>40976.25</v>
      </c>
      <c r="N585">
        <f t="shared" si="47"/>
        <v>17</v>
      </c>
      <c r="O585" t="b">
        <v>0</v>
      </c>
      <c r="P585" t="b">
        <v>0</v>
      </c>
      <c r="Q585" t="s">
        <v>2039</v>
      </c>
      <c r="R585" t="s">
        <v>2040</v>
      </c>
      <c r="S585" s="12">
        <f t="shared" si="48"/>
        <v>322</v>
      </c>
      <c r="T585">
        <f t="shared" si="49"/>
        <v>67.034103410341032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6">
        <f t="shared" si="45"/>
        <v>41024.208333333336</v>
      </c>
      <c r="L586">
        <v>1336539600</v>
      </c>
      <c r="M586" s="7">
        <f t="shared" si="46"/>
        <v>41038.208333333336</v>
      </c>
      <c r="N586">
        <f t="shared" si="47"/>
        <v>14</v>
      </c>
      <c r="O586" t="b">
        <v>0</v>
      </c>
      <c r="P586" t="b">
        <v>0</v>
      </c>
      <c r="Q586" t="s">
        <v>2035</v>
      </c>
      <c r="R586" t="s">
        <v>2036</v>
      </c>
      <c r="S586" s="12">
        <f t="shared" si="48"/>
        <v>120</v>
      </c>
      <c r="T586">
        <f t="shared" si="49"/>
        <v>64.01425914445133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6">
        <f t="shared" si="45"/>
        <v>40255.208333333336</v>
      </c>
      <c r="L587">
        <v>1269752400</v>
      </c>
      <c r="M587" s="7">
        <f t="shared" si="46"/>
        <v>40265.208333333336</v>
      </c>
      <c r="N587">
        <f t="shared" si="47"/>
        <v>10</v>
      </c>
      <c r="O587" t="b">
        <v>0</v>
      </c>
      <c r="P587" t="b">
        <v>0</v>
      </c>
      <c r="Q587" t="s">
        <v>2045</v>
      </c>
      <c r="R587" t="s">
        <v>2057</v>
      </c>
      <c r="S587" s="12">
        <f t="shared" si="48"/>
        <v>147</v>
      </c>
      <c r="T587">
        <f t="shared" si="49"/>
        <v>96.066176470588232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6">
        <f t="shared" si="45"/>
        <v>40499.25</v>
      </c>
      <c r="L588">
        <v>1291615200</v>
      </c>
      <c r="M588" s="7">
        <f t="shared" si="46"/>
        <v>40518.25</v>
      </c>
      <c r="N588">
        <f t="shared" si="47"/>
        <v>19</v>
      </c>
      <c r="O588" t="b">
        <v>0</v>
      </c>
      <c r="P588" t="b">
        <v>0</v>
      </c>
      <c r="Q588" t="s">
        <v>2033</v>
      </c>
      <c r="R588" t="s">
        <v>2034</v>
      </c>
      <c r="S588" s="12">
        <f t="shared" si="48"/>
        <v>951</v>
      </c>
      <c r="T588">
        <f t="shared" si="49"/>
        <v>51.184615384615384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6">
        <f t="shared" si="45"/>
        <v>43484.25</v>
      </c>
      <c r="L589">
        <v>1552366800</v>
      </c>
      <c r="M589" s="7">
        <f t="shared" si="46"/>
        <v>43536.208333333328</v>
      </c>
      <c r="N589">
        <f t="shared" si="47"/>
        <v>52</v>
      </c>
      <c r="O589" t="b">
        <v>0</v>
      </c>
      <c r="P589" t="b">
        <v>1</v>
      </c>
      <c r="Q589" t="s">
        <v>2031</v>
      </c>
      <c r="R589" t="s">
        <v>2032</v>
      </c>
      <c r="S589" s="12">
        <f t="shared" si="48"/>
        <v>73</v>
      </c>
      <c r="T589">
        <f t="shared" si="49"/>
        <v>43.92307692307692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6">
        <f t="shared" si="45"/>
        <v>40262.208333333336</v>
      </c>
      <c r="L590">
        <v>1272171600</v>
      </c>
      <c r="M590" s="7">
        <f t="shared" si="46"/>
        <v>40293.208333333336</v>
      </c>
      <c r="N590">
        <f t="shared" si="47"/>
        <v>31</v>
      </c>
      <c r="O590" t="b">
        <v>0</v>
      </c>
      <c r="P590" t="b">
        <v>0</v>
      </c>
      <c r="Q590" t="s">
        <v>2037</v>
      </c>
      <c r="R590" t="s">
        <v>2038</v>
      </c>
      <c r="S590" s="12">
        <f t="shared" si="48"/>
        <v>79</v>
      </c>
      <c r="T590">
        <f t="shared" si="49"/>
        <v>91.021198830409361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6">
        <f t="shared" si="45"/>
        <v>42190.208333333328</v>
      </c>
      <c r="L591">
        <v>1436677200</v>
      </c>
      <c r="M591" s="7">
        <f t="shared" si="46"/>
        <v>42197.208333333328</v>
      </c>
      <c r="N591">
        <f t="shared" si="47"/>
        <v>7</v>
      </c>
      <c r="O591" t="b">
        <v>0</v>
      </c>
      <c r="P591" t="b">
        <v>0</v>
      </c>
      <c r="Q591" t="s">
        <v>2039</v>
      </c>
      <c r="R591" t="s">
        <v>2040</v>
      </c>
      <c r="S591" s="12">
        <f t="shared" si="48"/>
        <v>65</v>
      </c>
      <c r="T591">
        <f t="shared" si="49"/>
        <v>50.127450980392155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6">
        <f t="shared" si="45"/>
        <v>41994.25</v>
      </c>
      <c r="L592">
        <v>1420092000</v>
      </c>
      <c r="M592" s="7">
        <f t="shared" si="46"/>
        <v>42005.25</v>
      </c>
      <c r="N592">
        <f t="shared" si="47"/>
        <v>11</v>
      </c>
      <c r="O592" t="b">
        <v>0</v>
      </c>
      <c r="P592" t="b">
        <v>0</v>
      </c>
      <c r="Q592" t="s">
        <v>2045</v>
      </c>
      <c r="R592" t="s">
        <v>2054</v>
      </c>
      <c r="S592" s="12">
        <f t="shared" si="48"/>
        <v>82</v>
      </c>
      <c r="T592">
        <f t="shared" si="49"/>
        <v>67.720930232558146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6">
        <f t="shared" si="45"/>
        <v>40373.208333333336</v>
      </c>
      <c r="L593">
        <v>1279947600</v>
      </c>
      <c r="M593" s="7">
        <f t="shared" si="46"/>
        <v>40383.208333333336</v>
      </c>
      <c r="N593">
        <f t="shared" si="47"/>
        <v>10</v>
      </c>
      <c r="O593" t="b">
        <v>0</v>
      </c>
      <c r="P593" t="b">
        <v>0</v>
      </c>
      <c r="Q593" t="s">
        <v>2048</v>
      </c>
      <c r="R593" t="s">
        <v>2049</v>
      </c>
      <c r="S593" s="12">
        <f t="shared" si="48"/>
        <v>1038</v>
      </c>
      <c r="T593">
        <f t="shared" si="49"/>
        <v>61.03921568627451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6">
        <f t="shared" si="45"/>
        <v>41789.208333333336</v>
      </c>
      <c r="L594">
        <v>1402203600</v>
      </c>
      <c r="M594" s="7">
        <f t="shared" si="46"/>
        <v>41798.208333333336</v>
      </c>
      <c r="N594">
        <f t="shared" si="47"/>
        <v>9</v>
      </c>
      <c r="O594" t="b">
        <v>0</v>
      </c>
      <c r="P594" t="b">
        <v>0</v>
      </c>
      <c r="Q594" t="s">
        <v>2037</v>
      </c>
      <c r="R594" t="s">
        <v>2038</v>
      </c>
      <c r="S594" s="12">
        <f t="shared" si="48"/>
        <v>13</v>
      </c>
      <c r="T594">
        <f t="shared" si="49"/>
        <v>80.011857707509876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6">
        <f t="shared" si="45"/>
        <v>41724.208333333336</v>
      </c>
      <c r="L595">
        <v>1396933200</v>
      </c>
      <c r="M595" s="7">
        <f t="shared" si="46"/>
        <v>41737.208333333336</v>
      </c>
      <c r="N595">
        <f t="shared" si="47"/>
        <v>13</v>
      </c>
      <c r="O595" t="b">
        <v>0</v>
      </c>
      <c r="P595" t="b">
        <v>0</v>
      </c>
      <c r="Q595" t="s">
        <v>2039</v>
      </c>
      <c r="R595" t="s">
        <v>2047</v>
      </c>
      <c r="S595" s="12">
        <f t="shared" si="48"/>
        <v>155</v>
      </c>
      <c r="T595">
        <f t="shared" si="49"/>
        <v>47.001497753369947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6">
        <f t="shared" si="45"/>
        <v>42548.208333333328</v>
      </c>
      <c r="L596">
        <v>1467262800</v>
      </c>
      <c r="M596" s="7">
        <f t="shared" si="46"/>
        <v>42551.208333333328</v>
      </c>
      <c r="N596">
        <f t="shared" si="47"/>
        <v>3</v>
      </c>
      <c r="O596" t="b">
        <v>0</v>
      </c>
      <c r="P596" t="b">
        <v>1</v>
      </c>
      <c r="Q596" t="s">
        <v>2037</v>
      </c>
      <c r="R596" t="s">
        <v>2038</v>
      </c>
      <c r="S596" s="12">
        <f t="shared" si="48"/>
        <v>7</v>
      </c>
      <c r="T596">
        <f t="shared" si="49"/>
        <v>71.127388535031841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6">
        <f t="shared" si="45"/>
        <v>40253.208333333336</v>
      </c>
      <c r="L597">
        <v>1270530000</v>
      </c>
      <c r="M597" s="7">
        <f t="shared" si="46"/>
        <v>40274.208333333336</v>
      </c>
      <c r="N597">
        <f t="shared" si="47"/>
        <v>21</v>
      </c>
      <c r="O597" t="b">
        <v>0</v>
      </c>
      <c r="P597" t="b">
        <v>1</v>
      </c>
      <c r="Q597" t="s">
        <v>2037</v>
      </c>
      <c r="R597" t="s">
        <v>2038</v>
      </c>
      <c r="S597" s="12">
        <f t="shared" si="48"/>
        <v>209</v>
      </c>
      <c r="T597">
        <f t="shared" si="49"/>
        <v>89.99079189686924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6">
        <f t="shared" si="45"/>
        <v>42434.25</v>
      </c>
      <c r="L598">
        <v>1457762400</v>
      </c>
      <c r="M598" s="7">
        <f t="shared" si="46"/>
        <v>42441.25</v>
      </c>
      <c r="N598">
        <f t="shared" si="47"/>
        <v>7</v>
      </c>
      <c r="O598" t="b">
        <v>0</v>
      </c>
      <c r="P598" t="b">
        <v>1</v>
      </c>
      <c r="Q598" t="s">
        <v>2039</v>
      </c>
      <c r="R598" t="s">
        <v>2042</v>
      </c>
      <c r="S598" s="12">
        <f t="shared" si="48"/>
        <v>100</v>
      </c>
      <c r="T598">
        <f t="shared" si="49"/>
        <v>43.032786885245905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6">
        <f t="shared" si="45"/>
        <v>43786.25</v>
      </c>
      <c r="L599">
        <v>1575525600</v>
      </c>
      <c r="M599" s="7">
        <f t="shared" si="46"/>
        <v>43804.25</v>
      </c>
      <c r="N599">
        <f t="shared" si="47"/>
        <v>18</v>
      </c>
      <c r="O599" t="b">
        <v>0</v>
      </c>
      <c r="P599" t="b">
        <v>0</v>
      </c>
      <c r="Q599" t="s">
        <v>2037</v>
      </c>
      <c r="R599" t="s">
        <v>2038</v>
      </c>
      <c r="S599" s="12">
        <f t="shared" si="48"/>
        <v>202</v>
      </c>
      <c r="T599">
        <f t="shared" si="49"/>
        <v>67.997714808043881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6">
        <f t="shared" si="45"/>
        <v>40344.208333333336</v>
      </c>
      <c r="L600">
        <v>1279083600</v>
      </c>
      <c r="M600" s="7">
        <f t="shared" si="46"/>
        <v>40373.208333333336</v>
      </c>
      <c r="N600">
        <f t="shared" si="47"/>
        <v>29</v>
      </c>
      <c r="O600" t="b">
        <v>0</v>
      </c>
      <c r="P600" t="b">
        <v>0</v>
      </c>
      <c r="Q600" t="s">
        <v>2033</v>
      </c>
      <c r="R600" t="s">
        <v>2034</v>
      </c>
      <c r="S600" s="12">
        <f t="shared" si="48"/>
        <v>162</v>
      </c>
      <c r="T600">
        <f t="shared" si="49"/>
        <v>73.004566210045667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6">
        <f t="shared" si="45"/>
        <v>42047.25</v>
      </c>
      <c r="L601">
        <v>1424412000</v>
      </c>
      <c r="M601" s="7">
        <f t="shared" si="46"/>
        <v>42055.25</v>
      </c>
      <c r="N601">
        <f t="shared" si="47"/>
        <v>8</v>
      </c>
      <c r="O601" t="b">
        <v>0</v>
      </c>
      <c r="P601" t="b">
        <v>0</v>
      </c>
      <c r="Q601" t="s">
        <v>2039</v>
      </c>
      <c r="R601" t="s">
        <v>2040</v>
      </c>
      <c r="S601" s="12">
        <f t="shared" si="48"/>
        <v>4</v>
      </c>
      <c r="T601">
        <f t="shared" si="49"/>
        <v>62.341463414634148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6">
        <f t="shared" si="45"/>
        <v>41485.208333333336</v>
      </c>
      <c r="L602">
        <v>1376197200</v>
      </c>
      <c r="M602" s="7">
        <f t="shared" si="46"/>
        <v>41497.208333333336</v>
      </c>
      <c r="N602">
        <f t="shared" si="47"/>
        <v>12</v>
      </c>
      <c r="O602" t="b">
        <v>0</v>
      </c>
      <c r="P602" t="b">
        <v>0</v>
      </c>
      <c r="Q602" t="s">
        <v>2031</v>
      </c>
      <c r="R602" t="s">
        <v>2032</v>
      </c>
      <c r="S602" s="12">
        <f t="shared" si="48"/>
        <v>5</v>
      </c>
      <c r="T602">
        <f t="shared" si="49"/>
        <v>5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6">
        <f t="shared" si="45"/>
        <v>41789.208333333336</v>
      </c>
      <c r="L603">
        <v>1402894800</v>
      </c>
      <c r="M603" s="7">
        <f t="shared" si="46"/>
        <v>41806.208333333336</v>
      </c>
      <c r="N603">
        <f t="shared" si="47"/>
        <v>17</v>
      </c>
      <c r="O603" t="b">
        <v>1</v>
      </c>
      <c r="P603" t="b">
        <v>0</v>
      </c>
      <c r="Q603" t="s">
        <v>2035</v>
      </c>
      <c r="R603" t="s">
        <v>2044</v>
      </c>
      <c r="S603" s="12">
        <f t="shared" si="48"/>
        <v>207</v>
      </c>
      <c r="T603">
        <f t="shared" si="49"/>
        <v>67.103092783505161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6">
        <f t="shared" si="45"/>
        <v>42160.208333333328</v>
      </c>
      <c r="L604">
        <v>1434430800</v>
      </c>
      <c r="M604" s="7">
        <f t="shared" si="46"/>
        <v>42171.208333333328</v>
      </c>
      <c r="N604">
        <f t="shared" si="47"/>
        <v>11</v>
      </c>
      <c r="O604" t="b">
        <v>0</v>
      </c>
      <c r="P604" t="b">
        <v>0</v>
      </c>
      <c r="Q604" t="s">
        <v>2037</v>
      </c>
      <c r="R604" t="s">
        <v>2038</v>
      </c>
      <c r="S604" s="12">
        <f t="shared" si="48"/>
        <v>128</v>
      </c>
      <c r="T604">
        <f t="shared" si="49"/>
        <v>79.978947368421046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6">
        <f t="shared" si="45"/>
        <v>43573.208333333328</v>
      </c>
      <c r="L605">
        <v>1557896400</v>
      </c>
      <c r="M605" s="7">
        <f t="shared" si="46"/>
        <v>43600.208333333328</v>
      </c>
      <c r="N605">
        <f t="shared" si="47"/>
        <v>27</v>
      </c>
      <c r="O605" t="b">
        <v>0</v>
      </c>
      <c r="P605" t="b">
        <v>0</v>
      </c>
      <c r="Q605" t="s">
        <v>2037</v>
      </c>
      <c r="R605" t="s">
        <v>2038</v>
      </c>
      <c r="S605" s="12">
        <f t="shared" si="48"/>
        <v>120</v>
      </c>
      <c r="T605">
        <f t="shared" si="49"/>
        <v>62.176470588235297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6">
        <f t="shared" si="45"/>
        <v>40565.25</v>
      </c>
      <c r="L606">
        <v>1297490400</v>
      </c>
      <c r="M606" s="7">
        <f t="shared" si="46"/>
        <v>40586.25</v>
      </c>
      <c r="N606">
        <f t="shared" si="47"/>
        <v>21</v>
      </c>
      <c r="O606" t="b">
        <v>0</v>
      </c>
      <c r="P606" t="b">
        <v>0</v>
      </c>
      <c r="Q606" t="s">
        <v>2037</v>
      </c>
      <c r="R606" t="s">
        <v>2038</v>
      </c>
      <c r="S606" s="12">
        <f t="shared" si="48"/>
        <v>171</v>
      </c>
      <c r="T606">
        <f t="shared" si="49"/>
        <v>53.005950297514879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6">
        <f t="shared" si="45"/>
        <v>42280.208333333328</v>
      </c>
      <c r="L607">
        <v>1447394400</v>
      </c>
      <c r="M607" s="7">
        <f t="shared" si="46"/>
        <v>42321.25</v>
      </c>
      <c r="N607">
        <f t="shared" si="47"/>
        <v>41</v>
      </c>
      <c r="O607" t="b">
        <v>0</v>
      </c>
      <c r="P607" t="b">
        <v>0</v>
      </c>
      <c r="Q607" t="s">
        <v>2045</v>
      </c>
      <c r="R607" t="s">
        <v>2046</v>
      </c>
      <c r="S607" s="12">
        <f t="shared" si="48"/>
        <v>187</v>
      </c>
      <c r="T607">
        <f t="shared" si="49"/>
        <v>57.738317757009348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6">
        <f t="shared" si="45"/>
        <v>42436.25</v>
      </c>
      <c r="L608">
        <v>1458277200</v>
      </c>
      <c r="M608" s="7">
        <f t="shared" si="46"/>
        <v>42447.208333333328</v>
      </c>
      <c r="N608">
        <f t="shared" si="47"/>
        <v>11</v>
      </c>
      <c r="O608" t="b">
        <v>0</v>
      </c>
      <c r="P608" t="b">
        <v>0</v>
      </c>
      <c r="Q608" t="s">
        <v>2033</v>
      </c>
      <c r="R608" t="s">
        <v>2034</v>
      </c>
      <c r="S608" s="12">
        <f t="shared" si="48"/>
        <v>188</v>
      </c>
      <c r="T608">
        <f t="shared" si="49"/>
        <v>40.03125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6">
        <f t="shared" si="45"/>
        <v>41721.208333333336</v>
      </c>
      <c r="L609">
        <v>1395723600</v>
      </c>
      <c r="M609" s="7">
        <f t="shared" si="46"/>
        <v>41723.208333333336</v>
      </c>
      <c r="N609">
        <f t="shared" si="47"/>
        <v>2</v>
      </c>
      <c r="O609" t="b">
        <v>0</v>
      </c>
      <c r="P609" t="b">
        <v>0</v>
      </c>
      <c r="Q609" t="s">
        <v>2031</v>
      </c>
      <c r="R609" t="s">
        <v>2032</v>
      </c>
      <c r="S609" s="12">
        <f t="shared" si="48"/>
        <v>131</v>
      </c>
      <c r="T609">
        <f t="shared" si="49"/>
        <v>81.016591928251117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6">
        <f t="shared" si="45"/>
        <v>43530.25</v>
      </c>
      <c r="L610">
        <v>1552197600</v>
      </c>
      <c r="M610" s="7">
        <f t="shared" si="46"/>
        <v>43534.25</v>
      </c>
      <c r="N610">
        <f t="shared" si="47"/>
        <v>4</v>
      </c>
      <c r="O610" t="b">
        <v>0</v>
      </c>
      <c r="P610" t="b">
        <v>1</v>
      </c>
      <c r="Q610" t="s">
        <v>2033</v>
      </c>
      <c r="R610" t="s">
        <v>2056</v>
      </c>
      <c r="S610" s="12">
        <f t="shared" si="48"/>
        <v>284</v>
      </c>
      <c r="T610">
        <f t="shared" si="49"/>
        <v>35.047468354430379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6">
        <f t="shared" si="45"/>
        <v>43481.25</v>
      </c>
      <c r="L611">
        <v>1549087200</v>
      </c>
      <c r="M611" s="7">
        <f t="shared" si="46"/>
        <v>43498.25</v>
      </c>
      <c r="N611">
        <f t="shared" si="47"/>
        <v>17</v>
      </c>
      <c r="O611" t="b">
        <v>0</v>
      </c>
      <c r="P611" t="b">
        <v>0</v>
      </c>
      <c r="Q611" t="s">
        <v>2039</v>
      </c>
      <c r="R611" t="s">
        <v>2061</v>
      </c>
      <c r="S611" s="12">
        <f t="shared" si="48"/>
        <v>120</v>
      </c>
      <c r="T611">
        <f t="shared" si="49"/>
        <v>102.92307692307692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6">
        <f t="shared" si="45"/>
        <v>41259.25</v>
      </c>
      <c r="L612">
        <v>1356847200</v>
      </c>
      <c r="M612" s="7">
        <f t="shared" si="46"/>
        <v>41273.25</v>
      </c>
      <c r="N612">
        <f t="shared" si="47"/>
        <v>14</v>
      </c>
      <c r="O612" t="b">
        <v>0</v>
      </c>
      <c r="P612" t="b">
        <v>0</v>
      </c>
      <c r="Q612" t="s">
        <v>2037</v>
      </c>
      <c r="R612" t="s">
        <v>2038</v>
      </c>
      <c r="S612" s="12">
        <f t="shared" si="48"/>
        <v>419</v>
      </c>
      <c r="T612">
        <f t="shared" si="49"/>
        <v>27.998126756166094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6">
        <f t="shared" si="45"/>
        <v>41480.208333333336</v>
      </c>
      <c r="L613">
        <v>1375765200</v>
      </c>
      <c r="M613" s="7">
        <f t="shared" si="46"/>
        <v>41492.208333333336</v>
      </c>
      <c r="N613">
        <f t="shared" si="47"/>
        <v>12</v>
      </c>
      <c r="O613" t="b">
        <v>0</v>
      </c>
      <c r="P613" t="b">
        <v>0</v>
      </c>
      <c r="Q613" t="s">
        <v>2037</v>
      </c>
      <c r="R613" t="s">
        <v>2038</v>
      </c>
      <c r="S613" s="12">
        <f t="shared" si="48"/>
        <v>14</v>
      </c>
      <c r="T613">
        <f t="shared" si="49"/>
        <v>75.733333333333334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6">
        <f t="shared" si="45"/>
        <v>40474.208333333336</v>
      </c>
      <c r="L614">
        <v>1289800800</v>
      </c>
      <c r="M614" s="7">
        <f t="shared" si="46"/>
        <v>40497.25</v>
      </c>
      <c r="N614">
        <f t="shared" si="47"/>
        <v>23</v>
      </c>
      <c r="O614" t="b">
        <v>0</v>
      </c>
      <c r="P614" t="b">
        <v>0</v>
      </c>
      <c r="Q614" t="s">
        <v>2033</v>
      </c>
      <c r="R614" t="s">
        <v>2041</v>
      </c>
      <c r="S614" s="12">
        <f t="shared" si="48"/>
        <v>139</v>
      </c>
      <c r="T614">
        <f t="shared" si="49"/>
        <v>45.026041666666664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6">
        <f t="shared" si="45"/>
        <v>42973.208333333328</v>
      </c>
      <c r="L615">
        <v>1504501200</v>
      </c>
      <c r="M615" s="7">
        <f t="shared" si="46"/>
        <v>42982.208333333328</v>
      </c>
      <c r="N615">
        <f t="shared" si="47"/>
        <v>9</v>
      </c>
      <c r="O615" t="b">
        <v>0</v>
      </c>
      <c r="P615" t="b">
        <v>0</v>
      </c>
      <c r="Q615" t="s">
        <v>2037</v>
      </c>
      <c r="R615" t="s">
        <v>2038</v>
      </c>
      <c r="S615" s="12">
        <f t="shared" si="48"/>
        <v>174</v>
      </c>
      <c r="T615">
        <f t="shared" si="49"/>
        <v>73.615384615384613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6">
        <f t="shared" si="45"/>
        <v>42746.25</v>
      </c>
      <c r="L616">
        <v>1485669600</v>
      </c>
      <c r="M616" s="7">
        <f t="shared" si="46"/>
        <v>42764.25</v>
      </c>
      <c r="N616">
        <f t="shared" si="47"/>
        <v>18</v>
      </c>
      <c r="O616" t="b">
        <v>0</v>
      </c>
      <c r="P616" t="b">
        <v>0</v>
      </c>
      <c r="Q616" t="s">
        <v>2037</v>
      </c>
      <c r="R616" t="s">
        <v>2038</v>
      </c>
      <c r="S616" s="12">
        <f t="shared" si="48"/>
        <v>155</v>
      </c>
      <c r="T616">
        <f t="shared" si="49"/>
        <v>56.991701244813278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6">
        <f t="shared" si="45"/>
        <v>42489.208333333328</v>
      </c>
      <c r="L617">
        <v>1462770000</v>
      </c>
      <c r="M617" s="7">
        <f t="shared" si="46"/>
        <v>42499.208333333328</v>
      </c>
      <c r="N617">
        <f t="shared" si="47"/>
        <v>10</v>
      </c>
      <c r="O617" t="b">
        <v>0</v>
      </c>
      <c r="P617" t="b">
        <v>0</v>
      </c>
      <c r="Q617" t="s">
        <v>2037</v>
      </c>
      <c r="R617" t="s">
        <v>2038</v>
      </c>
      <c r="S617" s="12">
        <f t="shared" si="48"/>
        <v>170</v>
      </c>
      <c r="T617">
        <f t="shared" si="49"/>
        <v>85.223529411764702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6">
        <f t="shared" si="45"/>
        <v>41537.208333333336</v>
      </c>
      <c r="L618">
        <v>1379739600</v>
      </c>
      <c r="M618" s="7">
        <f t="shared" si="46"/>
        <v>41538.208333333336</v>
      </c>
      <c r="N618">
        <f t="shared" si="47"/>
        <v>1</v>
      </c>
      <c r="O618" t="b">
        <v>0</v>
      </c>
      <c r="P618" t="b">
        <v>1</v>
      </c>
      <c r="Q618" t="s">
        <v>2033</v>
      </c>
      <c r="R618" t="s">
        <v>2043</v>
      </c>
      <c r="S618" s="12">
        <f t="shared" si="48"/>
        <v>190</v>
      </c>
      <c r="T618">
        <f t="shared" si="49"/>
        <v>50.962184873949582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6">
        <f t="shared" si="45"/>
        <v>41794.208333333336</v>
      </c>
      <c r="L619">
        <v>1402722000</v>
      </c>
      <c r="M619" s="7">
        <f t="shared" si="46"/>
        <v>41804.208333333336</v>
      </c>
      <c r="N619">
        <f t="shared" si="47"/>
        <v>10</v>
      </c>
      <c r="O619" t="b">
        <v>0</v>
      </c>
      <c r="P619" t="b">
        <v>0</v>
      </c>
      <c r="Q619" t="s">
        <v>2037</v>
      </c>
      <c r="R619" t="s">
        <v>2038</v>
      </c>
      <c r="S619" s="12">
        <f t="shared" si="48"/>
        <v>250</v>
      </c>
      <c r="T619">
        <f t="shared" si="49"/>
        <v>63.563636363636363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6">
        <f t="shared" si="45"/>
        <v>41396.208333333336</v>
      </c>
      <c r="L620">
        <v>1369285200</v>
      </c>
      <c r="M620" s="7">
        <f t="shared" si="46"/>
        <v>41417.208333333336</v>
      </c>
      <c r="N620">
        <f t="shared" si="47"/>
        <v>21</v>
      </c>
      <c r="O620" t="b">
        <v>0</v>
      </c>
      <c r="P620" t="b">
        <v>0</v>
      </c>
      <c r="Q620" t="s">
        <v>2045</v>
      </c>
      <c r="R620" t="s">
        <v>2046</v>
      </c>
      <c r="S620" s="12">
        <f t="shared" si="48"/>
        <v>49</v>
      </c>
      <c r="T620">
        <f t="shared" si="49"/>
        <v>80.999165275459092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6">
        <f t="shared" si="45"/>
        <v>40669.208333333336</v>
      </c>
      <c r="L621">
        <v>1304744400</v>
      </c>
      <c r="M621" s="7">
        <f t="shared" si="46"/>
        <v>40670.208333333336</v>
      </c>
      <c r="N621">
        <f t="shared" si="47"/>
        <v>1</v>
      </c>
      <c r="O621" t="b">
        <v>1</v>
      </c>
      <c r="P621" t="b">
        <v>1</v>
      </c>
      <c r="Q621" t="s">
        <v>2037</v>
      </c>
      <c r="R621" t="s">
        <v>2038</v>
      </c>
      <c r="S621" s="12">
        <f t="shared" si="48"/>
        <v>28</v>
      </c>
      <c r="T621">
        <f t="shared" si="49"/>
        <v>86.044753086419746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6">
        <f t="shared" si="45"/>
        <v>42559.208333333328</v>
      </c>
      <c r="L622">
        <v>1468299600</v>
      </c>
      <c r="M622" s="7">
        <f t="shared" si="46"/>
        <v>42563.208333333328</v>
      </c>
      <c r="N622">
        <f t="shared" si="47"/>
        <v>4</v>
      </c>
      <c r="O622" t="b">
        <v>0</v>
      </c>
      <c r="P622" t="b">
        <v>0</v>
      </c>
      <c r="Q622" t="s">
        <v>2052</v>
      </c>
      <c r="R622" t="s">
        <v>2053</v>
      </c>
      <c r="S622" s="12">
        <f t="shared" si="48"/>
        <v>268</v>
      </c>
      <c r="T622">
        <f t="shared" si="49"/>
        <v>90.0390625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6">
        <f t="shared" si="45"/>
        <v>42626.208333333328</v>
      </c>
      <c r="L623">
        <v>1474174800</v>
      </c>
      <c r="M623" s="7">
        <f t="shared" si="46"/>
        <v>42631.208333333328</v>
      </c>
      <c r="N623">
        <f t="shared" si="47"/>
        <v>5</v>
      </c>
      <c r="O623" t="b">
        <v>0</v>
      </c>
      <c r="P623" t="b">
        <v>0</v>
      </c>
      <c r="Q623" t="s">
        <v>2037</v>
      </c>
      <c r="R623" t="s">
        <v>2038</v>
      </c>
      <c r="S623" s="12">
        <f t="shared" si="48"/>
        <v>620</v>
      </c>
      <c r="T623">
        <f t="shared" si="49"/>
        <v>74.006063432835816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6">
        <f t="shared" si="45"/>
        <v>43205.208333333328</v>
      </c>
      <c r="L624">
        <v>1526014800</v>
      </c>
      <c r="M624" s="7">
        <f t="shared" si="46"/>
        <v>43231.208333333328</v>
      </c>
      <c r="N624">
        <f t="shared" si="47"/>
        <v>26</v>
      </c>
      <c r="O624" t="b">
        <v>0</v>
      </c>
      <c r="P624" t="b">
        <v>0</v>
      </c>
      <c r="Q624" t="s">
        <v>2033</v>
      </c>
      <c r="R624" t="s">
        <v>2043</v>
      </c>
      <c r="S624" s="12">
        <f t="shared" si="48"/>
        <v>3</v>
      </c>
      <c r="T624">
        <f t="shared" si="49"/>
        <v>92.4375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6">
        <f t="shared" si="45"/>
        <v>42201.208333333328</v>
      </c>
      <c r="L625">
        <v>1437454800</v>
      </c>
      <c r="M625" s="7">
        <f t="shared" si="46"/>
        <v>42206.208333333328</v>
      </c>
      <c r="N625">
        <f t="shared" si="47"/>
        <v>5</v>
      </c>
      <c r="O625" t="b">
        <v>0</v>
      </c>
      <c r="P625" t="b">
        <v>0</v>
      </c>
      <c r="Q625" t="s">
        <v>2037</v>
      </c>
      <c r="R625" t="s">
        <v>2038</v>
      </c>
      <c r="S625" s="12">
        <f t="shared" si="48"/>
        <v>160</v>
      </c>
      <c r="T625">
        <f t="shared" si="49"/>
        <v>55.999257333828446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6">
        <f t="shared" si="45"/>
        <v>42029.25</v>
      </c>
      <c r="L626">
        <v>1422684000</v>
      </c>
      <c r="M626" s="7">
        <f t="shared" si="46"/>
        <v>42035.25</v>
      </c>
      <c r="N626">
        <f t="shared" si="47"/>
        <v>6</v>
      </c>
      <c r="O626" t="b">
        <v>0</v>
      </c>
      <c r="P626" t="b">
        <v>0</v>
      </c>
      <c r="Q626" t="s">
        <v>2052</v>
      </c>
      <c r="R626" t="s">
        <v>2053</v>
      </c>
      <c r="S626" s="12">
        <f t="shared" si="48"/>
        <v>279</v>
      </c>
      <c r="T626">
        <f t="shared" si="49"/>
        <v>32.983796296296298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6">
        <f t="shared" si="45"/>
        <v>43857.25</v>
      </c>
      <c r="L627">
        <v>1581314400</v>
      </c>
      <c r="M627" s="7">
        <f t="shared" si="46"/>
        <v>43871.25</v>
      </c>
      <c r="N627">
        <f t="shared" si="47"/>
        <v>14</v>
      </c>
      <c r="O627" t="b">
        <v>0</v>
      </c>
      <c r="P627" t="b">
        <v>0</v>
      </c>
      <c r="Q627" t="s">
        <v>2037</v>
      </c>
      <c r="R627" t="s">
        <v>2038</v>
      </c>
      <c r="S627" s="12">
        <f t="shared" si="48"/>
        <v>77</v>
      </c>
      <c r="T627">
        <f t="shared" si="49"/>
        <v>93.596774193548384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6">
        <f t="shared" si="45"/>
        <v>40449.208333333336</v>
      </c>
      <c r="L628">
        <v>1286427600</v>
      </c>
      <c r="M628" s="7">
        <f t="shared" si="46"/>
        <v>40458.208333333336</v>
      </c>
      <c r="N628">
        <f t="shared" si="47"/>
        <v>9</v>
      </c>
      <c r="O628" t="b">
        <v>0</v>
      </c>
      <c r="P628" t="b">
        <v>1</v>
      </c>
      <c r="Q628" t="s">
        <v>2037</v>
      </c>
      <c r="R628" t="s">
        <v>2038</v>
      </c>
      <c r="S628" s="12">
        <f t="shared" si="48"/>
        <v>206</v>
      </c>
      <c r="T628">
        <f t="shared" si="49"/>
        <v>69.867724867724874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6">
        <f t="shared" si="45"/>
        <v>40345.208333333336</v>
      </c>
      <c r="L629">
        <v>1278738000</v>
      </c>
      <c r="M629" s="7">
        <f t="shared" si="46"/>
        <v>40369.208333333336</v>
      </c>
      <c r="N629">
        <f t="shared" si="47"/>
        <v>24</v>
      </c>
      <c r="O629" t="b">
        <v>1</v>
      </c>
      <c r="P629" t="b">
        <v>0</v>
      </c>
      <c r="Q629" t="s">
        <v>2031</v>
      </c>
      <c r="R629" t="s">
        <v>2032</v>
      </c>
      <c r="S629" s="12">
        <f t="shared" si="48"/>
        <v>694</v>
      </c>
      <c r="T629">
        <f t="shared" si="49"/>
        <v>72.129870129870127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6">
        <f t="shared" si="45"/>
        <v>40455.208333333336</v>
      </c>
      <c r="L630">
        <v>1286427600</v>
      </c>
      <c r="M630" s="7">
        <f t="shared" si="46"/>
        <v>40458.208333333336</v>
      </c>
      <c r="N630">
        <f t="shared" si="47"/>
        <v>3</v>
      </c>
      <c r="O630" t="b">
        <v>0</v>
      </c>
      <c r="P630" t="b">
        <v>0</v>
      </c>
      <c r="Q630" t="s">
        <v>2033</v>
      </c>
      <c r="R630" t="s">
        <v>2043</v>
      </c>
      <c r="S630" s="12">
        <f t="shared" si="48"/>
        <v>152</v>
      </c>
      <c r="T630">
        <f t="shared" si="49"/>
        <v>30.041666666666668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6">
        <f t="shared" si="45"/>
        <v>42557.208333333328</v>
      </c>
      <c r="L631">
        <v>1467954000</v>
      </c>
      <c r="M631" s="7">
        <f t="shared" si="46"/>
        <v>42559.208333333328</v>
      </c>
      <c r="N631">
        <f t="shared" si="47"/>
        <v>2</v>
      </c>
      <c r="O631" t="b">
        <v>0</v>
      </c>
      <c r="P631" t="b">
        <v>1</v>
      </c>
      <c r="Q631" t="s">
        <v>2037</v>
      </c>
      <c r="R631" t="s">
        <v>2038</v>
      </c>
      <c r="S631" s="12">
        <f t="shared" si="48"/>
        <v>65</v>
      </c>
      <c r="T631">
        <f t="shared" si="49"/>
        <v>73.968000000000004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6">
        <f t="shared" si="45"/>
        <v>43586.208333333328</v>
      </c>
      <c r="L632">
        <v>1557637200</v>
      </c>
      <c r="M632" s="7">
        <f t="shared" si="46"/>
        <v>43597.208333333328</v>
      </c>
      <c r="N632">
        <f t="shared" si="47"/>
        <v>11</v>
      </c>
      <c r="O632" t="b">
        <v>0</v>
      </c>
      <c r="P632" t="b">
        <v>1</v>
      </c>
      <c r="Q632" t="s">
        <v>2037</v>
      </c>
      <c r="R632" t="s">
        <v>2038</v>
      </c>
      <c r="S632" s="12">
        <f t="shared" si="48"/>
        <v>63</v>
      </c>
      <c r="T632">
        <f t="shared" si="49"/>
        <v>68.65517241379311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6">
        <f t="shared" si="45"/>
        <v>43550.208333333328</v>
      </c>
      <c r="L633">
        <v>1553922000</v>
      </c>
      <c r="M633" s="7">
        <f t="shared" si="46"/>
        <v>43554.208333333328</v>
      </c>
      <c r="N633">
        <f t="shared" si="47"/>
        <v>4</v>
      </c>
      <c r="O633" t="b">
        <v>0</v>
      </c>
      <c r="P633" t="b">
        <v>0</v>
      </c>
      <c r="Q633" t="s">
        <v>2037</v>
      </c>
      <c r="R633" t="s">
        <v>2038</v>
      </c>
      <c r="S633" s="12">
        <f t="shared" si="48"/>
        <v>310</v>
      </c>
      <c r="T633">
        <f t="shared" si="49"/>
        <v>59.992164544564154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6">
        <f t="shared" si="45"/>
        <v>41945.208333333336</v>
      </c>
      <c r="L634">
        <v>1416463200</v>
      </c>
      <c r="M634" s="7">
        <f t="shared" si="46"/>
        <v>41963.25</v>
      </c>
      <c r="N634">
        <f t="shared" si="47"/>
        <v>18</v>
      </c>
      <c r="O634" t="b">
        <v>0</v>
      </c>
      <c r="P634" t="b">
        <v>0</v>
      </c>
      <c r="Q634" t="s">
        <v>2037</v>
      </c>
      <c r="R634" t="s">
        <v>2038</v>
      </c>
      <c r="S634" s="12">
        <f t="shared" si="48"/>
        <v>43</v>
      </c>
      <c r="T634">
        <f t="shared" si="49"/>
        <v>111.15827338129496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6">
        <f t="shared" si="45"/>
        <v>42315.25</v>
      </c>
      <c r="L635">
        <v>1447221600</v>
      </c>
      <c r="M635" s="7">
        <f t="shared" si="46"/>
        <v>42319.25</v>
      </c>
      <c r="N635">
        <f t="shared" si="47"/>
        <v>4</v>
      </c>
      <c r="O635" t="b">
        <v>0</v>
      </c>
      <c r="P635" t="b">
        <v>0</v>
      </c>
      <c r="Q635" t="s">
        <v>2039</v>
      </c>
      <c r="R635" t="s">
        <v>2047</v>
      </c>
      <c r="S635" s="12">
        <f t="shared" si="48"/>
        <v>83</v>
      </c>
      <c r="T635">
        <f t="shared" si="49"/>
        <v>53.038095238095238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6">
        <f t="shared" si="45"/>
        <v>42819.208333333328</v>
      </c>
      <c r="L636">
        <v>1491627600</v>
      </c>
      <c r="M636" s="7">
        <f t="shared" si="46"/>
        <v>42833.208333333328</v>
      </c>
      <c r="N636">
        <f t="shared" si="47"/>
        <v>14</v>
      </c>
      <c r="O636" t="b">
        <v>0</v>
      </c>
      <c r="P636" t="b">
        <v>0</v>
      </c>
      <c r="Q636" t="s">
        <v>2039</v>
      </c>
      <c r="R636" t="s">
        <v>2058</v>
      </c>
      <c r="S636" s="12">
        <f t="shared" si="48"/>
        <v>79</v>
      </c>
      <c r="T636">
        <f t="shared" si="49"/>
        <v>55.985524728588658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6">
        <f t="shared" si="45"/>
        <v>41314.25</v>
      </c>
      <c r="L637">
        <v>1363150800</v>
      </c>
      <c r="M637" s="7">
        <f t="shared" si="46"/>
        <v>41346.208333333336</v>
      </c>
      <c r="N637">
        <f t="shared" si="47"/>
        <v>32</v>
      </c>
      <c r="O637" t="b">
        <v>0</v>
      </c>
      <c r="P637" t="b">
        <v>0</v>
      </c>
      <c r="Q637" t="s">
        <v>2039</v>
      </c>
      <c r="R637" t="s">
        <v>2058</v>
      </c>
      <c r="S637" s="12">
        <f t="shared" si="48"/>
        <v>114</v>
      </c>
      <c r="T637">
        <f t="shared" si="49"/>
        <v>69.986760812003524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6">
        <f t="shared" si="45"/>
        <v>40926.25</v>
      </c>
      <c r="L638">
        <v>1330754400</v>
      </c>
      <c r="M638" s="7">
        <f t="shared" si="46"/>
        <v>40971.25</v>
      </c>
      <c r="N638">
        <f t="shared" si="47"/>
        <v>45</v>
      </c>
      <c r="O638" t="b">
        <v>0</v>
      </c>
      <c r="P638" t="b">
        <v>1</v>
      </c>
      <c r="Q638" t="s">
        <v>2039</v>
      </c>
      <c r="R638" t="s">
        <v>2047</v>
      </c>
      <c r="S638" s="12">
        <f t="shared" si="48"/>
        <v>65</v>
      </c>
      <c r="T638">
        <f t="shared" si="49"/>
        <v>48.998079877112133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6">
        <f t="shared" si="45"/>
        <v>42688.25</v>
      </c>
      <c r="L639">
        <v>1479794400</v>
      </c>
      <c r="M639" s="7">
        <f t="shared" si="46"/>
        <v>42696.25</v>
      </c>
      <c r="N639">
        <f t="shared" si="47"/>
        <v>8</v>
      </c>
      <c r="O639" t="b">
        <v>0</v>
      </c>
      <c r="P639" t="b">
        <v>0</v>
      </c>
      <c r="Q639" t="s">
        <v>2037</v>
      </c>
      <c r="R639" t="s">
        <v>2038</v>
      </c>
      <c r="S639" s="12">
        <f t="shared" si="48"/>
        <v>79</v>
      </c>
      <c r="T639">
        <f t="shared" si="49"/>
        <v>103.84615384615384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6">
        <f t="shared" si="45"/>
        <v>40386.208333333336</v>
      </c>
      <c r="L640">
        <v>1281243600</v>
      </c>
      <c r="M640" s="7">
        <f t="shared" si="46"/>
        <v>40398.208333333336</v>
      </c>
      <c r="N640">
        <f t="shared" si="47"/>
        <v>12</v>
      </c>
      <c r="O640" t="b">
        <v>0</v>
      </c>
      <c r="P640" t="b">
        <v>1</v>
      </c>
      <c r="Q640" t="s">
        <v>2037</v>
      </c>
      <c r="R640" t="s">
        <v>2038</v>
      </c>
      <c r="S640" s="12">
        <f t="shared" si="48"/>
        <v>11</v>
      </c>
      <c r="T640">
        <f t="shared" si="49"/>
        <v>99.127659574468083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6">
        <f t="shared" si="45"/>
        <v>43309.208333333328</v>
      </c>
      <c r="L641">
        <v>1532754000</v>
      </c>
      <c r="M641" s="7">
        <f t="shared" si="46"/>
        <v>43309.208333333328</v>
      </c>
      <c r="N641">
        <f t="shared" si="47"/>
        <v>0</v>
      </c>
      <c r="O641" t="b">
        <v>0</v>
      </c>
      <c r="P641" t="b">
        <v>1</v>
      </c>
      <c r="Q641" t="s">
        <v>2039</v>
      </c>
      <c r="R641" t="s">
        <v>2042</v>
      </c>
      <c r="S641" s="12">
        <f t="shared" si="48"/>
        <v>56</v>
      </c>
      <c r="T641">
        <f t="shared" si="49"/>
        <v>107.37777777777778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6">
        <f t="shared" ref="K642:K705" si="50">(((J642/60)/60)/24)+DATE(1970,1,1)</f>
        <v>42387.25</v>
      </c>
      <c r="L642">
        <v>1453356000</v>
      </c>
      <c r="M642" s="7">
        <f t="shared" ref="M642:M705" si="51">(((L642/60)/60)/24)+DATE(1970,1,1)</f>
        <v>42390.25</v>
      </c>
      <c r="N642">
        <f t="shared" ref="N642:N705" si="52">DATEDIF(K642,M642, "D")</f>
        <v>3</v>
      </c>
      <c r="O642" t="b">
        <v>0</v>
      </c>
      <c r="P642" t="b">
        <v>0</v>
      </c>
      <c r="Q642" t="s">
        <v>2037</v>
      </c>
      <c r="R642" t="s">
        <v>2038</v>
      </c>
      <c r="S642" s="12">
        <f t="shared" ref="S642:S705" si="53">ROUND(E642/D642*100,0)</f>
        <v>17</v>
      </c>
      <c r="T642">
        <f t="shared" ref="T642:T705" si="54">E642/G642</f>
        <v>76.922178988326849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6">
        <f t="shared" si="50"/>
        <v>42786.25</v>
      </c>
      <c r="L643">
        <v>1489986000</v>
      </c>
      <c r="M643" s="7">
        <f t="shared" si="51"/>
        <v>42814.208333333328</v>
      </c>
      <c r="N643">
        <f t="shared" si="52"/>
        <v>28</v>
      </c>
      <c r="O643" t="b">
        <v>0</v>
      </c>
      <c r="P643" t="b">
        <v>0</v>
      </c>
      <c r="Q643" t="s">
        <v>2037</v>
      </c>
      <c r="R643" t="s">
        <v>2038</v>
      </c>
      <c r="S643" s="12">
        <f t="shared" si="53"/>
        <v>120</v>
      </c>
      <c r="T643">
        <f t="shared" si="54"/>
        <v>58.128865979381445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6">
        <f t="shared" si="50"/>
        <v>43451.25</v>
      </c>
      <c r="L644">
        <v>1545804000</v>
      </c>
      <c r="M644" s="7">
        <f t="shared" si="51"/>
        <v>43460.25</v>
      </c>
      <c r="N644">
        <f t="shared" si="52"/>
        <v>9</v>
      </c>
      <c r="O644" t="b">
        <v>0</v>
      </c>
      <c r="P644" t="b">
        <v>0</v>
      </c>
      <c r="Q644" t="s">
        <v>2035</v>
      </c>
      <c r="R644" t="s">
        <v>2044</v>
      </c>
      <c r="S644" s="12">
        <f t="shared" si="53"/>
        <v>145</v>
      </c>
      <c r="T644">
        <f t="shared" si="54"/>
        <v>103.73643410852713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6">
        <f t="shared" si="50"/>
        <v>42795.25</v>
      </c>
      <c r="L645">
        <v>1489899600</v>
      </c>
      <c r="M645" s="7">
        <f t="shared" si="51"/>
        <v>42813.208333333328</v>
      </c>
      <c r="N645">
        <f t="shared" si="52"/>
        <v>18</v>
      </c>
      <c r="O645" t="b">
        <v>0</v>
      </c>
      <c r="P645" t="b">
        <v>0</v>
      </c>
      <c r="Q645" t="s">
        <v>2037</v>
      </c>
      <c r="R645" t="s">
        <v>2038</v>
      </c>
      <c r="S645" s="12">
        <f t="shared" si="53"/>
        <v>221</v>
      </c>
      <c r="T645">
        <f t="shared" si="54"/>
        <v>87.962666666666664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6">
        <f t="shared" si="50"/>
        <v>43452.25</v>
      </c>
      <c r="L646">
        <v>1546495200</v>
      </c>
      <c r="M646" s="7">
        <f t="shared" si="51"/>
        <v>43468.25</v>
      </c>
      <c r="N646">
        <f t="shared" si="52"/>
        <v>16</v>
      </c>
      <c r="O646" t="b">
        <v>0</v>
      </c>
      <c r="P646" t="b">
        <v>0</v>
      </c>
      <c r="Q646" t="s">
        <v>2037</v>
      </c>
      <c r="R646" t="s">
        <v>2038</v>
      </c>
      <c r="S646" s="12">
        <f t="shared" si="53"/>
        <v>48</v>
      </c>
      <c r="T646">
        <f t="shared" si="54"/>
        <v>28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6">
        <f t="shared" si="50"/>
        <v>43369.208333333328</v>
      </c>
      <c r="L647">
        <v>1539752400</v>
      </c>
      <c r="M647" s="7">
        <f t="shared" si="51"/>
        <v>43390.208333333328</v>
      </c>
      <c r="N647">
        <f t="shared" si="52"/>
        <v>21</v>
      </c>
      <c r="O647" t="b">
        <v>0</v>
      </c>
      <c r="P647" t="b">
        <v>1</v>
      </c>
      <c r="Q647" t="s">
        <v>2033</v>
      </c>
      <c r="R647" t="s">
        <v>2034</v>
      </c>
      <c r="S647" s="12">
        <f t="shared" si="53"/>
        <v>93</v>
      </c>
      <c r="T647">
        <f t="shared" si="54"/>
        <v>37.999361294443261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6">
        <f t="shared" si="50"/>
        <v>41346.208333333336</v>
      </c>
      <c r="L648">
        <v>1364101200</v>
      </c>
      <c r="M648" s="7">
        <f t="shared" si="51"/>
        <v>41357.208333333336</v>
      </c>
      <c r="N648">
        <f t="shared" si="52"/>
        <v>11</v>
      </c>
      <c r="O648" t="b">
        <v>0</v>
      </c>
      <c r="P648" t="b">
        <v>0</v>
      </c>
      <c r="Q648" t="s">
        <v>2048</v>
      </c>
      <c r="R648" t="s">
        <v>2049</v>
      </c>
      <c r="S648" s="12">
        <f t="shared" si="53"/>
        <v>89</v>
      </c>
      <c r="T648">
        <f t="shared" si="54"/>
        <v>29.999313893653515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6">
        <f t="shared" si="50"/>
        <v>43199.208333333328</v>
      </c>
      <c r="L649">
        <v>1525323600</v>
      </c>
      <c r="M649" s="7">
        <f t="shared" si="51"/>
        <v>43223.208333333328</v>
      </c>
      <c r="N649">
        <f t="shared" si="52"/>
        <v>24</v>
      </c>
      <c r="O649" t="b">
        <v>0</v>
      </c>
      <c r="P649" t="b">
        <v>0</v>
      </c>
      <c r="Q649" t="s">
        <v>2045</v>
      </c>
      <c r="R649" t="s">
        <v>2057</v>
      </c>
      <c r="S649" s="12">
        <f t="shared" si="53"/>
        <v>41</v>
      </c>
      <c r="T649">
        <f t="shared" si="54"/>
        <v>103.5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6">
        <f t="shared" si="50"/>
        <v>42922.208333333328</v>
      </c>
      <c r="L650">
        <v>1500872400</v>
      </c>
      <c r="M650" s="7">
        <f t="shared" si="51"/>
        <v>42940.208333333328</v>
      </c>
      <c r="N650">
        <f t="shared" si="52"/>
        <v>18</v>
      </c>
      <c r="O650" t="b">
        <v>1</v>
      </c>
      <c r="P650" t="b">
        <v>0</v>
      </c>
      <c r="Q650" t="s">
        <v>2031</v>
      </c>
      <c r="R650" t="s">
        <v>2032</v>
      </c>
      <c r="S650" s="12">
        <f t="shared" si="53"/>
        <v>63</v>
      </c>
      <c r="T650">
        <f t="shared" si="54"/>
        <v>85.994467496542185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6">
        <f t="shared" si="50"/>
        <v>40471.208333333336</v>
      </c>
      <c r="L651">
        <v>1288501200</v>
      </c>
      <c r="M651" s="7">
        <f t="shared" si="51"/>
        <v>40482.208333333336</v>
      </c>
      <c r="N651">
        <f t="shared" si="52"/>
        <v>11</v>
      </c>
      <c r="O651" t="b">
        <v>1</v>
      </c>
      <c r="P651" t="b">
        <v>1</v>
      </c>
      <c r="Q651" t="s">
        <v>2037</v>
      </c>
      <c r="R651" t="s">
        <v>2038</v>
      </c>
      <c r="S651" s="12">
        <f t="shared" si="53"/>
        <v>48</v>
      </c>
      <c r="T651">
        <f t="shared" si="54"/>
        <v>98.011627906976742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6">
        <f t="shared" si="50"/>
        <v>41828.208333333336</v>
      </c>
      <c r="L652">
        <v>1407128400</v>
      </c>
      <c r="M652" s="7">
        <f t="shared" si="51"/>
        <v>41855.208333333336</v>
      </c>
      <c r="N652">
        <f t="shared" si="52"/>
        <v>27</v>
      </c>
      <c r="O652" t="b">
        <v>0</v>
      </c>
      <c r="P652" t="b">
        <v>0</v>
      </c>
      <c r="Q652" t="s">
        <v>2033</v>
      </c>
      <c r="R652" t="s">
        <v>2056</v>
      </c>
      <c r="S652" s="12">
        <f t="shared" si="53"/>
        <v>2</v>
      </c>
      <c r="T652">
        <f t="shared" si="54"/>
        <v>2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6">
        <f t="shared" si="50"/>
        <v>41692.25</v>
      </c>
      <c r="L653">
        <v>1394344800</v>
      </c>
      <c r="M653" s="7">
        <f t="shared" si="51"/>
        <v>41707.25</v>
      </c>
      <c r="N653">
        <f t="shared" si="52"/>
        <v>15</v>
      </c>
      <c r="O653" t="b">
        <v>0</v>
      </c>
      <c r="P653" t="b">
        <v>0</v>
      </c>
      <c r="Q653" t="s">
        <v>2039</v>
      </c>
      <c r="R653" t="s">
        <v>2050</v>
      </c>
      <c r="S653" s="12">
        <f t="shared" si="53"/>
        <v>88</v>
      </c>
      <c r="T653">
        <f t="shared" si="54"/>
        <v>44.994570837642193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6">
        <f t="shared" si="50"/>
        <v>42587.208333333328</v>
      </c>
      <c r="L654">
        <v>1474088400</v>
      </c>
      <c r="M654" s="7">
        <f t="shared" si="51"/>
        <v>42630.208333333328</v>
      </c>
      <c r="N654">
        <f t="shared" si="52"/>
        <v>43</v>
      </c>
      <c r="O654" t="b">
        <v>0</v>
      </c>
      <c r="P654" t="b">
        <v>0</v>
      </c>
      <c r="Q654" t="s">
        <v>2035</v>
      </c>
      <c r="R654" t="s">
        <v>2036</v>
      </c>
      <c r="S654" s="12">
        <f t="shared" si="53"/>
        <v>127</v>
      </c>
      <c r="T654">
        <f t="shared" si="54"/>
        <v>31.012224938875306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6">
        <f t="shared" si="50"/>
        <v>42468.208333333328</v>
      </c>
      <c r="L655">
        <v>1460264400</v>
      </c>
      <c r="M655" s="7">
        <f t="shared" si="51"/>
        <v>42470.208333333328</v>
      </c>
      <c r="N655">
        <f t="shared" si="52"/>
        <v>2</v>
      </c>
      <c r="O655" t="b">
        <v>0</v>
      </c>
      <c r="P655" t="b">
        <v>0</v>
      </c>
      <c r="Q655" t="s">
        <v>2035</v>
      </c>
      <c r="R655" t="s">
        <v>2036</v>
      </c>
      <c r="S655" s="12">
        <f t="shared" si="53"/>
        <v>2339</v>
      </c>
      <c r="T655">
        <f t="shared" si="54"/>
        <v>59.970085470085472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6">
        <f t="shared" si="50"/>
        <v>42240.208333333328</v>
      </c>
      <c r="L656">
        <v>1440824400</v>
      </c>
      <c r="M656" s="7">
        <f t="shared" si="51"/>
        <v>42245.208333333328</v>
      </c>
      <c r="N656">
        <f t="shared" si="52"/>
        <v>5</v>
      </c>
      <c r="O656" t="b">
        <v>0</v>
      </c>
      <c r="P656" t="b">
        <v>0</v>
      </c>
      <c r="Q656" t="s">
        <v>2033</v>
      </c>
      <c r="R656" t="s">
        <v>2055</v>
      </c>
      <c r="S656" s="12">
        <f t="shared" si="53"/>
        <v>508</v>
      </c>
      <c r="T656">
        <f t="shared" si="54"/>
        <v>58.9973474801061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6">
        <f t="shared" si="50"/>
        <v>42796.25</v>
      </c>
      <c r="L657">
        <v>1489554000</v>
      </c>
      <c r="M657" s="7">
        <f t="shared" si="51"/>
        <v>42809.208333333328</v>
      </c>
      <c r="N657">
        <f t="shared" si="52"/>
        <v>13</v>
      </c>
      <c r="O657" t="b">
        <v>1</v>
      </c>
      <c r="P657" t="b">
        <v>0</v>
      </c>
      <c r="Q657" t="s">
        <v>2052</v>
      </c>
      <c r="R657" t="s">
        <v>2053</v>
      </c>
      <c r="S657" s="12">
        <f t="shared" si="53"/>
        <v>191</v>
      </c>
      <c r="T657">
        <f t="shared" si="54"/>
        <v>50.045454545454547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6">
        <f t="shared" si="50"/>
        <v>43097.25</v>
      </c>
      <c r="L658">
        <v>1514872800</v>
      </c>
      <c r="M658" s="7">
        <f t="shared" si="51"/>
        <v>43102.25</v>
      </c>
      <c r="N658">
        <f t="shared" si="52"/>
        <v>5</v>
      </c>
      <c r="O658" t="b">
        <v>0</v>
      </c>
      <c r="P658" t="b">
        <v>0</v>
      </c>
      <c r="Q658" t="s">
        <v>2031</v>
      </c>
      <c r="R658" t="s">
        <v>2032</v>
      </c>
      <c r="S658" s="12">
        <f t="shared" si="53"/>
        <v>42</v>
      </c>
      <c r="T658">
        <f t="shared" si="54"/>
        <v>98.966269841269835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6">
        <f t="shared" si="50"/>
        <v>43096.25</v>
      </c>
      <c r="L659">
        <v>1515736800</v>
      </c>
      <c r="M659" s="7">
        <f t="shared" si="51"/>
        <v>43112.25</v>
      </c>
      <c r="N659">
        <f t="shared" si="52"/>
        <v>16</v>
      </c>
      <c r="O659" t="b">
        <v>0</v>
      </c>
      <c r="P659" t="b">
        <v>0</v>
      </c>
      <c r="Q659" t="s">
        <v>2039</v>
      </c>
      <c r="R659" t="s">
        <v>2061</v>
      </c>
      <c r="S659" s="12">
        <f t="shared" si="53"/>
        <v>8</v>
      </c>
      <c r="T659">
        <f t="shared" si="54"/>
        <v>58.857142857142854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6">
        <f t="shared" si="50"/>
        <v>42246.208333333328</v>
      </c>
      <c r="L660">
        <v>1442898000</v>
      </c>
      <c r="M660" s="7">
        <f t="shared" si="51"/>
        <v>42269.208333333328</v>
      </c>
      <c r="N660">
        <f t="shared" si="52"/>
        <v>23</v>
      </c>
      <c r="O660" t="b">
        <v>0</v>
      </c>
      <c r="P660" t="b">
        <v>0</v>
      </c>
      <c r="Q660" t="s">
        <v>2033</v>
      </c>
      <c r="R660" t="s">
        <v>2034</v>
      </c>
      <c r="S660" s="12">
        <f t="shared" si="53"/>
        <v>60</v>
      </c>
      <c r="T660">
        <f t="shared" si="54"/>
        <v>81.010256410256417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6">
        <f t="shared" si="50"/>
        <v>40570.25</v>
      </c>
      <c r="L661">
        <v>1296194400</v>
      </c>
      <c r="M661" s="7">
        <f t="shared" si="51"/>
        <v>40571.25</v>
      </c>
      <c r="N661">
        <f t="shared" si="52"/>
        <v>1</v>
      </c>
      <c r="O661" t="b">
        <v>0</v>
      </c>
      <c r="P661" t="b">
        <v>0</v>
      </c>
      <c r="Q661" t="s">
        <v>2039</v>
      </c>
      <c r="R661" t="s">
        <v>2040</v>
      </c>
      <c r="S661" s="12">
        <f t="shared" si="53"/>
        <v>47</v>
      </c>
      <c r="T661">
        <f t="shared" si="54"/>
        <v>76.013333333333335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6">
        <f t="shared" si="50"/>
        <v>42237.208333333328</v>
      </c>
      <c r="L662">
        <v>1440910800</v>
      </c>
      <c r="M662" s="7">
        <f t="shared" si="51"/>
        <v>42246.208333333328</v>
      </c>
      <c r="N662">
        <f t="shared" si="52"/>
        <v>9</v>
      </c>
      <c r="O662" t="b">
        <v>1</v>
      </c>
      <c r="P662" t="b">
        <v>0</v>
      </c>
      <c r="Q662" t="s">
        <v>2037</v>
      </c>
      <c r="R662" t="s">
        <v>2038</v>
      </c>
      <c r="S662" s="12">
        <f t="shared" si="53"/>
        <v>82</v>
      </c>
      <c r="T662">
        <f t="shared" si="54"/>
        <v>96.597402597402592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6">
        <f t="shared" si="50"/>
        <v>40996.208333333336</v>
      </c>
      <c r="L663">
        <v>1335502800</v>
      </c>
      <c r="M663" s="7">
        <f t="shared" si="51"/>
        <v>41026.208333333336</v>
      </c>
      <c r="N663">
        <f t="shared" si="52"/>
        <v>30</v>
      </c>
      <c r="O663" t="b">
        <v>0</v>
      </c>
      <c r="P663" t="b">
        <v>0</v>
      </c>
      <c r="Q663" t="s">
        <v>2033</v>
      </c>
      <c r="R663" t="s">
        <v>2056</v>
      </c>
      <c r="S663" s="12">
        <f t="shared" si="53"/>
        <v>54</v>
      </c>
      <c r="T663">
        <f t="shared" si="54"/>
        <v>76.957446808510639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6">
        <f t="shared" si="50"/>
        <v>43443.25</v>
      </c>
      <c r="L664">
        <v>1544680800</v>
      </c>
      <c r="M664" s="7">
        <f t="shared" si="51"/>
        <v>43447.25</v>
      </c>
      <c r="N664">
        <f t="shared" si="52"/>
        <v>4</v>
      </c>
      <c r="O664" t="b">
        <v>0</v>
      </c>
      <c r="P664" t="b">
        <v>0</v>
      </c>
      <c r="Q664" t="s">
        <v>2037</v>
      </c>
      <c r="R664" t="s">
        <v>2038</v>
      </c>
      <c r="S664" s="12">
        <f t="shared" si="53"/>
        <v>98</v>
      </c>
      <c r="T664">
        <f t="shared" si="54"/>
        <v>67.984732824427482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6">
        <f t="shared" si="50"/>
        <v>40458.208333333336</v>
      </c>
      <c r="L665">
        <v>1288414800</v>
      </c>
      <c r="M665" s="7">
        <f t="shared" si="51"/>
        <v>40481.208333333336</v>
      </c>
      <c r="N665">
        <f t="shared" si="52"/>
        <v>23</v>
      </c>
      <c r="O665" t="b">
        <v>0</v>
      </c>
      <c r="P665" t="b">
        <v>0</v>
      </c>
      <c r="Q665" t="s">
        <v>2037</v>
      </c>
      <c r="R665" t="s">
        <v>2038</v>
      </c>
      <c r="S665" s="12">
        <f t="shared" si="53"/>
        <v>77</v>
      </c>
      <c r="T665">
        <f t="shared" si="54"/>
        <v>88.781609195402297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6">
        <f t="shared" si="50"/>
        <v>40959.25</v>
      </c>
      <c r="L666">
        <v>1330581600</v>
      </c>
      <c r="M666" s="7">
        <f t="shared" si="51"/>
        <v>40969.25</v>
      </c>
      <c r="N666">
        <f t="shared" si="52"/>
        <v>10</v>
      </c>
      <c r="O666" t="b">
        <v>0</v>
      </c>
      <c r="P666" t="b">
        <v>0</v>
      </c>
      <c r="Q666" t="s">
        <v>2033</v>
      </c>
      <c r="R666" t="s">
        <v>2056</v>
      </c>
      <c r="S666" s="12">
        <f t="shared" si="53"/>
        <v>33</v>
      </c>
      <c r="T666">
        <f t="shared" si="54"/>
        <v>24.99623706491063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6">
        <f t="shared" si="50"/>
        <v>40733.208333333336</v>
      </c>
      <c r="L667">
        <v>1311397200</v>
      </c>
      <c r="M667" s="7">
        <f t="shared" si="51"/>
        <v>40747.208333333336</v>
      </c>
      <c r="N667">
        <f t="shared" si="52"/>
        <v>14</v>
      </c>
      <c r="O667" t="b">
        <v>0</v>
      </c>
      <c r="P667" t="b">
        <v>1</v>
      </c>
      <c r="Q667" t="s">
        <v>2039</v>
      </c>
      <c r="R667" t="s">
        <v>2040</v>
      </c>
      <c r="S667" s="12">
        <f t="shared" si="53"/>
        <v>240</v>
      </c>
      <c r="T667">
        <f t="shared" si="54"/>
        <v>44.922794117647058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6">
        <f t="shared" si="50"/>
        <v>41516.208333333336</v>
      </c>
      <c r="L668">
        <v>1378357200</v>
      </c>
      <c r="M668" s="7">
        <f t="shared" si="51"/>
        <v>41522.208333333336</v>
      </c>
      <c r="N668">
        <f t="shared" si="52"/>
        <v>6</v>
      </c>
      <c r="O668" t="b">
        <v>0</v>
      </c>
      <c r="P668" t="b">
        <v>1</v>
      </c>
      <c r="Q668" t="s">
        <v>2037</v>
      </c>
      <c r="R668" t="s">
        <v>2038</v>
      </c>
      <c r="S668" s="12">
        <f t="shared" si="53"/>
        <v>64</v>
      </c>
      <c r="T668">
        <f t="shared" si="54"/>
        <v>79.400000000000006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6">
        <f t="shared" si="50"/>
        <v>41892.208333333336</v>
      </c>
      <c r="L669">
        <v>1411102800</v>
      </c>
      <c r="M669" s="7">
        <f t="shared" si="51"/>
        <v>41901.208333333336</v>
      </c>
      <c r="N669">
        <f t="shared" si="52"/>
        <v>9</v>
      </c>
      <c r="O669" t="b">
        <v>0</v>
      </c>
      <c r="P669" t="b">
        <v>0</v>
      </c>
      <c r="Q669" t="s">
        <v>2062</v>
      </c>
      <c r="R669" t="s">
        <v>2063</v>
      </c>
      <c r="S669" s="12">
        <f t="shared" si="53"/>
        <v>176</v>
      </c>
      <c r="T669">
        <f t="shared" si="54"/>
        <v>29.009546539379475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6">
        <f t="shared" si="50"/>
        <v>41122.208333333336</v>
      </c>
      <c r="L670">
        <v>1344834000</v>
      </c>
      <c r="M670" s="7">
        <f t="shared" si="51"/>
        <v>41134.208333333336</v>
      </c>
      <c r="N670">
        <f t="shared" si="52"/>
        <v>12</v>
      </c>
      <c r="O670" t="b">
        <v>0</v>
      </c>
      <c r="P670" t="b">
        <v>0</v>
      </c>
      <c r="Q670" t="s">
        <v>2037</v>
      </c>
      <c r="R670" t="s">
        <v>2038</v>
      </c>
      <c r="S670" s="12">
        <f t="shared" si="53"/>
        <v>20</v>
      </c>
      <c r="T670">
        <f t="shared" si="54"/>
        <v>73.59210526315789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6">
        <f t="shared" si="50"/>
        <v>42912.208333333328</v>
      </c>
      <c r="L671">
        <v>1499230800</v>
      </c>
      <c r="M671" s="7">
        <f t="shared" si="51"/>
        <v>42921.208333333328</v>
      </c>
      <c r="N671">
        <f t="shared" si="52"/>
        <v>9</v>
      </c>
      <c r="O671" t="b">
        <v>0</v>
      </c>
      <c r="P671" t="b">
        <v>0</v>
      </c>
      <c r="Q671" t="s">
        <v>2037</v>
      </c>
      <c r="R671" t="s">
        <v>2038</v>
      </c>
      <c r="S671" s="12">
        <f t="shared" si="53"/>
        <v>359</v>
      </c>
      <c r="T671">
        <f t="shared" si="54"/>
        <v>107.97038864898211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6">
        <f t="shared" si="50"/>
        <v>42425.25</v>
      </c>
      <c r="L672">
        <v>1457416800</v>
      </c>
      <c r="M672" s="7">
        <f t="shared" si="51"/>
        <v>42437.25</v>
      </c>
      <c r="N672">
        <f t="shared" si="52"/>
        <v>12</v>
      </c>
      <c r="O672" t="b">
        <v>0</v>
      </c>
      <c r="P672" t="b">
        <v>0</v>
      </c>
      <c r="Q672" t="s">
        <v>2033</v>
      </c>
      <c r="R672" t="s">
        <v>2043</v>
      </c>
      <c r="S672" s="12">
        <f t="shared" si="53"/>
        <v>469</v>
      </c>
      <c r="T672">
        <f t="shared" si="54"/>
        <v>68.987284287011803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6">
        <f t="shared" si="50"/>
        <v>40390.208333333336</v>
      </c>
      <c r="L673">
        <v>1280898000</v>
      </c>
      <c r="M673" s="7">
        <f t="shared" si="51"/>
        <v>40394.208333333336</v>
      </c>
      <c r="N673">
        <f t="shared" si="52"/>
        <v>4</v>
      </c>
      <c r="O673" t="b">
        <v>0</v>
      </c>
      <c r="P673" t="b">
        <v>1</v>
      </c>
      <c r="Q673" t="s">
        <v>2037</v>
      </c>
      <c r="R673" t="s">
        <v>2038</v>
      </c>
      <c r="S673" s="12">
        <f t="shared" si="53"/>
        <v>122</v>
      </c>
      <c r="T673">
        <f t="shared" si="54"/>
        <v>111.02236719478098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6">
        <f t="shared" si="50"/>
        <v>43180.208333333328</v>
      </c>
      <c r="L674">
        <v>1522472400</v>
      </c>
      <c r="M674" s="7">
        <f t="shared" si="51"/>
        <v>43190.208333333328</v>
      </c>
      <c r="N674">
        <f t="shared" si="52"/>
        <v>10</v>
      </c>
      <c r="O674" t="b">
        <v>0</v>
      </c>
      <c r="P674" t="b">
        <v>0</v>
      </c>
      <c r="Q674" t="s">
        <v>2037</v>
      </c>
      <c r="R674" t="s">
        <v>2038</v>
      </c>
      <c r="S674" s="12">
        <f t="shared" si="53"/>
        <v>56</v>
      </c>
      <c r="T674">
        <f t="shared" si="54"/>
        <v>24.997515808491418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6">
        <f t="shared" si="50"/>
        <v>42475.208333333328</v>
      </c>
      <c r="L675">
        <v>1462510800</v>
      </c>
      <c r="M675" s="7">
        <f t="shared" si="51"/>
        <v>42496.208333333328</v>
      </c>
      <c r="N675">
        <f t="shared" si="52"/>
        <v>21</v>
      </c>
      <c r="O675" t="b">
        <v>0</v>
      </c>
      <c r="P675" t="b">
        <v>0</v>
      </c>
      <c r="Q675" t="s">
        <v>2033</v>
      </c>
      <c r="R675" t="s">
        <v>2043</v>
      </c>
      <c r="S675" s="12">
        <f t="shared" si="53"/>
        <v>44</v>
      </c>
      <c r="T675">
        <f t="shared" si="54"/>
        <v>42.155172413793103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6">
        <f t="shared" si="50"/>
        <v>40774.208333333336</v>
      </c>
      <c r="L676">
        <v>1317790800</v>
      </c>
      <c r="M676" s="7">
        <f t="shared" si="51"/>
        <v>40821.208333333336</v>
      </c>
      <c r="N676">
        <f t="shared" si="52"/>
        <v>47</v>
      </c>
      <c r="O676" t="b">
        <v>0</v>
      </c>
      <c r="P676" t="b">
        <v>0</v>
      </c>
      <c r="Q676" t="s">
        <v>2052</v>
      </c>
      <c r="R676" t="s">
        <v>2053</v>
      </c>
      <c r="S676" s="12">
        <f t="shared" si="53"/>
        <v>34</v>
      </c>
      <c r="T676">
        <f t="shared" si="54"/>
        <v>47.003284072249592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6">
        <f t="shared" si="50"/>
        <v>43719.208333333328</v>
      </c>
      <c r="L677">
        <v>1568782800</v>
      </c>
      <c r="M677" s="7">
        <f t="shared" si="51"/>
        <v>43726.208333333328</v>
      </c>
      <c r="N677">
        <f t="shared" si="52"/>
        <v>7</v>
      </c>
      <c r="O677" t="b">
        <v>0</v>
      </c>
      <c r="P677" t="b">
        <v>0</v>
      </c>
      <c r="Q677" t="s">
        <v>2062</v>
      </c>
      <c r="R677" t="s">
        <v>2063</v>
      </c>
      <c r="S677" s="12">
        <f t="shared" si="53"/>
        <v>123</v>
      </c>
      <c r="T677">
        <f t="shared" si="54"/>
        <v>36.0392749244713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6">
        <f t="shared" si="50"/>
        <v>41178.208333333336</v>
      </c>
      <c r="L678">
        <v>1349413200</v>
      </c>
      <c r="M678" s="7">
        <f t="shared" si="51"/>
        <v>41187.208333333336</v>
      </c>
      <c r="N678">
        <f t="shared" si="52"/>
        <v>9</v>
      </c>
      <c r="O678" t="b">
        <v>0</v>
      </c>
      <c r="P678" t="b">
        <v>0</v>
      </c>
      <c r="Q678" t="s">
        <v>2052</v>
      </c>
      <c r="R678" t="s">
        <v>2053</v>
      </c>
      <c r="S678" s="12">
        <f t="shared" si="53"/>
        <v>190</v>
      </c>
      <c r="T678">
        <f t="shared" si="54"/>
        <v>101.03760683760684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6">
        <f t="shared" si="50"/>
        <v>42561.208333333328</v>
      </c>
      <c r="L679">
        <v>1472446800</v>
      </c>
      <c r="M679" s="7">
        <f t="shared" si="51"/>
        <v>42611.208333333328</v>
      </c>
      <c r="N679">
        <f t="shared" si="52"/>
        <v>50</v>
      </c>
      <c r="O679" t="b">
        <v>0</v>
      </c>
      <c r="P679" t="b">
        <v>0</v>
      </c>
      <c r="Q679" t="s">
        <v>2045</v>
      </c>
      <c r="R679" t="s">
        <v>2051</v>
      </c>
      <c r="S679" s="12">
        <f t="shared" si="53"/>
        <v>84</v>
      </c>
      <c r="T679">
        <f t="shared" si="54"/>
        <v>39.927927927927925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6">
        <f t="shared" si="50"/>
        <v>43484.25</v>
      </c>
      <c r="L680">
        <v>1548050400</v>
      </c>
      <c r="M680" s="7">
        <f t="shared" si="51"/>
        <v>43486.25</v>
      </c>
      <c r="N680">
        <f t="shared" si="52"/>
        <v>2</v>
      </c>
      <c r="O680" t="b">
        <v>0</v>
      </c>
      <c r="P680" t="b">
        <v>0</v>
      </c>
      <c r="Q680" t="s">
        <v>2039</v>
      </c>
      <c r="R680" t="s">
        <v>2042</v>
      </c>
      <c r="S680" s="12">
        <f t="shared" si="53"/>
        <v>18</v>
      </c>
      <c r="T680">
        <f t="shared" si="54"/>
        <v>83.158139534883716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6">
        <f t="shared" si="50"/>
        <v>43756.208333333328</v>
      </c>
      <c r="L681">
        <v>1571806800</v>
      </c>
      <c r="M681" s="7">
        <f t="shared" si="51"/>
        <v>43761.208333333328</v>
      </c>
      <c r="N681">
        <f t="shared" si="52"/>
        <v>5</v>
      </c>
      <c r="O681" t="b">
        <v>0</v>
      </c>
      <c r="P681" t="b">
        <v>1</v>
      </c>
      <c r="Q681" t="s">
        <v>2031</v>
      </c>
      <c r="R681" t="s">
        <v>2032</v>
      </c>
      <c r="S681" s="12">
        <f t="shared" si="53"/>
        <v>1037</v>
      </c>
      <c r="T681">
        <f t="shared" si="54"/>
        <v>39.97520661157025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6">
        <f t="shared" si="50"/>
        <v>43813.25</v>
      </c>
      <c r="L682">
        <v>1576476000</v>
      </c>
      <c r="M682" s="7">
        <f t="shared" si="51"/>
        <v>43815.25</v>
      </c>
      <c r="N682">
        <f t="shared" si="52"/>
        <v>2</v>
      </c>
      <c r="O682" t="b">
        <v>0</v>
      </c>
      <c r="P682" t="b">
        <v>1</v>
      </c>
      <c r="Q682" t="s">
        <v>2048</v>
      </c>
      <c r="R682" t="s">
        <v>2059</v>
      </c>
      <c r="S682" s="12">
        <f t="shared" si="53"/>
        <v>97</v>
      </c>
      <c r="T682">
        <f t="shared" si="54"/>
        <v>47.993908629441627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6">
        <f t="shared" si="50"/>
        <v>40898.25</v>
      </c>
      <c r="L683">
        <v>1324965600</v>
      </c>
      <c r="M683" s="7">
        <f t="shared" si="51"/>
        <v>40904.25</v>
      </c>
      <c r="N683">
        <f t="shared" si="52"/>
        <v>6</v>
      </c>
      <c r="O683" t="b">
        <v>0</v>
      </c>
      <c r="P683" t="b">
        <v>0</v>
      </c>
      <c r="Q683" t="s">
        <v>2037</v>
      </c>
      <c r="R683" t="s">
        <v>2038</v>
      </c>
      <c r="S683" s="12">
        <f t="shared" si="53"/>
        <v>86</v>
      </c>
      <c r="T683">
        <f t="shared" si="54"/>
        <v>95.978877489438744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6">
        <f t="shared" si="50"/>
        <v>41619.25</v>
      </c>
      <c r="L684">
        <v>1387519200</v>
      </c>
      <c r="M684" s="7">
        <f t="shared" si="51"/>
        <v>41628.25</v>
      </c>
      <c r="N684">
        <f t="shared" si="52"/>
        <v>9</v>
      </c>
      <c r="O684" t="b">
        <v>0</v>
      </c>
      <c r="P684" t="b">
        <v>0</v>
      </c>
      <c r="Q684" t="s">
        <v>2037</v>
      </c>
      <c r="R684" t="s">
        <v>2038</v>
      </c>
      <c r="S684" s="12">
        <f t="shared" si="53"/>
        <v>150</v>
      </c>
      <c r="T684">
        <f t="shared" si="54"/>
        <v>78.728155339805824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6">
        <f t="shared" si="50"/>
        <v>43359.208333333328</v>
      </c>
      <c r="L685">
        <v>1537246800</v>
      </c>
      <c r="M685" s="7">
        <f t="shared" si="51"/>
        <v>43361.208333333328</v>
      </c>
      <c r="N685">
        <f t="shared" si="52"/>
        <v>2</v>
      </c>
      <c r="O685" t="b">
        <v>0</v>
      </c>
      <c r="P685" t="b">
        <v>0</v>
      </c>
      <c r="Q685" t="s">
        <v>2037</v>
      </c>
      <c r="R685" t="s">
        <v>2038</v>
      </c>
      <c r="S685" s="12">
        <f t="shared" si="53"/>
        <v>358</v>
      </c>
      <c r="T685">
        <f t="shared" si="54"/>
        <v>56.081632653061227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6">
        <f t="shared" si="50"/>
        <v>40358.208333333336</v>
      </c>
      <c r="L686">
        <v>1279515600</v>
      </c>
      <c r="M686" s="7">
        <f t="shared" si="51"/>
        <v>40378.208333333336</v>
      </c>
      <c r="N686">
        <f t="shared" si="52"/>
        <v>20</v>
      </c>
      <c r="O686" t="b">
        <v>0</v>
      </c>
      <c r="P686" t="b">
        <v>0</v>
      </c>
      <c r="Q686" t="s">
        <v>2045</v>
      </c>
      <c r="R686" t="s">
        <v>2046</v>
      </c>
      <c r="S686" s="12">
        <f t="shared" si="53"/>
        <v>543</v>
      </c>
      <c r="T686">
        <f t="shared" si="54"/>
        <v>69.090909090909093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6">
        <f t="shared" si="50"/>
        <v>42239.208333333328</v>
      </c>
      <c r="L687">
        <v>1442379600</v>
      </c>
      <c r="M687" s="7">
        <f t="shared" si="51"/>
        <v>42263.208333333328</v>
      </c>
      <c r="N687">
        <f t="shared" si="52"/>
        <v>24</v>
      </c>
      <c r="O687" t="b">
        <v>0</v>
      </c>
      <c r="P687" t="b">
        <v>0</v>
      </c>
      <c r="Q687" t="s">
        <v>2037</v>
      </c>
      <c r="R687" t="s">
        <v>2038</v>
      </c>
      <c r="S687" s="12">
        <f t="shared" si="53"/>
        <v>68</v>
      </c>
      <c r="T687">
        <f t="shared" si="54"/>
        <v>102.05291576673866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6">
        <f t="shared" si="50"/>
        <v>43186.208333333328</v>
      </c>
      <c r="L688">
        <v>1523077200</v>
      </c>
      <c r="M688" s="7">
        <f t="shared" si="51"/>
        <v>43197.208333333328</v>
      </c>
      <c r="N688">
        <f t="shared" si="52"/>
        <v>11</v>
      </c>
      <c r="O688" t="b">
        <v>0</v>
      </c>
      <c r="P688" t="b">
        <v>0</v>
      </c>
      <c r="Q688" t="s">
        <v>2035</v>
      </c>
      <c r="R688" t="s">
        <v>2044</v>
      </c>
      <c r="S688" s="12">
        <f t="shared" si="53"/>
        <v>192</v>
      </c>
      <c r="T688">
        <f t="shared" si="54"/>
        <v>107.32089552238806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6">
        <f t="shared" si="50"/>
        <v>42806.25</v>
      </c>
      <c r="L689">
        <v>1489554000</v>
      </c>
      <c r="M689" s="7">
        <f t="shared" si="51"/>
        <v>42809.208333333328</v>
      </c>
      <c r="N689">
        <f t="shared" si="52"/>
        <v>3</v>
      </c>
      <c r="O689" t="b">
        <v>0</v>
      </c>
      <c r="P689" t="b">
        <v>0</v>
      </c>
      <c r="Q689" t="s">
        <v>2037</v>
      </c>
      <c r="R689" t="s">
        <v>2038</v>
      </c>
      <c r="S689" s="12">
        <f t="shared" si="53"/>
        <v>932</v>
      </c>
      <c r="T689">
        <f t="shared" si="54"/>
        <v>51.970260223048328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6">
        <f t="shared" si="50"/>
        <v>43475.25</v>
      </c>
      <c r="L690">
        <v>1548482400</v>
      </c>
      <c r="M690" s="7">
        <f t="shared" si="51"/>
        <v>43491.25</v>
      </c>
      <c r="N690">
        <f t="shared" si="52"/>
        <v>16</v>
      </c>
      <c r="O690" t="b">
        <v>0</v>
      </c>
      <c r="P690" t="b">
        <v>1</v>
      </c>
      <c r="Q690" t="s">
        <v>2039</v>
      </c>
      <c r="R690" t="s">
        <v>2058</v>
      </c>
      <c r="S690" s="12">
        <f t="shared" si="53"/>
        <v>429</v>
      </c>
      <c r="T690">
        <f t="shared" si="54"/>
        <v>71.137142857142862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6">
        <f t="shared" si="50"/>
        <v>41576.208333333336</v>
      </c>
      <c r="L691">
        <v>1384063200</v>
      </c>
      <c r="M691" s="7">
        <f t="shared" si="51"/>
        <v>41588.25</v>
      </c>
      <c r="N691">
        <f t="shared" si="52"/>
        <v>12</v>
      </c>
      <c r="O691" t="b">
        <v>0</v>
      </c>
      <c r="P691" t="b">
        <v>0</v>
      </c>
      <c r="Q691" t="s">
        <v>2035</v>
      </c>
      <c r="R691" t="s">
        <v>2036</v>
      </c>
      <c r="S691" s="12">
        <f t="shared" si="53"/>
        <v>101</v>
      </c>
      <c r="T691">
        <f t="shared" si="54"/>
        <v>106.49275362318841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6">
        <f t="shared" si="50"/>
        <v>40874.25</v>
      </c>
      <c r="L692">
        <v>1322892000</v>
      </c>
      <c r="M692" s="7">
        <f t="shared" si="51"/>
        <v>40880.25</v>
      </c>
      <c r="N692">
        <f t="shared" si="52"/>
        <v>6</v>
      </c>
      <c r="O692" t="b">
        <v>0</v>
      </c>
      <c r="P692" t="b">
        <v>1</v>
      </c>
      <c r="Q692" t="s">
        <v>2039</v>
      </c>
      <c r="R692" t="s">
        <v>2040</v>
      </c>
      <c r="S692" s="12">
        <f t="shared" si="53"/>
        <v>227</v>
      </c>
      <c r="T692">
        <f t="shared" si="54"/>
        <v>42.93684210526316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6">
        <f t="shared" si="50"/>
        <v>41185.208333333336</v>
      </c>
      <c r="L693">
        <v>1350709200</v>
      </c>
      <c r="M693" s="7">
        <f t="shared" si="51"/>
        <v>41202.208333333336</v>
      </c>
      <c r="N693">
        <f t="shared" si="52"/>
        <v>17</v>
      </c>
      <c r="O693" t="b">
        <v>1</v>
      </c>
      <c r="P693" t="b">
        <v>1</v>
      </c>
      <c r="Q693" t="s">
        <v>2039</v>
      </c>
      <c r="R693" t="s">
        <v>2040</v>
      </c>
      <c r="S693" s="12">
        <f t="shared" si="53"/>
        <v>142</v>
      </c>
      <c r="T693">
        <f t="shared" si="54"/>
        <v>30.037974683544302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6">
        <f t="shared" si="50"/>
        <v>43655.208333333328</v>
      </c>
      <c r="L694">
        <v>1564203600</v>
      </c>
      <c r="M694" s="7">
        <f t="shared" si="51"/>
        <v>43673.208333333328</v>
      </c>
      <c r="N694">
        <f t="shared" si="52"/>
        <v>18</v>
      </c>
      <c r="O694" t="b">
        <v>0</v>
      </c>
      <c r="P694" t="b">
        <v>0</v>
      </c>
      <c r="Q694" t="s">
        <v>2033</v>
      </c>
      <c r="R694" t="s">
        <v>2034</v>
      </c>
      <c r="S694" s="12">
        <f t="shared" si="53"/>
        <v>91</v>
      </c>
      <c r="T694">
        <f t="shared" si="54"/>
        <v>70.623376623376629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6">
        <f t="shared" si="50"/>
        <v>43025.208333333328</v>
      </c>
      <c r="L695">
        <v>1509685200</v>
      </c>
      <c r="M695" s="7">
        <f t="shared" si="51"/>
        <v>43042.208333333328</v>
      </c>
      <c r="N695">
        <f t="shared" si="52"/>
        <v>17</v>
      </c>
      <c r="O695" t="b">
        <v>0</v>
      </c>
      <c r="P695" t="b">
        <v>0</v>
      </c>
      <c r="Q695" t="s">
        <v>2037</v>
      </c>
      <c r="R695" t="s">
        <v>2038</v>
      </c>
      <c r="S695" s="12">
        <f t="shared" si="53"/>
        <v>64</v>
      </c>
      <c r="T695">
        <f t="shared" si="54"/>
        <v>66.016018306636155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6">
        <f t="shared" si="50"/>
        <v>43066.25</v>
      </c>
      <c r="L696">
        <v>1514959200</v>
      </c>
      <c r="M696" s="7">
        <f t="shared" si="51"/>
        <v>43103.25</v>
      </c>
      <c r="N696">
        <f t="shared" si="52"/>
        <v>37</v>
      </c>
      <c r="O696" t="b">
        <v>0</v>
      </c>
      <c r="P696" t="b">
        <v>0</v>
      </c>
      <c r="Q696" t="s">
        <v>2037</v>
      </c>
      <c r="R696" t="s">
        <v>2038</v>
      </c>
      <c r="S696" s="12">
        <f t="shared" si="53"/>
        <v>84</v>
      </c>
      <c r="T696">
        <f t="shared" si="54"/>
        <v>96.911392405063296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6">
        <f t="shared" si="50"/>
        <v>42322.25</v>
      </c>
      <c r="L697">
        <v>1448863200</v>
      </c>
      <c r="M697" s="7">
        <f t="shared" si="51"/>
        <v>42338.25</v>
      </c>
      <c r="N697">
        <f t="shared" si="52"/>
        <v>16</v>
      </c>
      <c r="O697" t="b">
        <v>1</v>
      </c>
      <c r="P697" t="b">
        <v>0</v>
      </c>
      <c r="Q697" t="s">
        <v>2033</v>
      </c>
      <c r="R697" t="s">
        <v>2034</v>
      </c>
      <c r="S697" s="12">
        <f t="shared" si="53"/>
        <v>134</v>
      </c>
      <c r="T697">
        <f t="shared" si="54"/>
        <v>62.867346938775512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6">
        <f t="shared" si="50"/>
        <v>42114.208333333328</v>
      </c>
      <c r="L698">
        <v>1429592400</v>
      </c>
      <c r="M698" s="7">
        <f t="shared" si="51"/>
        <v>42115.208333333328</v>
      </c>
      <c r="N698">
        <f t="shared" si="52"/>
        <v>1</v>
      </c>
      <c r="O698" t="b">
        <v>0</v>
      </c>
      <c r="P698" t="b">
        <v>1</v>
      </c>
      <c r="Q698" t="s">
        <v>2037</v>
      </c>
      <c r="R698" t="s">
        <v>2038</v>
      </c>
      <c r="S698" s="12">
        <f t="shared" si="53"/>
        <v>59</v>
      </c>
      <c r="T698">
        <f t="shared" si="54"/>
        <v>108.98537682789652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6">
        <f t="shared" si="50"/>
        <v>43190.208333333328</v>
      </c>
      <c r="L699">
        <v>1522645200</v>
      </c>
      <c r="M699" s="7">
        <f t="shared" si="51"/>
        <v>43192.208333333328</v>
      </c>
      <c r="N699">
        <f t="shared" si="52"/>
        <v>2</v>
      </c>
      <c r="O699" t="b">
        <v>0</v>
      </c>
      <c r="P699" t="b">
        <v>0</v>
      </c>
      <c r="Q699" t="s">
        <v>2033</v>
      </c>
      <c r="R699" t="s">
        <v>2041</v>
      </c>
      <c r="S699" s="12">
        <f t="shared" si="53"/>
        <v>153</v>
      </c>
      <c r="T699">
        <f t="shared" si="54"/>
        <v>26.999314599040439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6">
        <f t="shared" si="50"/>
        <v>40871.25</v>
      </c>
      <c r="L700">
        <v>1323324000</v>
      </c>
      <c r="M700" s="7">
        <f t="shared" si="51"/>
        <v>40885.25</v>
      </c>
      <c r="N700">
        <f t="shared" si="52"/>
        <v>14</v>
      </c>
      <c r="O700" t="b">
        <v>0</v>
      </c>
      <c r="P700" t="b">
        <v>0</v>
      </c>
      <c r="Q700" t="s">
        <v>2035</v>
      </c>
      <c r="R700" t="s">
        <v>2044</v>
      </c>
      <c r="S700" s="12">
        <f t="shared" si="53"/>
        <v>447</v>
      </c>
      <c r="T700">
        <f t="shared" si="54"/>
        <v>65.004147943311438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6">
        <f t="shared" si="50"/>
        <v>43641.208333333328</v>
      </c>
      <c r="L701">
        <v>1561525200</v>
      </c>
      <c r="M701" s="7">
        <f t="shared" si="51"/>
        <v>43642.208333333328</v>
      </c>
      <c r="N701">
        <f t="shared" si="52"/>
        <v>1</v>
      </c>
      <c r="O701" t="b">
        <v>0</v>
      </c>
      <c r="P701" t="b">
        <v>0</v>
      </c>
      <c r="Q701" t="s">
        <v>2039</v>
      </c>
      <c r="R701" t="s">
        <v>2042</v>
      </c>
      <c r="S701" s="12">
        <f t="shared" si="53"/>
        <v>84</v>
      </c>
      <c r="T701">
        <f t="shared" si="54"/>
        <v>111.51785714285714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6">
        <f t="shared" si="50"/>
        <v>40203.25</v>
      </c>
      <c r="L702">
        <v>1265695200</v>
      </c>
      <c r="M702" s="7">
        <f t="shared" si="51"/>
        <v>40218.25</v>
      </c>
      <c r="N702">
        <f t="shared" si="52"/>
        <v>15</v>
      </c>
      <c r="O702" t="b">
        <v>0</v>
      </c>
      <c r="P702" t="b">
        <v>0</v>
      </c>
      <c r="Q702" t="s">
        <v>2035</v>
      </c>
      <c r="R702" t="s">
        <v>2044</v>
      </c>
      <c r="S702" s="12">
        <f t="shared" si="53"/>
        <v>3</v>
      </c>
      <c r="T702">
        <f t="shared" si="54"/>
        <v>3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6">
        <f t="shared" si="50"/>
        <v>40629.208333333336</v>
      </c>
      <c r="L703">
        <v>1301806800</v>
      </c>
      <c r="M703" s="7">
        <f t="shared" si="51"/>
        <v>40636.208333333336</v>
      </c>
      <c r="N703">
        <f t="shared" si="52"/>
        <v>7</v>
      </c>
      <c r="O703" t="b">
        <v>1</v>
      </c>
      <c r="P703" t="b">
        <v>0</v>
      </c>
      <c r="Q703" t="s">
        <v>2037</v>
      </c>
      <c r="R703" t="s">
        <v>2038</v>
      </c>
      <c r="S703" s="12">
        <f t="shared" si="53"/>
        <v>175</v>
      </c>
      <c r="T703">
        <f t="shared" si="54"/>
        <v>110.99268292682927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6">
        <f t="shared" si="50"/>
        <v>41477.208333333336</v>
      </c>
      <c r="L704">
        <v>1374901200</v>
      </c>
      <c r="M704" s="7">
        <f t="shared" si="51"/>
        <v>41482.208333333336</v>
      </c>
      <c r="N704">
        <f t="shared" si="52"/>
        <v>5</v>
      </c>
      <c r="O704" t="b">
        <v>0</v>
      </c>
      <c r="P704" t="b">
        <v>0</v>
      </c>
      <c r="Q704" t="s">
        <v>2035</v>
      </c>
      <c r="R704" t="s">
        <v>2044</v>
      </c>
      <c r="S704" s="12">
        <f t="shared" si="53"/>
        <v>54</v>
      </c>
      <c r="T704">
        <f t="shared" si="54"/>
        <v>56.746987951807228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6">
        <f t="shared" si="50"/>
        <v>41020.208333333336</v>
      </c>
      <c r="L705">
        <v>1336453200</v>
      </c>
      <c r="M705" s="7">
        <f t="shared" si="51"/>
        <v>41037.208333333336</v>
      </c>
      <c r="N705">
        <f t="shared" si="52"/>
        <v>17</v>
      </c>
      <c r="O705" t="b">
        <v>1</v>
      </c>
      <c r="P705" t="b">
        <v>1</v>
      </c>
      <c r="Q705" t="s">
        <v>2045</v>
      </c>
      <c r="R705" t="s">
        <v>2057</v>
      </c>
      <c r="S705" s="12">
        <f t="shared" si="53"/>
        <v>312</v>
      </c>
      <c r="T705">
        <f t="shared" si="54"/>
        <v>97.020608439646708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6">
        <f t="shared" ref="K706:K769" si="55">(((J706/60)/60)/24)+DATE(1970,1,1)</f>
        <v>42555.208333333328</v>
      </c>
      <c r="L706">
        <v>1468904400</v>
      </c>
      <c r="M706" s="7">
        <f t="shared" ref="M706:M769" si="56">(((L706/60)/60)/24)+DATE(1970,1,1)</f>
        <v>42570.208333333328</v>
      </c>
      <c r="N706">
        <f t="shared" ref="N706:N769" si="57">DATEDIF(K706,M706, "D")</f>
        <v>15</v>
      </c>
      <c r="O706" t="b">
        <v>0</v>
      </c>
      <c r="P706" t="b">
        <v>0</v>
      </c>
      <c r="Q706" t="s">
        <v>2039</v>
      </c>
      <c r="R706" t="s">
        <v>2047</v>
      </c>
      <c r="S706" s="12">
        <f t="shared" ref="S706:S769" si="58">ROUND(E706/D706*100,0)</f>
        <v>123</v>
      </c>
      <c r="T706">
        <f t="shared" ref="T706:T769" si="59">E706/G706</f>
        <v>92.08620689655173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6">
        <f t="shared" si="55"/>
        <v>41619.25</v>
      </c>
      <c r="L707">
        <v>1387087200</v>
      </c>
      <c r="M707" s="7">
        <f t="shared" si="56"/>
        <v>41623.25</v>
      </c>
      <c r="N707">
        <f t="shared" si="57"/>
        <v>4</v>
      </c>
      <c r="O707" t="b">
        <v>0</v>
      </c>
      <c r="P707" t="b">
        <v>0</v>
      </c>
      <c r="Q707" t="s">
        <v>2045</v>
      </c>
      <c r="R707" t="s">
        <v>2046</v>
      </c>
      <c r="S707" s="12">
        <f t="shared" si="58"/>
        <v>99</v>
      </c>
      <c r="T707">
        <f t="shared" si="59"/>
        <v>82.986666666666665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6">
        <f t="shared" si="55"/>
        <v>43471.25</v>
      </c>
      <c r="L708">
        <v>1547445600</v>
      </c>
      <c r="M708" s="7">
        <f t="shared" si="56"/>
        <v>43479.25</v>
      </c>
      <c r="N708">
        <f t="shared" si="57"/>
        <v>8</v>
      </c>
      <c r="O708" t="b">
        <v>0</v>
      </c>
      <c r="P708" t="b">
        <v>1</v>
      </c>
      <c r="Q708" t="s">
        <v>2035</v>
      </c>
      <c r="R708" t="s">
        <v>2036</v>
      </c>
      <c r="S708" s="12">
        <f t="shared" si="58"/>
        <v>128</v>
      </c>
      <c r="T708">
        <f t="shared" si="59"/>
        <v>103.03791821561339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6">
        <f t="shared" si="55"/>
        <v>43442.25</v>
      </c>
      <c r="L709">
        <v>1547359200</v>
      </c>
      <c r="M709" s="7">
        <f t="shared" si="56"/>
        <v>43478.25</v>
      </c>
      <c r="N709">
        <f t="shared" si="57"/>
        <v>36</v>
      </c>
      <c r="O709" t="b">
        <v>0</v>
      </c>
      <c r="P709" t="b">
        <v>0</v>
      </c>
      <c r="Q709" t="s">
        <v>2039</v>
      </c>
      <c r="R709" t="s">
        <v>2042</v>
      </c>
      <c r="S709" s="12">
        <f t="shared" si="58"/>
        <v>159</v>
      </c>
      <c r="T709">
        <f t="shared" si="59"/>
        <v>68.922619047619051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6">
        <f t="shared" si="55"/>
        <v>42877.208333333328</v>
      </c>
      <c r="L710">
        <v>1496293200</v>
      </c>
      <c r="M710" s="7">
        <f t="shared" si="56"/>
        <v>42887.208333333328</v>
      </c>
      <c r="N710">
        <f t="shared" si="57"/>
        <v>10</v>
      </c>
      <c r="O710" t="b">
        <v>0</v>
      </c>
      <c r="P710" t="b">
        <v>0</v>
      </c>
      <c r="Q710" t="s">
        <v>2037</v>
      </c>
      <c r="R710" t="s">
        <v>2038</v>
      </c>
      <c r="S710" s="12">
        <f t="shared" si="58"/>
        <v>707</v>
      </c>
      <c r="T710">
        <f t="shared" si="59"/>
        <v>87.737226277372258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6">
        <f t="shared" si="55"/>
        <v>41018.208333333336</v>
      </c>
      <c r="L711">
        <v>1335416400</v>
      </c>
      <c r="M711" s="7">
        <f t="shared" si="56"/>
        <v>41025.208333333336</v>
      </c>
      <c r="N711">
        <f t="shared" si="57"/>
        <v>7</v>
      </c>
      <c r="O711" t="b">
        <v>0</v>
      </c>
      <c r="P711" t="b">
        <v>0</v>
      </c>
      <c r="Q711" t="s">
        <v>2037</v>
      </c>
      <c r="R711" t="s">
        <v>2038</v>
      </c>
      <c r="S711" s="12">
        <f t="shared" si="58"/>
        <v>142</v>
      </c>
      <c r="T711">
        <f t="shared" si="59"/>
        <v>75.021505376344081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6">
        <f t="shared" si="55"/>
        <v>43295.208333333328</v>
      </c>
      <c r="L712">
        <v>1532149200</v>
      </c>
      <c r="M712" s="7">
        <f t="shared" si="56"/>
        <v>43302.208333333328</v>
      </c>
      <c r="N712">
        <f t="shared" si="57"/>
        <v>7</v>
      </c>
      <c r="O712" t="b">
        <v>0</v>
      </c>
      <c r="P712" t="b">
        <v>1</v>
      </c>
      <c r="Q712" t="s">
        <v>2037</v>
      </c>
      <c r="R712" t="s">
        <v>2038</v>
      </c>
      <c r="S712" s="12">
        <f t="shared" si="58"/>
        <v>148</v>
      </c>
      <c r="T712">
        <f t="shared" si="59"/>
        <v>50.863999999999997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6">
        <f t="shared" si="55"/>
        <v>42393.25</v>
      </c>
      <c r="L713">
        <v>1453788000</v>
      </c>
      <c r="M713" s="7">
        <f t="shared" si="56"/>
        <v>42395.25</v>
      </c>
      <c r="N713">
        <f t="shared" si="57"/>
        <v>2</v>
      </c>
      <c r="O713" t="b">
        <v>1</v>
      </c>
      <c r="P713" t="b">
        <v>1</v>
      </c>
      <c r="Q713" t="s">
        <v>2037</v>
      </c>
      <c r="R713" t="s">
        <v>2038</v>
      </c>
      <c r="S713" s="12">
        <f t="shared" si="58"/>
        <v>20</v>
      </c>
      <c r="T713">
        <f t="shared" si="59"/>
        <v>90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6">
        <f t="shared" si="55"/>
        <v>42559.208333333328</v>
      </c>
      <c r="L714">
        <v>1471496400</v>
      </c>
      <c r="M714" s="7">
        <f t="shared" si="56"/>
        <v>42600.208333333328</v>
      </c>
      <c r="N714">
        <f t="shared" si="57"/>
        <v>41</v>
      </c>
      <c r="O714" t="b">
        <v>0</v>
      </c>
      <c r="P714" t="b">
        <v>0</v>
      </c>
      <c r="Q714" t="s">
        <v>2037</v>
      </c>
      <c r="R714" t="s">
        <v>2038</v>
      </c>
      <c r="S714" s="12">
        <f t="shared" si="58"/>
        <v>1841</v>
      </c>
      <c r="T714">
        <f t="shared" si="59"/>
        <v>72.896039603960389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6">
        <f t="shared" si="55"/>
        <v>42604.208333333328</v>
      </c>
      <c r="L715">
        <v>1472878800</v>
      </c>
      <c r="M715" s="7">
        <f t="shared" si="56"/>
        <v>42616.208333333328</v>
      </c>
      <c r="N715">
        <f t="shared" si="57"/>
        <v>12</v>
      </c>
      <c r="O715" t="b">
        <v>0</v>
      </c>
      <c r="P715" t="b">
        <v>0</v>
      </c>
      <c r="Q715" t="s">
        <v>2045</v>
      </c>
      <c r="R715" t="s">
        <v>2054</v>
      </c>
      <c r="S715" s="12">
        <f t="shared" si="58"/>
        <v>162</v>
      </c>
      <c r="T715">
        <f t="shared" si="59"/>
        <v>108.48543689320388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6">
        <f t="shared" si="55"/>
        <v>41870.208333333336</v>
      </c>
      <c r="L716">
        <v>1408510800</v>
      </c>
      <c r="M716" s="7">
        <f t="shared" si="56"/>
        <v>41871.208333333336</v>
      </c>
      <c r="N716">
        <f t="shared" si="57"/>
        <v>1</v>
      </c>
      <c r="O716" t="b">
        <v>0</v>
      </c>
      <c r="P716" t="b">
        <v>0</v>
      </c>
      <c r="Q716" t="s">
        <v>2033</v>
      </c>
      <c r="R716" t="s">
        <v>2034</v>
      </c>
      <c r="S716" s="12">
        <f t="shared" si="58"/>
        <v>473</v>
      </c>
      <c r="T716">
        <f t="shared" si="59"/>
        <v>101.98095238095237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6">
        <f t="shared" si="55"/>
        <v>40397.208333333336</v>
      </c>
      <c r="L717">
        <v>1281589200</v>
      </c>
      <c r="M717" s="7">
        <f t="shared" si="56"/>
        <v>40402.208333333336</v>
      </c>
      <c r="N717">
        <f t="shared" si="57"/>
        <v>5</v>
      </c>
      <c r="O717" t="b">
        <v>0</v>
      </c>
      <c r="P717" t="b">
        <v>0</v>
      </c>
      <c r="Q717" t="s">
        <v>2048</v>
      </c>
      <c r="R717" t="s">
        <v>2059</v>
      </c>
      <c r="S717" s="12">
        <f t="shared" si="58"/>
        <v>24</v>
      </c>
      <c r="T717">
        <f t="shared" si="59"/>
        <v>44.009146341463413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6">
        <f t="shared" si="55"/>
        <v>41465.208333333336</v>
      </c>
      <c r="L718">
        <v>1375851600</v>
      </c>
      <c r="M718" s="7">
        <f t="shared" si="56"/>
        <v>41493.208333333336</v>
      </c>
      <c r="N718">
        <f t="shared" si="57"/>
        <v>28</v>
      </c>
      <c r="O718" t="b">
        <v>0</v>
      </c>
      <c r="P718" t="b">
        <v>1</v>
      </c>
      <c r="Q718" t="s">
        <v>2037</v>
      </c>
      <c r="R718" t="s">
        <v>2038</v>
      </c>
      <c r="S718" s="12">
        <f t="shared" si="58"/>
        <v>518</v>
      </c>
      <c r="T718">
        <f t="shared" si="59"/>
        <v>65.942675159235662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6">
        <f t="shared" si="55"/>
        <v>40777.208333333336</v>
      </c>
      <c r="L719">
        <v>1315803600</v>
      </c>
      <c r="M719" s="7">
        <f t="shared" si="56"/>
        <v>40798.208333333336</v>
      </c>
      <c r="N719">
        <f t="shared" si="57"/>
        <v>21</v>
      </c>
      <c r="O719" t="b">
        <v>0</v>
      </c>
      <c r="P719" t="b">
        <v>0</v>
      </c>
      <c r="Q719" t="s">
        <v>2039</v>
      </c>
      <c r="R719" t="s">
        <v>2040</v>
      </c>
      <c r="S719" s="12">
        <f t="shared" si="58"/>
        <v>248</v>
      </c>
      <c r="T719">
        <f t="shared" si="59"/>
        <v>24.987387387387386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6">
        <f t="shared" si="55"/>
        <v>41442.208333333336</v>
      </c>
      <c r="L720">
        <v>1373691600</v>
      </c>
      <c r="M720" s="7">
        <f t="shared" si="56"/>
        <v>41468.208333333336</v>
      </c>
      <c r="N720">
        <f t="shared" si="57"/>
        <v>26</v>
      </c>
      <c r="O720" t="b">
        <v>0</v>
      </c>
      <c r="P720" t="b">
        <v>0</v>
      </c>
      <c r="Q720" t="s">
        <v>2035</v>
      </c>
      <c r="R720" t="s">
        <v>2044</v>
      </c>
      <c r="S720" s="12">
        <f t="shared" si="58"/>
        <v>100</v>
      </c>
      <c r="T720">
        <f t="shared" si="59"/>
        <v>28.003367003367003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6">
        <f t="shared" si="55"/>
        <v>41058.208333333336</v>
      </c>
      <c r="L721">
        <v>1339218000</v>
      </c>
      <c r="M721" s="7">
        <f t="shared" si="56"/>
        <v>41069.208333333336</v>
      </c>
      <c r="N721">
        <f t="shared" si="57"/>
        <v>11</v>
      </c>
      <c r="O721" t="b">
        <v>0</v>
      </c>
      <c r="P721" t="b">
        <v>0</v>
      </c>
      <c r="Q721" t="s">
        <v>2045</v>
      </c>
      <c r="R721" t="s">
        <v>2051</v>
      </c>
      <c r="S721" s="12">
        <f t="shared" si="58"/>
        <v>153</v>
      </c>
      <c r="T721">
        <f t="shared" si="59"/>
        <v>85.829268292682926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6">
        <f t="shared" si="55"/>
        <v>43152.25</v>
      </c>
      <c r="L722">
        <v>1520402400</v>
      </c>
      <c r="M722" s="7">
        <f t="shared" si="56"/>
        <v>43166.25</v>
      </c>
      <c r="N722">
        <f t="shared" si="57"/>
        <v>14</v>
      </c>
      <c r="O722" t="b">
        <v>0</v>
      </c>
      <c r="P722" t="b">
        <v>1</v>
      </c>
      <c r="Q722" t="s">
        <v>2037</v>
      </c>
      <c r="R722" t="s">
        <v>2038</v>
      </c>
      <c r="S722" s="12">
        <f t="shared" si="58"/>
        <v>37</v>
      </c>
      <c r="T722">
        <f t="shared" si="59"/>
        <v>84.921052631578945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6">
        <f t="shared" si="55"/>
        <v>43194.208333333328</v>
      </c>
      <c r="L723">
        <v>1523336400</v>
      </c>
      <c r="M723" s="7">
        <f t="shared" si="56"/>
        <v>43200.208333333328</v>
      </c>
      <c r="N723">
        <f t="shared" si="57"/>
        <v>6</v>
      </c>
      <c r="O723" t="b">
        <v>0</v>
      </c>
      <c r="P723" t="b">
        <v>0</v>
      </c>
      <c r="Q723" t="s">
        <v>2033</v>
      </c>
      <c r="R723" t="s">
        <v>2034</v>
      </c>
      <c r="S723" s="12">
        <f t="shared" si="58"/>
        <v>4</v>
      </c>
      <c r="T723">
        <f t="shared" si="59"/>
        <v>90.483333333333334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6">
        <f t="shared" si="55"/>
        <v>43045.25</v>
      </c>
      <c r="L724">
        <v>1512280800</v>
      </c>
      <c r="M724" s="7">
        <f t="shared" si="56"/>
        <v>43072.25</v>
      </c>
      <c r="N724">
        <f t="shared" si="57"/>
        <v>27</v>
      </c>
      <c r="O724" t="b">
        <v>0</v>
      </c>
      <c r="P724" t="b">
        <v>0</v>
      </c>
      <c r="Q724" t="s">
        <v>2039</v>
      </c>
      <c r="R724" t="s">
        <v>2040</v>
      </c>
      <c r="S724" s="12">
        <f t="shared" si="58"/>
        <v>157</v>
      </c>
      <c r="T724">
        <f t="shared" si="59"/>
        <v>25.00197628458498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6">
        <f t="shared" si="55"/>
        <v>42431.25</v>
      </c>
      <c r="L725">
        <v>1458709200</v>
      </c>
      <c r="M725" s="7">
        <f t="shared" si="56"/>
        <v>42452.208333333328</v>
      </c>
      <c r="N725">
        <f t="shared" si="57"/>
        <v>21</v>
      </c>
      <c r="O725" t="b">
        <v>0</v>
      </c>
      <c r="P725" t="b">
        <v>0</v>
      </c>
      <c r="Q725" t="s">
        <v>2037</v>
      </c>
      <c r="R725" t="s">
        <v>2038</v>
      </c>
      <c r="S725" s="12">
        <f t="shared" si="58"/>
        <v>270</v>
      </c>
      <c r="T725">
        <f t="shared" si="59"/>
        <v>92.013888888888886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6">
        <f t="shared" si="55"/>
        <v>41934.208333333336</v>
      </c>
      <c r="L726">
        <v>1414126800</v>
      </c>
      <c r="M726" s="7">
        <f t="shared" si="56"/>
        <v>41936.208333333336</v>
      </c>
      <c r="N726">
        <f t="shared" si="57"/>
        <v>2</v>
      </c>
      <c r="O726" t="b">
        <v>0</v>
      </c>
      <c r="P726" t="b">
        <v>1</v>
      </c>
      <c r="Q726" t="s">
        <v>2037</v>
      </c>
      <c r="R726" t="s">
        <v>2038</v>
      </c>
      <c r="S726" s="12">
        <f t="shared" si="58"/>
        <v>134</v>
      </c>
      <c r="T726">
        <f t="shared" si="59"/>
        <v>93.066115702479337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6">
        <f t="shared" si="55"/>
        <v>41958.25</v>
      </c>
      <c r="L727">
        <v>1416204000</v>
      </c>
      <c r="M727" s="7">
        <f t="shared" si="56"/>
        <v>41960.25</v>
      </c>
      <c r="N727">
        <f t="shared" si="57"/>
        <v>2</v>
      </c>
      <c r="O727" t="b">
        <v>0</v>
      </c>
      <c r="P727" t="b">
        <v>0</v>
      </c>
      <c r="Q727" t="s">
        <v>2048</v>
      </c>
      <c r="R727" t="s">
        <v>2059</v>
      </c>
      <c r="S727" s="12">
        <f t="shared" si="58"/>
        <v>50</v>
      </c>
      <c r="T727">
        <f t="shared" si="59"/>
        <v>61.008145363408524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6">
        <f t="shared" si="55"/>
        <v>40476.208333333336</v>
      </c>
      <c r="L728">
        <v>1288501200</v>
      </c>
      <c r="M728" s="7">
        <f t="shared" si="56"/>
        <v>40482.208333333336</v>
      </c>
      <c r="N728">
        <f t="shared" si="57"/>
        <v>6</v>
      </c>
      <c r="O728" t="b">
        <v>0</v>
      </c>
      <c r="P728" t="b">
        <v>1</v>
      </c>
      <c r="Q728" t="s">
        <v>2037</v>
      </c>
      <c r="R728" t="s">
        <v>2038</v>
      </c>
      <c r="S728" s="12">
        <f t="shared" si="58"/>
        <v>89</v>
      </c>
      <c r="T728">
        <f t="shared" si="59"/>
        <v>92.036259541984734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6">
        <f t="shared" si="55"/>
        <v>43485.25</v>
      </c>
      <c r="L729">
        <v>1552971600</v>
      </c>
      <c r="M729" s="7">
        <f t="shared" si="56"/>
        <v>43543.208333333328</v>
      </c>
      <c r="N729">
        <f t="shared" si="57"/>
        <v>58</v>
      </c>
      <c r="O729" t="b">
        <v>0</v>
      </c>
      <c r="P729" t="b">
        <v>0</v>
      </c>
      <c r="Q729" t="s">
        <v>2035</v>
      </c>
      <c r="R729" t="s">
        <v>2036</v>
      </c>
      <c r="S729" s="12">
        <f t="shared" si="58"/>
        <v>165</v>
      </c>
      <c r="T729">
        <f t="shared" si="59"/>
        <v>81.132596685082873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6">
        <f t="shared" si="55"/>
        <v>42515.208333333328</v>
      </c>
      <c r="L730">
        <v>1465102800</v>
      </c>
      <c r="M730" s="7">
        <f t="shared" si="56"/>
        <v>42526.208333333328</v>
      </c>
      <c r="N730">
        <f t="shared" si="57"/>
        <v>11</v>
      </c>
      <c r="O730" t="b">
        <v>0</v>
      </c>
      <c r="P730" t="b">
        <v>0</v>
      </c>
      <c r="Q730" t="s">
        <v>2037</v>
      </c>
      <c r="R730" t="s">
        <v>2038</v>
      </c>
      <c r="S730" s="12">
        <f t="shared" si="58"/>
        <v>18</v>
      </c>
      <c r="T730">
        <f t="shared" si="59"/>
        <v>73.5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6">
        <f t="shared" si="55"/>
        <v>41309.25</v>
      </c>
      <c r="L731">
        <v>1360130400</v>
      </c>
      <c r="M731" s="7">
        <f t="shared" si="56"/>
        <v>41311.25</v>
      </c>
      <c r="N731">
        <f t="shared" si="57"/>
        <v>2</v>
      </c>
      <c r="O731" t="b">
        <v>0</v>
      </c>
      <c r="P731" t="b">
        <v>0</v>
      </c>
      <c r="Q731" t="s">
        <v>2039</v>
      </c>
      <c r="R731" t="s">
        <v>2042</v>
      </c>
      <c r="S731" s="12">
        <f t="shared" si="58"/>
        <v>186</v>
      </c>
      <c r="T731">
        <f t="shared" si="59"/>
        <v>85.221311475409834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6">
        <f t="shared" si="55"/>
        <v>42147.208333333328</v>
      </c>
      <c r="L732">
        <v>1432875600</v>
      </c>
      <c r="M732" s="7">
        <f t="shared" si="56"/>
        <v>42153.208333333328</v>
      </c>
      <c r="N732">
        <f t="shared" si="57"/>
        <v>6</v>
      </c>
      <c r="O732" t="b">
        <v>0</v>
      </c>
      <c r="P732" t="b">
        <v>0</v>
      </c>
      <c r="Q732" t="s">
        <v>2035</v>
      </c>
      <c r="R732" t="s">
        <v>2044</v>
      </c>
      <c r="S732" s="12">
        <f t="shared" si="58"/>
        <v>413</v>
      </c>
      <c r="T732">
        <f t="shared" si="59"/>
        <v>110.96825396825396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6">
        <f t="shared" si="55"/>
        <v>42939.208333333328</v>
      </c>
      <c r="L733">
        <v>1500872400</v>
      </c>
      <c r="M733" s="7">
        <f t="shared" si="56"/>
        <v>42940.208333333328</v>
      </c>
      <c r="N733">
        <f t="shared" si="57"/>
        <v>1</v>
      </c>
      <c r="O733" t="b">
        <v>0</v>
      </c>
      <c r="P733" t="b">
        <v>0</v>
      </c>
      <c r="Q733" t="s">
        <v>2035</v>
      </c>
      <c r="R733" t="s">
        <v>2036</v>
      </c>
      <c r="S733" s="12">
        <f t="shared" si="58"/>
        <v>90</v>
      </c>
      <c r="T733">
        <f t="shared" si="59"/>
        <v>32.968036529680369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6">
        <f t="shared" si="55"/>
        <v>42816.208333333328</v>
      </c>
      <c r="L734">
        <v>1492146000</v>
      </c>
      <c r="M734" s="7">
        <f t="shared" si="56"/>
        <v>42839.208333333328</v>
      </c>
      <c r="N734">
        <f t="shared" si="57"/>
        <v>23</v>
      </c>
      <c r="O734" t="b">
        <v>0</v>
      </c>
      <c r="P734" t="b">
        <v>1</v>
      </c>
      <c r="Q734" t="s">
        <v>2033</v>
      </c>
      <c r="R734" t="s">
        <v>2034</v>
      </c>
      <c r="S734" s="12">
        <f t="shared" si="58"/>
        <v>92</v>
      </c>
      <c r="T734">
        <f t="shared" si="59"/>
        <v>96.005352363960753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6">
        <f t="shared" si="55"/>
        <v>41844.208333333336</v>
      </c>
      <c r="L735">
        <v>1407301200</v>
      </c>
      <c r="M735" s="7">
        <f t="shared" si="56"/>
        <v>41857.208333333336</v>
      </c>
      <c r="N735">
        <f t="shared" si="57"/>
        <v>13</v>
      </c>
      <c r="O735" t="b">
        <v>0</v>
      </c>
      <c r="P735" t="b">
        <v>0</v>
      </c>
      <c r="Q735" t="s">
        <v>2033</v>
      </c>
      <c r="R735" t="s">
        <v>2055</v>
      </c>
      <c r="S735" s="12">
        <f t="shared" si="58"/>
        <v>527</v>
      </c>
      <c r="T735">
        <f t="shared" si="59"/>
        <v>84.96632653061225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6">
        <f t="shared" si="55"/>
        <v>42763.25</v>
      </c>
      <c r="L736">
        <v>1486620000</v>
      </c>
      <c r="M736" s="7">
        <f t="shared" si="56"/>
        <v>42775.25</v>
      </c>
      <c r="N736">
        <f t="shared" si="57"/>
        <v>12</v>
      </c>
      <c r="O736" t="b">
        <v>0</v>
      </c>
      <c r="P736" t="b">
        <v>1</v>
      </c>
      <c r="Q736" t="s">
        <v>2037</v>
      </c>
      <c r="R736" t="s">
        <v>2038</v>
      </c>
      <c r="S736" s="12">
        <f t="shared" si="58"/>
        <v>319</v>
      </c>
      <c r="T736">
        <f t="shared" si="59"/>
        <v>25.007462686567163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6">
        <f t="shared" si="55"/>
        <v>42459.208333333328</v>
      </c>
      <c r="L737">
        <v>1459918800</v>
      </c>
      <c r="M737" s="7">
        <f t="shared" si="56"/>
        <v>42466.208333333328</v>
      </c>
      <c r="N737">
        <f t="shared" si="57"/>
        <v>7</v>
      </c>
      <c r="O737" t="b">
        <v>0</v>
      </c>
      <c r="P737" t="b">
        <v>0</v>
      </c>
      <c r="Q737" t="s">
        <v>2052</v>
      </c>
      <c r="R737" t="s">
        <v>2053</v>
      </c>
      <c r="S737" s="12">
        <f t="shared" si="58"/>
        <v>354</v>
      </c>
      <c r="T737">
        <f t="shared" si="59"/>
        <v>65.998995479658461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6">
        <f t="shared" si="55"/>
        <v>42055.25</v>
      </c>
      <c r="L738">
        <v>1424757600</v>
      </c>
      <c r="M738" s="7">
        <f t="shared" si="56"/>
        <v>42059.25</v>
      </c>
      <c r="N738">
        <f t="shared" si="57"/>
        <v>4</v>
      </c>
      <c r="O738" t="b">
        <v>0</v>
      </c>
      <c r="P738" t="b">
        <v>0</v>
      </c>
      <c r="Q738" t="s">
        <v>2045</v>
      </c>
      <c r="R738" t="s">
        <v>2046</v>
      </c>
      <c r="S738" s="12">
        <f t="shared" si="58"/>
        <v>33</v>
      </c>
      <c r="T738">
        <f t="shared" si="59"/>
        <v>87.34482758620689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6">
        <f t="shared" si="55"/>
        <v>42685.25</v>
      </c>
      <c r="L739">
        <v>1479880800</v>
      </c>
      <c r="M739" s="7">
        <f t="shared" si="56"/>
        <v>42697.25</v>
      </c>
      <c r="N739">
        <f t="shared" si="57"/>
        <v>12</v>
      </c>
      <c r="O739" t="b">
        <v>0</v>
      </c>
      <c r="P739" t="b">
        <v>0</v>
      </c>
      <c r="Q739" t="s">
        <v>2033</v>
      </c>
      <c r="R739" t="s">
        <v>2043</v>
      </c>
      <c r="S739" s="12">
        <f t="shared" si="58"/>
        <v>136</v>
      </c>
      <c r="T739">
        <f t="shared" si="59"/>
        <v>27.933333333333334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6">
        <f t="shared" si="55"/>
        <v>41959.25</v>
      </c>
      <c r="L740">
        <v>1418018400</v>
      </c>
      <c r="M740" s="7">
        <f t="shared" si="56"/>
        <v>41981.25</v>
      </c>
      <c r="N740">
        <f t="shared" si="57"/>
        <v>22</v>
      </c>
      <c r="O740" t="b">
        <v>0</v>
      </c>
      <c r="P740" t="b">
        <v>1</v>
      </c>
      <c r="Q740" t="s">
        <v>2037</v>
      </c>
      <c r="R740" t="s">
        <v>2038</v>
      </c>
      <c r="S740" s="12">
        <f t="shared" si="58"/>
        <v>2</v>
      </c>
      <c r="T740">
        <f t="shared" si="59"/>
        <v>103.8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6">
        <f t="shared" si="55"/>
        <v>41089.208333333336</v>
      </c>
      <c r="L741">
        <v>1341032400</v>
      </c>
      <c r="M741" s="7">
        <f t="shared" si="56"/>
        <v>41090.208333333336</v>
      </c>
      <c r="N741">
        <f t="shared" si="57"/>
        <v>1</v>
      </c>
      <c r="O741" t="b">
        <v>0</v>
      </c>
      <c r="P741" t="b">
        <v>0</v>
      </c>
      <c r="Q741" t="s">
        <v>2033</v>
      </c>
      <c r="R741" t="s">
        <v>2043</v>
      </c>
      <c r="S741" s="12">
        <f t="shared" si="58"/>
        <v>61</v>
      </c>
      <c r="T741">
        <f t="shared" si="59"/>
        <v>31.937172774869111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6">
        <f t="shared" si="55"/>
        <v>42769.25</v>
      </c>
      <c r="L742">
        <v>1486360800</v>
      </c>
      <c r="M742" s="7">
        <f t="shared" si="56"/>
        <v>42772.25</v>
      </c>
      <c r="N742">
        <f t="shared" si="57"/>
        <v>3</v>
      </c>
      <c r="O742" t="b">
        <v>0</v>
      </c>
      <c r="P742" t="b">
        <v>0</v>
      </c>
      <c r="Q742" t="s">
        <v>2037</v>
      </c>
      <c r="R742" t="s">
        <v>2038</v>
      </c>
      <c r="S742" s="12">
        <f t="shared" si="58"/>
        <v>30</v>
      </c>
      <c r="T742">
        <f t="shared" si="59"/>
        <v>99.5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6">
        <f t="shared" si="55"/>
        <v>40321.208333333336</v>
      </c>
      <c r="L743">
        <v>1274677200</v>
      </c>
      <c r="M743" s="7">
        <f t="shared" si="56"/>
        <v>40322.208333333336</v>
      </c>
      <c r="N743">
        <f t="shared" si="57"/>
        <v>1</v>
      </c>
      <c r="O743" t="b">
        <v>0</v>
      </c>
      <c r="P743" t="b">
        <v>0</v>
      </c>
      <c r="Q743" t="s">
        <v>2037</v>
      </c>
      <c r="R743" t="s">
        <v>2038</v>
      </c>
      <c r="S743" s="12">
        <f t="shared" si="58"/>
        <v>1179</v>
      </c>
      <c r="T743">
        <f t="shared" si="59"/>
        <v>108.84615384615384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6">
        <f t="shared" si="55"/>
        <v>40197.25</v>
      </c>
      <c r="L744">
        <v>1267509600</v>
      </c>
      <c r="M744" s="7">
        <f t="shared" si="56"/>
        <v>40239.25</v>
      </c>
      <c r="N744">
        <f t="shared" si="57"/>
        <v>42</v>
      </c>
      <c r="O744" t="b">
        <v>0</v>
      </c>
      <c r="P744" t="b">
        <v>0</v>
      </c>
      <c r="Q744" t="s">
        <v>2033</v>
      </c>
      <c r="R744" t="s">
        <v>2041</v>
      </c>
      <c r="S744" s="12">
        <f t="shared" si="58"/>
        <v>1126</v>
      </c>
      <c r="T744">
        <f t="shared" si="59"/>
        <v>110.76229508196721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6">
        <f t="shared" si="55"/>
        <v>42298.208333333328</v>
      </c>
      <c r="L745">
        <v>1445922000</v>
      </c>
      <c r="M745" s="7">
        <f t="shared" si="56"/>
        <v>42304.208333333328</v>
      </c>
      <c r="N745">
        <f t="shared" si="57"/>
        <v>6</v>
      </c>
      <c r="O745" t="b">
        <v>0</v>
      </c>
      <c r="P745" t="b">
        <v>1</v>
      </c>
      <c r="Q745" t="s">
        <v>2037</v>
      </c>
      <c r="R745" t="s">
        <v>2038</v>
      </c>
      <c r="S745" s="12">
        <f t="shared" si="58"/>
        <v>13</v>
      </c>
      <c r="T745">
        <f t="shared" si="59"/>
        <v>29.647058823529413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6">
        <f t="shared" si="55"/>
        <v>43322.208333333328</v>
      </c>
      <c r="L746">
        <v>1534050000</v>
      </c>
      <c r="M746" s="7">
        <f t="shared" si="56"/>
        <v>43324.208333333328</v>
      </c>
      <c r="N746">
        <f t="shared" si="57"/>
        <v>2</v>
      </c>
      <c r="O746" t="b">
        <v>0</v>
      </c>
      <c r="P746" t="b">
        <v>1</v>
      </c>
      <c r="Q746" t="s">
        <v>2037</v>
      </c>
      <c r="R746" t="s">
        <v>2038</v>
      </c>
      <c r="S746" s="12">
        <f t="shared" si="58"/>
        <v>712</v>
      </c>
      <c r="T746">
        <f t="shared" si="59"/>
        <v>101.71428571428571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6">
        <f t="shared" si="55"/>
        <v>40328.208333333336</v>
      </c>
      <c r="L747">
        <v>1277528400</v>
      </c>
      <c r="M747" s="7">
        <f t="shared" si="56"/>
        <v>40355.208333333336</v>
      </c>
      <c r="N747">
        <f t="shared" si="57"/>
        <v>27</v>
      </c>
      <c r="O747" t="b">
        <v>0</v>
      </c>
      <c r="P747" t="b">
        <v>0</v>
      </c>
      <c r="Q747" t="s">
        <v>2035</v>
      </c>
      <c r="R747" t="s">
        <v>2044</v>
      </c>
      <c r="S747" s="12">
        <f t="shared" si="58"/>
        <v>30</v>
      </c>
      <c r="T747">
        <f t="shared" si="59"/>
        <v>61.5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6">
        <f t="shared" si="55"/>
        <v>40825.208333333336</v>
      </c>
      <c r="L748">
        <v>1318568400</v>
      </c>
      <c r="M748" s="7">
        <f t="shared" si="56"/>
        <v>40830.208333333336</v>
      </c>
      <c r="N748">
        <f t="shared" si="57"/>
        <v>5</v>
      </c>
      <c r="O748" t="b">
        <v>0</v>
      </c>
      <c r="P748" t="b">
        <v>0</v>
      </c>
      <c r="Q748" t="s">
        <v>2035</v>
      </c>
      <c r="R748" t="s">
        <v>2036</v>
      </c>
      <c r="S748" s="12">
        <f t="shared" si="58"/>
        <v>213</v>
      </c>
      <c r="T748">
        <f t="shared" si="59"/>
        <v>35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6">
        <f t="shared" si="55"/>
        <v>40423.208333333336</v>
      </c>
      <c r="L749">
        <v>1284354000</v>
      </c>
      <c r="M749" s="7">
        <f t="shared" si="56"/>
        <v>40434.208333333336</v>
      </c>
      <c r="N749">
        <f t="shared" si="57"/>
        <v>11</v>
      </c>
      <c r="O749" t="b">
        <v>0</v>
      </c>
      <c r="P749" t="b">
        <v>0</v>
      </c>
      <c r="Q749" t="s">
        <v>2037</v>
      </c>
      <c r="R749" t="s">
        <v>2038</v>
      </c>
      <c r="S749" s="12">
        <f t="shared" si="58"/>
        <v>229</v>
      </c>
      <c r="T749">
        <f t="shared" si="59"/>
        <v>40.049999999999997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6">
        <f t="shared" si="55"/>
        <v>40238.25</v>
      </c>
      <c r="L750">
        <v>1269579600</v>
      </c>
      <c r="M750" s="7">
        <f t="shared" si="56"/>
        <v>40263.208333333336</v>
      </c>
      <c r="N750">
        <f t="shared" si="57"/>
        <v>25</v>
      </c>
      <c r="O750" t="b">
        <v>0</v>
      </c>
      <c r="P750" t="b">
        <v>1</v>
      </c>
      <c r="Q750" t="s">
        <v>2039</v>
      </c>
      <c r="R750" t="s">
        <v>2047</v>
      </c>
      <c r="S750" s="12">
        <f t="shared" si="58"/>
        <v>35</v>
      </c>
      <c r="T750">
        <f t="shared" si="59"/>
        <v>110.97231270358306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6">
        <f t="shared" si="55"/>
        <v>41920.208333333336</v>
      </c>
      <c r="L751">
        <v>1413781200</v>
      </c>
      <c r="M751" s="7">
        <f t="shared" si="56"/>
        <v>41932.208333333336</v>
      </c>
      <c r="N751">
        <f t="shared" si="57"/>
        <v>12</v>
      </c>
      <c r="O751" t="b">
        <v>0</v>
      </c>
      <c r="P751" t="b">
        <v>1</v>
      </c>
      <c r="Q751" t="s">
        <v>2035</v>
      </c>
      <c r="R751" t="s">
        <v>2044</v>
      </c>
      <c r="S751" s="12">
        <f t="shared" si="58"/>
        <v>157</v>
      </c>
      <c r="T751">
        <f t="shared" si="59"/>
        <v>36.959016393442624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6">
        <f t="shared" si="55"/>
        <v>40360.208333333336</v>
      </c>
      <c r="L752">
        <v>1280120400</v>
      </c>
      <c r="M752" s="7">
        <f t="shared" si="56"/>
        <v>40385.208333333336</v>
      </c>
      <c r="N752">
        <f t="shared" si="57"/>
        <v>25</v>
      </c>
      <c r="O752" t="b">
        <v>0</v>
      </c>
      <c r="P752" t="b">
        <v>0</v>
      </c>
      <c r="Q752" t="s">
        <v>2033</v>
      </c>
      <c r="R752" t="s">
        <v>2041</v>
      </c>
      <c r="S752" s="12">
        <f t="shared" si="58"/>
        <v>1</v>
      </c>
      <c r="T752">
        <f t="shared" si="59"/>
        <v>1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6">
        <f t="shared" si="55"/>
        <v>42446.208333333328</v>
      </c>
      <c r="L753">
        <v>1459486800</v>
      </c>
      <c r="M753" s="7">
        <f t="shared" si="56"/>
        <v>42461.208333333328</v>
      </c>
      <c r="N753">
        <f t="shared" si="57"/>
        <v>15</v>
      </c>
      <c r="O753" t="b">
        <v>1</v>
      </c>
      <c r="P753" t="b">
        <v>1</v>
      </c>
      <c r="Q753" t="s">
        <v>2045</v>
      </c>
      <c r="R753" t="s">
        <v>2046</v>
      </c>
      <c r="S753" s="12">
        <f t="shared" si="58"/>
        <v>232</v>
      </c>
      <c r="T753">
        <f t="shared" si="59"/>
        <v>30.974074074074075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6">
        <f t="shared" si="55"/>
        <v>40395.208333333336</v>
      </c>
      <c r="L754">
        <v>1282539600</v>
      </c>
      <c r="M754" s="7">
        <f t="shared" si="56"/>
        <v>40413.208333333336</v>
      </c>
      <c r="N754">
        <f t="shared" si="57"/>
        <v>18</v>
      </c>
      <c r="O754" t="b">
        <v>0</v>
      </c>
      <c r="P754" t="b">
        <v>1</v>
      </c>
      <c r="Q754" t="s">
        <v>2037</v>
      </c>
      <c r="R754" t="s">
        <v>2038</v>
      </c>
      <c r="S754" s="12">
        <f t="shared" si="58"/>
        <v>92</v>
      </c>
      <c r="T754">
        <f t="shared" si="59"/>
        <v>47.035087719298247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6">
        <f t="shared" si="55"/>
        <v>40321.208333333336</v>
      </c>
      <c r="L755">
        <v>1275886800</v>
      </c>
      <c r="M755" s="7">
        <f t="shared" si="56"/>
        <v>40336.208333333336</v>
      </c>
      <c r="N755">
        <f t="shared" si="57"/>
        <v>15</v>
      </c>
      <c r="O755" t="b">
        <v>0</v>
      </c>
      <c r="P755" t="b">
        <v>0</v>
      </c>
      <c r="Q755" t="s">
        <v>2052</v>
      </c>
      <c r="R755" t="s">
        <v>2053</v>
      </c>
      <c r="S755" s="12">
        <f t="shared" si="58"/>
        <v>257</v>
      </c>
      <c r="T755">
        <f t="shared" si="59"/>
        <v>88.065693430656935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6">
        <f t="shared" si="55"/>
        <v>41210.208333333336</v>
      </c>
      <c r="L756">
        <v>1355983200</v>
      </c>
      <c r="M756" s="7">
        <f t="shared" si="56"/>
        <v>41263.25</v>
      </c>
      <c r="N756">
        <f t="shared" si="57"/>
        <v>53</v>
      </c>
      <c r="O756" t="b">
        <v>0</v>
      </c>
      <c r="P756" t="b">
        <v>0</v>
      </c>
      <c r="Q756" t="s">
        <v>2037</v>
      </c>
      <c r="R756" t="s">
        <v>2038</v>
      </c>
      <c r="S756" s="12">
        <f t="shared" si="58"/>
        <v>168</v>
      </c>
      <c r="T756">
        <f t="shared" si="59"/>
        <v>37.005616224648989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6">
        <f t="shared" si="55"/>
        <v>43096.25</v>
      </c>
      <c r="L757">
        <v>1515391200</v>
      </c>
      <c r="M757" s="7">
        <f t="shared" si="56"/>
        <v>43108.25</v>
      </c>
      <c r="N757">
        <f t="shared" si="57"/>
        <v>12</v>
      </c>
      <c r="O757" t="b">
        <v>0</v>
      </c>
      <c r="P757" t="b">
        <v>1</v>
      </c>
      <c r="Q757" t="s">
        <v>2037</v>
      </c>
      <c r="R757" t="s">
        <v>2038</v>
      </c>
      <c r="S757" s="12">
        <f t="shared" si="58"/>
        <v>167</v>
      </c>
      <c r="T757">
        <f t="shared" si="59"/>
        <v>26.027777777777779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6">
        <f t="shared" si="55"/>
        <v>42024.25</v>
      </c>
      <c r="L758">
        <v>1422252000</v>
      </c>
      <c r="M758" s="7">
        <f t="shared" si="56"/>
        <v>42030.25</v>
      </c>
      <c r="N758">
        <f t="shared" si="57"/>
        <v>6</v>
      </c>
      <c r="O758" t="b">
        <v>0</v>
      </c>
      <c r="P758" t="b">
        <v>0</v>
      </c>
      <c r="Q758" t="s">
        <v>2037</v>
      </c>
      <c r="R758" t="s">
        <v>2038</v>
      </c>
      <c r="S758" s="12">
        <f t="shared" si="58"/>
        <v>772</v>
      </c>
      <c r="T758">
        <f t="shared" si="59"/>
        <v>67.817567567567565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6">
        <f t="shared" si="55"/>
        <v>40675.208333333336</v>
      </c>
      <c r="L759">
        <v>1305522000</v>
      </c>
      <c r="M759" s="7">
        <f t="shared" si="56"/>
        <v>40679.208333333336</v>
      </c>
      <c r="N759">
        <f t="shared" si="57"/>
        <v>4</v>
      </c>
      <c r="O759" t="b">
        <v>0</v>
      </c>
      <c r="P759" t="b">
        <v>0</v>
      </c>
      <c r="Q759" t="s">
        <v>2039</v>
      </c>
      <c r="R759" t="s">
        <v>2042</v>
      </c>
      <c r="S759" s="12">
        <f t="shared" si="58"/>
        <v>407</v>
      </c>
      <c r="T759">
        <f t="shared" si="59"/>
        <v>49.964912280701753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6">
        <f t="shared" si="55"/>
        <v>41936.208333333336</v>
      </c>
      <c r="L760">
        <v>1414904400</v>
      </c>
      <c r="M760" s="7">
        <f t="shared" si="56"/>
        <v>41945.208333333336</v>
      </c>
      <c r="N760">
        <f t="shared" si="57"/>
        <v>9</v>
      </c>
      <c r="O760" t="b">
        <v>0</v>
      </c>
      <c r="P760" t="b">
        <v>0</v>
      </c>
      <c r="Q760" t="s">
        <v>2033</v>
      </c>
      <c r="R760" t="s">
        <v>2034</v>
      </c>
      <c r="S760" s="12">
        <f t="shared" si="58"/>
        <v>564</v>
      </c>
      <c r="T760">
        <f t="shared" si="59"/>
        <v>110.01646903820817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6">
        <f t="shared" si="55"/>
        <v>43136.25</v>
      </c>
      <c r="L761">
        <v>1520402400</v>
      </c>
      <c r="M761" s="7">
        <f t="shared" si="56"/>
        <v>43166.25</v>
      </c>
      <c r="N761">
        <f t="shared" si="57"/>
        <v>30</v>
      </c>
      <c r="O761" t="b">
        <v>0</v>
      </c>
      <c r="P761" t="b">
        <v>0</v>
      </c>
      <c r="Q761" t="s">
        <v>2033</v>
      </c>
      <c r="R761" t="s">
        <v>2041</v>
      </c>
      <c r="S761" s="12">
        <f t="shared" si="58"/>
        <v>68</v>
      </c>
      <c r="T761">
        <f t="shared" si="59"/>
        <v>89.964678178963894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6">
        <f t="shared" si="55"/>
        <v>43678.208333333328</v>
      </c>
      <c r="L762">
        <v>1567141200</v>
      </c>
      <c r="M762" s="7">
        <f t="shared" si="56"/>
        <v>43707.208333333328</v>
      </c>
      <c r="N762">
        <f t="shared" si="57"/>
        <v>29</v>
      </c>
      <c r="O762" t="b">
        <v>0</v>
      </c>
      <c r="P762" t="b">
        <v>1</v>
      </c>
      <c r="Q762" t="s">
        <v>2048</v>
      </c>
      <c r="R762" t="s">
        <v>2049</v>
      </c>
      <c r="S762" s="12">
        <f t="shared" si="58"/>
        <v>34</v>
      </c>
      <c r="T762">
        <f t="shared" si="59"/>
        <v>79.009523809523813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6">
        <f t="shared" si="55"/>
        <v>42938.208333333328</v>
      </c>
      <c r="L763">
        <v>1501131600</v>
      </c>
      <c r="M763" s="7">
        <f t="shared" si="56"/>
        <v>42943.208333333328</v>
      </c>
      <c r="N763">
        <f t="shared" si="57"/>
        <v>5</v>
      </c>
      <c r="O763" t="b">
        <v>0</v>
      </c>
      <c r="P763" t="b">
        <v>0</v>
      </c>
      <c r="Q763" t="s">
        <v>2033</v>
      </c>
      <c r="R763" t="s">
        <v>2034</v>
      </c>
      <c r="S763" s="12">
        <f t="shared" si="58"/>
        <v>655</v>
      </c>
      <c r="T763">
        <f t="shared" si="59"/>
        <v>86.867469879518069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6">
        <f t="shared" si="55"/>
        <v>41241.25</v>
      </c>
      <c r="L764">
        <v>1355032800</v>
      </c>
      <c r="M764" s="7">
        <f t="shared" si="56"/>
        <v>41252.25</v>
      </c>
      <c r="N764">
        <f t="shared" si="57"/>
        <v>11</v>
      </c>
      <c r="O764" t="b">
        <v>0</v>
      </c>
      <c r="P764" t="b">
        <v>0</v>
      </c>
      <c r="Q764" t="s">
        <v>2033</v>
      </c>
      <c r="R764" t="s">
        <v>2056</v>
      </c>
      <c r="S764" s="12">
        <f t="shared" si="58"/>
        <v>177</v>
      </c>
      <c r="T764">
        <f t="shared" si="59"/>
        <v>62.04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6">
        <f t="shared" si="55"/>
        <v>41037.208333333336</v>
      </c>
      <c r="L765">
        <v>1339477200</v>
      </c>
      <c r="M765" s="7">
        <f t="shared" si="56"/>
        <v>41072.208333333336</v>
      </c>
      <c r="N765">
        <f t="shared" si="57"/>
        <v>35</v>
      </c>
      <c r="O765" t="b">
        <v>0</v>
      </c>
      <c r="P765" t="b">
        <v>1</v>
      </c>
      <c r="Q765" t="s">
        <v>2037</v>
      </c>
      <c r="R765" t="s">
        <v>2038</v>
      </c>
      <c r="S765" s="12">
        <f t="shared" si="58"/>
        <v>113</v>
      </c>
      <c r="T765">
        <f t="shared" si="59"/>
        <v>26.970212765957445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6">
        <f t="shared" si="55"/>
        <v>40676.208333333336</v>
      </c>
      <c r="L766">
        <v>1305954000</v>
      </c>
      <c r="M766" s="7">
        <f t="shared" si="56"/>
        <v>40684.208333333336</v>
      </c>
      <c r="N766">
        <f t="shared" si="57"/>
        <v>8</v>
      </c>
      <c r="O766" t="b">
        <v>0</v>
      </c>
      <c r="P766" t="b">
        <v>0</v>
      </c>
      <c r="Q766" t="s">
        <v>2033</v>
      </c>
      <c r="R766" t="s">
        <v>2034</v>
      </c>
      <c r="S766" s="12">
        <f t="shared" si="58"/>
        <v>728</v>
      </c>
      <c r="T766">
        <f t="shared" si="59"/>
        <v>54.121621621621621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6">
        <f t="shared" si="55"/>
        <v>42840.208333333328</v>
      </c>
      <c r="L767">
        <v>1494392400</v>
      </c>
      <c r="M767" s="7">
        <f t="shared" si="56"/>
        <v>42865.208333333328</v>
      </c>
      <c r="N767">
        <f t="shared" si="57"/>
        <v>25</v>
      </c>
      <c r="O767" t="b">
        <v>1</v>
      </c>
      <c r="P767" t="b">
        <v>1</v>
      </c>
      <c r="Q767" t="s">
        <v>2033</v>
      </c>
      <c r="R767" t="s">
        <v>2043</v>
      </c>
      <c r="S767" s="12">
        <f t="shared" si="58"/>
        <v>208</v>
      </c>
      <c r="T767">
        <f t="shared" si="59"/>
        <v>41.035353535353536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6">
        <f t="shared" si="55"/>
        <v>43362.208333333328</v>
      </c>
      <c r="L768">
        <v>1537419600</v>
      </c>
      <c r="M768" s="7">
        <f t="shared" si="56"/>
        <v>43363.208333333328</v>
      </c>
      <c r="N768">
        <f t="shared" si="57"/>
        <v>1</v>
      </c>
      <c r="O768" t="b">
        <v>0</v>
      </c>
      <c r="P768" t="b">
        <v>0</v>
      </c>
      <c r="Q768" t="s">
        <v>2039</v>
      </c>
      <c r="R768" t="s">
        <v>2061</v>
      </c>
      <c r="S768" s="12">
        <f t="shared" si="58"/>
        <v>31</v>
      </c>
      <c r="T768">
        <f t="shared" si="59"/>
        <v>55.052419354838712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6">
        <f t="shared" si="55"/>
        <v>42283.208333333328</v>
      </c>
      <c r="L769">
        <v>1447999200</v>
      </c>
      <c r="M769" s="7">
        <f t="shared" si="56"/>
        <v>42328.25</v>
      </c>
      <c r="N769">
        <f t="shared" si="57"/>
        <v>45</v>
      </c>
      <c r="O769" t="b">
        <v>0</v>
      </c>
      <c r="P769" t="b">
        <v>0</v>
      </c>
      <c r="Q769" t="s">
        <v>2045</v>
      </c>
      <c r="R769" t="s">
        <v>2057</v>
      </c>
      <c r="S769" s="12">
        <f t="shared" si="58"/>
        <v>57</v>
      </c>
      <c r="T769">
        <f t="shared" si="59"/>
        <v>107.93762183235867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6">
        <f t="shared" ref="K770:K833" si="60">(((J770/60)/60)/24)+DATE(1970,1,1)</f>
        <v>41619.25</v>
      </c>
      <c r="L770">
        <v>1388037600</v>
      </c>
      <c r="M770" s="7">
        <f t="shared" ref="M770:M833" si="61">(((L770/60)/60)/24)+DATE(1970,1,1)</f>
        <v>41634.25</v>
      </c>
      <c r="N770">
        <f t="shared" ref="N770:N833" si="62">DATEDIF(K770,M770, "D")</f>
        <v>15</v>
      </c>
      <c r="O770" t="b">
        <v>0</v>
      </c>
      <c r="P770" t="b">
        <v>0</v>
      </c>
      <c r="Q770" t="s">
        <v>2037</v>
      </c>
      <c r="R770" t="s">
        <v>2038</v>
      </c>
      <c r="S770" s="12">
        <f t="shared" ref="S770:S833" si="63">ROUND(E770/D770*100,0)</f>
        <v>231</v>
      </c>
      <c r="T770">
        <f t="shared" ref="T770:T833" si="64">E770/G770</f>
        <v>73.92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6">
        <f t="shared" si="60"/>
        <v>41501.208333333336</v>
      </c>
      <c r="L771">
        <v>1378789200</v>
      </c>
      <c r="M771" s="7">
        <f t="shared" si="61"/>
        <v>41527.208333333336</v>
      </c>
      <c r="N771">
        <f t="shared" si="62"/>
        <v>26</v>
      </c>
      <c r="O771" t="b">
        <v>0</v>
      </c>
      <c r="P771" t="b">
        <v>0</v>
      </c>
      <c r="Q771" t="s">
        <v>2048</v>
      </c>
      <c r="R771" t="s">
        <v>2049</v>
      </c>
      <c r="S771" s="12">
        <f t="shared" si="63"/>
        <v>87</v>
      </c>
      <c r="T771">
        <f t="shared" si="64"/>
        <v>31.995894428152493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6">
        <f t="shared" si="60"/>
        <v>41743.208333333336</v>
      </c>
      <c r="L772">
        <v>1398056400</v>
      </c>
      <c r="M772" s="7">
        <f t="shared" si="61"/>
        <v>41750.208333333336</v>
      </c>
      <c r="N772">
        <f t="shared" si="62"/>
        <v>7</v>
      </c>
      <c r="O772" t="b">
        <v>0</v>
      </c>
      <c r="P772" t="b">
        <v>1</v>
      </c>
      <c r="Q772" t="s">
        <v>2037</v>
      </c>
      <c r="R772" t="s">
        <v>2038</v>
      </c>
      <c r="S772" s="12">
        <f t="shared" si="63"/>
        <v>271</v>
      </c>
      <c r="T772">
        <f t="shared" si="64"/>
        <v>53.898148148148145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6">
        <f t="shared" si="60"/>
        <v>43491.25</v>
      </c>
      <c r="L773">
        <v>1550815200</v>
      </c>
      <c r="M773" s="7">
        <f t="shared" si="61"/>
        <v>43518.25</v>
      </c>
      <c r="N773">
        <f t="shared" si="62"/>
        <v>27</v>
      </c>
      <c r="O773" t="b">
        <v>0</v>
      </c>
      <c r="P773" t="b">
        <v>0</v>
      </c>
      <c r="Q773" t="s">
        <v>2037</v>
      </c>
      <c r="R773" t="s">
        <v>2038</v>
      </c>
      <c r="S773" s="12">
        <f t="shared" si="63"/>
        <v>49</v>
      </c>
      <c r="T773">
        <f t="shared" si="64"/>
        <v>106.5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6">
        <f t="shared" si="60"/>
        <v>43505.25</v>
      </c>
      <c r="L774">
        <v>1550037600</v>
      </c>
      <c r="M774" s="7">
        <f t="shared" si="61"/>
        <v>43509.25</v>
      </c>
      <c r="N774">
        <f t="shared" si="62"/>
        <v>4</v>
      </c>
      <c r="O774" t="b">
        <v>0</v>
      </c>
      <c r="P774" t="b">
        <v>0</v>
      </c>
      <c r="Q774" t="s">
        <v>2033</v>
      </c>
      <c r="R774" t="s">
        <v>2043</v>
      </c>
      <c r="S774" s="12">
        <f t="shared" si="63"/>
        <v>113</v>
      </c>
      <c r="T774">
        <f t="shared" si="64"/>
        <v>32.999805409612762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6">
        <f t="shared" si="60"/>
        <v>42838.208333333328</v>
      </c>
      <c r="L775">
        <v>1492923600</v>
      </c>
      <c r="M775" s="7">
        <f t="shared" si="61"/>
        <v>42848.208333333328</v>
      </c>
      <c r="N775">
        <f t="shared" si="62"/>
        <v>10</v>
      </c>
      <c r="O775" t="b">
        <v>0</v>
      </c>
      <c r="P775" t="b">
        <v>0</v>
      </c>
      <c r="Q775" t="s">
        <v>2037</v>
      </c>
      <c r="R775" t="s">
        <v>2038</v>
      </c>
      <c r="S775" s="12">
        <f t="shared" si="63"/>
        <v>191</v>
      </c>
      <c r="T775">
        <f t="shared" si="64"/>
        <v>43.00254993625159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6">
        <f t="shared" si="60"/>
        <v>42513.208333333328</v>
      </c>
      <c r="L776">
        <v>1467522000</v>
      </c>
      <c r="M776" s="7">
        <f t="shared" si="61"/>
        <v>42554.208333333328</v>
      </c>
      <c r="N776">
        <f t="shared" si="62"/>
        <v>41</v>
      </c>
      <c r="O776" t="b">
        <v>0</v>
      </c>
      <c r="P776" t="b">
        <v>0</v>
      </c>
      <c r="Q776" t="s">
        <v>2035</v>
      </c>
      <c r="R776" t="s">
        <v>2036</v>
      </c>
      <c r="S776" s="12">
        <f t="shared" si="63"/>
        <v>136</v>
      </c>
      <c r="T776">
        <f t="shared" si="64"/>
        <v>86.858974358974365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6">
        <f t="shared" si="60"/>
        <v>41949.25</v>
      </c>
      <c r="L777">
        <v>1416117600</v>
      </c>
      <c r="M777" s="7">
        <f t="shared" si="61"/>
        <v>41959.25</v>
      </c>
      <c r="N777">
        <f t="shared" si="62"/>
        <v>10</v>
      </c>
      <c r="O777" t="b">
        <v>0</v>
      </c>
      <c r="P777" t="b">
        <v>0</v>
      </c>
      <c r="Q777" t="s">
        <v>2033</v>
      </c>
      <c r="R777" t="s">
        <v>2034</v>
      </c>
      <c r="S777" s="12">
        <f t="shared" si="63"/>
        <v>10</v>
      </c>
      <c r="T777">
        <f t="shared" si="64"/>
        <v>96.8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6">
        <f t="shared" si="60"/>
        <v>43650.208333333328</v>
      </c>
      <c r="L778">
        <v>1563771600</v>
      </c>
      <c r="M778" s="7">
        <f t="shared" si="61"/>
        <v>43668.208333333328</v>
      </c>
      <c r="N778">
        <f t="shared" si="62"/>
        <v>18</v>
      </c>
      <c r="O778" t="b">
        <v>0</v>
      </c>
      <c r="P778" t="b">
        <v>0</v>
      </c>
      <c r="Q778" t="s">
        <v>2037</v>
      </c>
      <c r="R778" t="s">
        <v>2038</v>
      </c>
      <c r="S778" s="12">
        <f t="shared" si="63"/>
        <v>66</v>
      </c>
      <c r="T778">
        <f t="shared" si="64"/>
        <v>32.995456610631528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6">
        <f t="shared" si="60"/>
        <v>40809.208333333336</v>
      </c>
      <c r="L779">
        <v>1319259600</v>
      </c>
      <c r="M779" s="7">
        <f t="shared" si="61"/>
        <v>40838.208333333336</v>
      </c>
      <c r="N779">
        <f t="shared" si="62"/>
        <v>29</v>
      </c>
      <c r="O779" t="b">
        <v>0</v>
      </c>
      <c r="P779" t="b">
        <v>0</v>
      </c>
      <c r="Q779" t="s">
        <v>2037</v>
      </c>
      <c r="R779" t="s">
        <v>2038</v>
      </c>
      <c r="S779" s="12">
        <f t="shared" si="63"/>
        <v>49</v>
      </c>
      <c r="T779">
        <f t="shared" si="64"/>
        <v>68.028106508875737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6">
        <f t="shared" si="60"/>
        <v>40768.208333333336</v>
      </c>
      <c r="L780">
        <v>1313643600</v>
      </c>
      <c r="M780" s="7">
        <f t="shared" si="61"/>
        <v>40773.208333333336</v>
      </c>
      <c r="N780">
        <f t="shared" si="62"/>
        <v>5</v>
      </c>
      <c r="O780" t="b">
        <v>0</v>
      </c>
      <c r="P780" t="b">
        <v>0</v>
      </c>
      <c r="Q780" t="s">
        <v>2039</v>
      </c>
      <c r="R780" t="s">
        <v>2047</v>
      </c>
      <c r="S780" s="12">
        <f t="shared" si="63"/>
        <v>788</v>
      </c>
      <c r="T780">
        <f t="shared" si="64"/>
        <v>58.867816091954026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6">
        <f t="shared" si="60"/>
        <v>42230.208333333328</v>
      </c>
      <c r="L781">
        <v>1440306000</v>
      </c>
      <c r="M781" s="7">
        <f t="shared" si="61"/>
        <v>42239.208333333328</v>
      </c>
      <c r="N781">
        <f t="shared" si="62"/>
        <v>9</v>
      </c>
      <c r="O781" t="b">
        <v>0</v>
      </c>
      <c r="P781" t="b">
        <v>1</v>
      </c>
      <c r="Q781" t="s">
        <v>2037</v>
      </c>
      <c r="R781" t="s">
        <v>2038</v>
      </c>
      <c r="S781" s="12">
        <f t="shared" si="63"/>
        <v>80</v>
      </c>
      <c r="T781">
        <f t="shared" si="64"/>
        <v>105.04572803850782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6">
        <f t="shared" si="60"/>
        <v>42573.208333333328</v>
      </c>
      <c r="L782">
        <v>1470805200</v>
      </c>
      <c r="M782" s="7">
        <f t="shared" si="61"/>
        <v>42592.208333333328</v>
      </c>
      <c r="N782">
        <f t="shared" si="62"/>
        <v>19</v>
      </c>
      <c r="O782" t="b">
        <v>0</v>
      </c>
      <c r="P782" t="b">
        <v>1</v>
      </c>
      <c r="Q782" t="s">
        <v>2039</v>
      </c>
      <c r="R782" t="s">
        <v>2042</v>
      </c>
      <c r="S782" s="12">
        <f t="shared" si="63"/>
        <v>106</v>
      </c>
      <c r="T782">
        <f t="shared" si="64"/>
        <v>33.054878048780488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6">
        <f t="shared" si="60"/>
        <v>40482.208333333336</v>
      </c>
      <c r="L783">
        <v>1292911200</v>
      </c>
      <c r="M783" s="7">
        <f t="shared" si="61"/>
        <v>40533.25</v>
      </c>
      <c r="N783">
        <f t="shared" si="62"/>
        <v>51</v>
      </c>
      <c r="O783" t="b">
        <v>0</v>
      </c>
      <c r="P783" t="b">
        <v>0</v>
      </c>
      <c r="Q783" t="s">
        <v>2037</v>
      </c>
      <c r="R783" t="s">
        <v>2038</v>
      </c>
      <c r="S783" s="12">
        <f t="shared" si="63"/>
        <v>51</v>
      </c>
      <c r="T783">
        <f t="shared" si="64"/>
        <v>78.821428571428569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6">
        <f t="shared" si="60"/>
        <v>40603.25</v>
      </c>
      <c r="L784">
        <v>1301374800</v>
      </c>
      <c r="M784" s="7">
        <f t="shared" si="61"/>
        <v>40631.208333333336</v>
      </c>
      <c r="N784">
        <f t="shared" si="62"/>
        <v>28</v>
      </c>
      <c r="O784" t="b">
        <v>0</v>
      </c>
      <c r="P784" t="b">
        <v>1</v>
      </c>
      <c r="Q784" t="s">
        <v>2039</v>
      </c>
      <c r="R784" t="s">
        <v>2047</v>
      </c>
      <c r="S784" s="12">
        <f t="shared" si="63"/>
        <v>215</v>
      </c>
      <c r="T784">
        <f t="shared" si="64"/>
        <v>68.204968944099377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6">
        <f t="shared" si="60"/>
        <v>41625.25</v>
      </c>
      <c r="L785">
        <v>1387864800</v>
      </c>
      <c r="M785" s="7">
        <f t="shared" si="61"/>
        <v>41632.25</v>
      </c>
      <c r="N785">
        <f t="shared" si="62"/>
        <v>7</v>
      </c>
      <c r="O785" t="b">
        <v>0</v>
      </c>
      <c r="P785" t="b">
        <v>0</v>
      </c>
      <c r="Q785" t="s">
        <v>2033</v>
      </c>
      <c r="R785" t="s">
        <v>2034</v>
      </c>
      <c r="S785" s="12">
        <f t="shared" si="63"/>
        <v>141</v>
      </c>
      <c r="T785">
        <f t="shared" si="64"/>
        <v>75.731884057971016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6">
        <f t="shared" si="60"/>
        <v>42435.25</v>
      </c>
      <c r="L786">
        <v>1458190800</v>
      </c>
      <c r="M786" s="7">
        <f t="shared" si="61"/>
        <v>42446.208333333328</v>
      </c>
      <c r="N786">
        <f t="shared" si="62"/>
        <v>11</v>
      </c>
      <c r="O786" t="b">
        <v>0</v>
      </c>
      <c r="P786" t="b">
        <v>0</v>
      </c>
      <c r="Q786" t="s">
        <v>2035</v>
      </c>
      <c r="R786" t="s">
        <v>2036</v>
      </c>
      <c r="S786" s="12">
        <f t="shared" si="63"/>
        <v>115</v>
      </c>
      <c r="T786">
        <f t="shared" si="64"/>
        <v>30.996070133010882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6">
        <f t="shared" si="60"/>
        <v>43582.208333333328</v>
      </c>
      <c r="L787">
        <v>1559278800</v>
      </c>
      <c r="M787" s="7">
        <f t="shared" si="61"/>
        <v>43616.208333333328</v>
      </c>
      <c r="N787">
        <f t="shared" si="62"/>
        <v>34</v>
      </c>
      <c r="O787" t="b">
        <v>0</v>
      </c>
      <c r="P787" t="b">
        <v>1</v>
      </c>
      <c r="Q787" t="s">
        <v>2039</v>
      </c>
      <c r="R787" t="s">
        <v>2047</v>
      </c>
      <c r="S787" s="12">
        <f t="shared" si="63"/>
        <v>193</v>
      </c>
      <c r="T787">
        <f t="shared" si="64"/>
        <v>101.88188976377953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6">
        <f t="shared" si="60"/>
        <v>43186.208333333328</v>
      </c>
      <c r="L788">
        <v>1522731600</v>
      </c>
      <c r="M788" s="7">
        <f t="shared" si="61"/>
        <v>43193.208333333328</v>
      </c>
      <c r="N788">
        <f t="shared" si="62"/>
        <v>7</v>
      </c>
      <c r="O788" t="b">
        <v>0</v>
      </c>
      <c r="P788" t="b">
        <v>1</v>
      </c>
      <c r="Q788" t="s">
        <v>2033</v>
      </c>
      <c r="R788" t="s">
        <v>2056</v>
      </c>
      <c r="S788" s="12">
        <f t="shared" si="63"/>
        <v>730</v>
      </c>
      <c r="T788">
        <f t="shared" si="64"/>
        <v>52.879227053140099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6">
        <f t="shared" si="60"/>
        <v>40684.208333333336</v>
      </c>
      <c r="L789">
        <v>1306731600</v>
      </c>
      <c r="M789" s="7">
        <f t="shared" si="61"/>
        <v>40693.208333333336</v>
      </c>
      <c r="N789">
        <f t="shared" si="62"/>
        <v>9</v>
      </c>
      <c r="O789" t="b">
        <v>0</v>
      </c>
      <c r="P789" t="b">
        <v>0</v>
      </c>
      <c r="Q789" t="s">
        <v>2033</v>
      </c>
      <c r="R789" t="s">
        <v>2034</v>
      </c>
      <c r="S789" s="12">
        <f t="shared" si="63"/>
        <v>100</v>
      </c>
      <c r="T789">
        <f t="shared" si="64"/>
        <v>71.005820721769496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6">
        <f t="shared" si="60"/>
        <v>41202.208333333336</v>
      </c>
      <c r="L790">
        <v>1352527200</v>
      </c>
      <c r="M790" s="7">
        <f t="shared" si="61"/>
        <v>41223.25</v>
      </c>
      <c r="N790">
        <f t="shared" si="62"/>
        <v>21</v>
      </c>
      <c r="O790" t="b">
        <v>0</v>
      </c>
      <c r="P790" t="b">
        <v>0</v>
      </c>
      <c r="Q790" t="s">
        <v>2039</v>
      </c>
      <c r="R790" t="s">
        <v>2047</v>
      </c>
      <c r="S790" s="12">
        <f t="shared" si="63"/>
        <v>88</v>
      </c>
      <c r="T790">
        <f t="shared" si="64"/>
        <v>102.38709677419355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6">
        <f t="shared" si="60"/>
        <v>41786.208333333336</v>
      </c>
      <c r="L791">
        <v>1404363600</v>
      </c>
      <c r="M791" s="7">
        <f t="shared" si="61"/>
        <v>41823.208333333336</v>
      </c>
      <c r="N791">
        <f t="shared" si="62"/>
        <v>37</v>
      </c>
      <c r="O791" t="b">
        <v>0</v>
      </c>
      <c r="P791" t="b">
        <v>0</v>
      </c>
      <c r="Q791" t="s">
        <v>2037</v>
      </c>
      <c r="R791" t="s">
        <v>2038</v>
      </c>
      <c r="S791" s="12">
        <f t="shared" si="63"/>
        <v>37</v>
      </c>
      <c r="T791">
        <f t="shared" si="64"/>
        <v>74.466666666666669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6">
        <f t="shared" si="60"/>
        <v>40223.25</v>
      </c>
      <c r="L792">
        <v>1266645600</v>
      </c>
      <c r="M792" s="7">
        <f t="shared" si="61"/>
        <v>40229.25</v>
      </c>
      <c r="N792">
        <f t="shared" si="62"/>
        <v>6</v>
      </c>
      <c r="O792" t="b">
        <v>0</v>
      </c>
      <c r="P792" t="b">
        <v>0</v>
      </c>
      <c r="Q792" t="s">
        <v>2037</v>
      </c>
      <c r="R792" t="s">
        <v>2038</v>
      </c>
      <c r="S792" s="12">
        <f t="shared" si="63"/>
        <v>31</v>
      </c>
      <c r="T792">
        <f t="shared" si="64"/>
        <v>51.009883198562441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6">
        <f t="shared" si="60"/>
        <v>42715.25</v>
      </c>
      <c r="L793">
        <v>1482818400</v>
      </c>
      <c r="M793" s="7">
        <f t="shared" si="61"/>
        <v>42731.25</v>
      </c>
      <c r="N793">
        <f t="shared" si="62"/>
        <v>16</v>
      </c>
      <c r="O793" t="b">
        <v>0</v>
      </c>
      <c r="P793" t="b">
        <v>0</v>
      </c>
      <c r="Q793" t="s">
        <v>2031</v>
      </c>
      <c r="R793" t="s">
        <v>2032</v>
      </c>
      <c r="S793" s="12">
        <f t="shared" si="63"/>
        <v>26</v>
      </c>
      <c r="T793">
        <f t="shared" si="64"/>
        <v>90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6">
        <f t="shared" si="60"/>
        <v>41451.208333333336</v>
      </c>
      <c r="L794">
        <v>1374642000</v>
      </c>
      <c r="M794" s="7">
        <f t="shared" si="61"/>
        <v>41479.208333333336</v>
      </c>
      <c r="N794">
        <f t="shared" si="62"/>
        <v>28</v>
      </c>
      <c r="O794" t="b">
        <v>0</v>
      </c>
      <c r="P794" t="b">
        <v>1</v>
      </c>
      <c r="Q794" t="s">
        <v>2037</v>
      </c>
      <c r="R794" t="s">
        <v>2038</v>
      </c>
      <c r="S794" s="12">
        <f t="shared" si="63"/>
        <v>34</v>
      </c>
      <c r="T794">
        <f t="shared" si="64"/>
        <v>97.142857142857139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6">
        <f t="shared" si="60"/>
        <v>41450.208333333336</v>
      </c>
      <c r="L795">
        <v>1372482000</v>
      </c>
      <c r="M795" s="7">
        <f t="shared" si="61"/>
        <v>41454.208333333336</v>
      </c>
      <c r="N795">
        <f t="shared" si="62"/>
        <v>4</v>
      </c>
      <c r="O795" t="b">
        <v>0</v>
      </c>
      <c r="P795" t="b">
        <v>0</v>
      </c>
      <c r="Q795" t="s">
        <v>2045</v>
      </c>
      <c r="R795" t="s">
        <v>2046</v>
      </c>
      <c r="S795" s="12">
        <f t="shared" si="63"/>
        <v>1186</v>
      </c>
      <c r="T795">
        <f t="shared" si="64"/>
        <v>72.071823204419886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6">
        <f t="shared" si="60"/>
        <v>43091.25</v>
      </c>
      <c r="L796">
        <v>1514959200</v>
      </c>
      <c r="M796" s="7">
        <f t="shared" si="61"/>
        <v>43103.25</v>
      </c>
      <c r="N796">
        <f t="shared" si="62"/>
        <v>12</v>
      </c>
      <c r="O796" t="b">
        <v>0</v>
      </c>
      <c r="P796" t="b">
        <v>0</v>
      </c>
      <c r="Q796" t="s">
        <v>2033</v>
      </c>
      <c r="R796" t="s">
        <v>2034</v>
      </c>
      <c r="S796" s="12">
        <f t="shared" si="63"/>
        <v>125</v>
      </c>
      <c r="T796">
        <f t="shared" si="64"/>
        <v>75.236363636363635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6">
        <f t="shared" si="60"/>
        <v>42675.208333333328</v>
      </c>
      <c r="L797">
        <v>1478235600</v>
      </c>
      <c r="M797" s="7">
        <f t="shared" si="61"/>
        <v>42678.208333333328</v>
      </c>
      <c r="N797">
        <f t="shared" si="62"/>
        <v>3</v>
      </c>
      <c r="O797" t="b">
        <v>0</v>
      </c>
      <c r="P797" t="b">
        <v>0</v>
      </c>
      <c r="Q797" t="s">
        <v>2039</v>
      </c>
      <c r="R797" t="s">
        <v>2042</v>
      </c>
      <c r="S797" s="12">
        <f t="shared" si="63"/>
        <v>14</v>
      </c>
      <c r="T797">
        <f t="shared" si="64"/>
        <v>32.967741935483872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6">
        <f t="shared" si="60"/>
        <v>41859.208333333336</v>
      </c>
      <c r="L798">
        <v>1408078800</v>
      </c>
      <c r="M798" s="7">
        <f t="shared" si="61"/>
        <v>41866.208333333336</v>
      </c>
      <c r="N798">
        <f t="shared" si="62"/>
        <v>7</v>
      </c>
      <c r="O798" t="b">
        <v>0</v>
      </c>
      <c r="P798" t="b">
        <v>1</v>
      </c>
      <c r="Q798" t="s">
        <v>2048</v>
      </c>
      <c r="R798" t="s">
        <v>2059</v>
      </c>
      <c r="S798" s="12">
        <f t="shared" si="63"/>
        <v>55</v>
      </c>
      <c r="T798">
        <f t="shared" si="64"/>
        <v>54.807692307692307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6">
        <f t="shared" si="60"/>
        <v>43464.25</v>
      </c>
      <c r="L799">
        <v>1548136800</v>
      </c>
      <c r="M799" s="7">
        <f t="shared" si="61"/>
        <v>43487.25</v>
      </c>
      <c r="N799">
        <f t="shared" si="62"/>
        <v>23</v>
      </c>
      <c r="O799" t="b">
        <v>0</v>
      </c>
      <c r="P799" t="b">
        <v>0</v>
      </c>
      <c r="Q799" t="s">
        <v>2035</v>
      </c>
      <c r="R799" t="s">
        <v>2036</v>
      </c>
      <c r="S799" s="12">
        <f t="shared" si="63"/>
        <v>110</v>
      </c>
      <c r="T799">
        <f t="shared" si="64"/>
        <v>45.037837837837834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6">
        <f t="shared" si="60"/>
        <v>41060.208333333336</v>
      </c>
      <c r="L800">
        <v>1340859600</v>
      </c>
      <c r="M800" s="7">
        <f t="shared" si="61"/>
        <v>41088.208333333336</v>
      </c>
      <c r="N800">
        <f t="shared" si="62"/>
        <v>28</v>
      </c>
      <c r="O800" t="b">
        <v>0</v>
      </c>
      <c r="P800" t="b">
        <v>1</v>
      </c>
      <c r="Q800" t="s">
        <v>2037</v>
      </c>
      <c r="R800" t="s">
        <v>2038</v>
      </c>
      <c r="S800" s="12">
        <f t="shared" si="63"/>
        <v>188</v>
      </c>
      <c r="T800">
        <f t="shared" si="64"/>
        <v>52.958677685950413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6">
        <f t="shared" si="60"/>
        <v>42399.25</v>
      </c>
      <c r="L801">
        <v>1454479200</v>
      </c>
      <c r="M801" s="7">
        <f t="shared" si="61"/>
        <v>42403.25</v>
      </c>
      <c r="N801">
        <f t="shared" si="62"/>
        <v>4</v>
      </c>
      <c r="O801" t="b">
        <v>0</v>
      </c>
      <c r="P801" t="b">
        <v>0</v>
      </c>
      <c r="Q801" t="s">
        <v>2037</v>
      </c>
      <c r="R801" t="s">
        <v>2038</v>
      </c>
      <c r="S801" s="12">
        <f t="shared" si="63"/>
        <v>87</v>
      </c>
      <c r="T801">
        <f t="shared" si="64"/>
        <v>60.017959183673469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6">
        <f t="shared" si="60"/>
        <v>42167.208333333328</v>
      </c>
      <c r="L802">
        <v>1434430800</v>
      </c>
      <c r="M802" s="7">
        <f t="shared" si="61"/>
        <v>42171.208333333328</v>
      </c>
      <c r="N802">
        <f t="shared" si="62"/>
        <v>4</v>
      </c>
      <c r="O802" t="b">
        <v>0</v>
      </c>
      <c r="P802" t="b">
        <v>0</v>
      </c>
      <c r="Q802" t="s">
        <v>2033</v>
      </c>
      <c r="R802" t="s">
        <v>2034</v>
      </c>
      <c r="S802" s="12">
        <f t="shared" si="63"/>
        <v>1</v>
      </c>
      <c r="T802">
        <f t="shared" si="64"/>
        <v>1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6">
        <f t="shared" si="60"/>
        <v>43830.25</v>
      </c>
      <c r="L803">
        <v>1579672800</v>
      </c>
      <c r="M803" s="7">
        <f t="shared" si="61"/>
        <v>43852.25</v>
      </c>
      <c r="N803">
        <f t="shared" si="62"/>
        <v>22</v>
      </c>
      <c r="O803" t="b">
        <v>0</v>
      </c>
      <c r="P803" t="b">
        <v>1</v>
      </c>
      <c r="Q803" t="s">
        <v>2052</v>
      </c>
      <c r="R803" t="s">
        <v>2053</v>
      </c>
      <c r="S803" s="12">
        <f t="shared" si="63"/>
        <v>203</v>
      </c>
      <c r="T803">
        <f t="shared" si="64"/>
        <v>44.028301886792455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6">
        <f t="shared" si="60"/>
        <v>43650.208333333328</v>
      </c>
      <c r="L804">
        <v>1562389200</v>
      </c>
      <c r="M804" s="7">
        <f t="shared" si="61"/>
        <v>43652.208333333328</v>
      </c>
      <c r="N804">
        <f t="shared" si="62"/>
        <v>2</v>
      </c>
      <c r="O804" t="b">
        <v>0</v>
      </c>
      <c r="P804" t="b">
        <v>0</v>
      </c>
      <c r="Q804" t="s">
        <v>2052</v>
      </c>
      <c r="R804" t="s">
        <v>2053</v>
      </c>
      <c r="S804" s="12">
        <f t="shared" si="63"/>
        <v>197</v>
      </c>
      <c r="T804">
        <f t="shared" si="64"/>
        <v>86.028169014084511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6">
        <f t="shared" si="60"/>
        <v>43492.25</v>
      </c>
      <c r="L805">
        <v>1551506400</v>
      </c>
      <c r="M805" s="7">
        <f t="shared" si="61"/>
        <v>43526.25</v>
      </c>
      <c r="N805">
        <f t="shared" si="62"/>
        <v>34</v>
      </c>
      <c r="O805" t="b">
        <v>0</v>
      </c>
      <c r="P805" t="b">
        <v>0</v>
      </c>
      <c r="Q805" t="s">
        <v>2037</v>
      </c>
      <c r="R805" t="s">
        <v>2038</v>
      </c>
      <c r="S805" s="12">
        <f t="shared" si="63"/>
        <v>107</v>
      </c>
      <c r="T805">
        <f t="shared" si="64"/>
        <v>28.012875536480685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6">
        <f t="shared" si="60"/>
        <v>43102.25</v>
      </c>
      <c r="L806">
        <v>1516600800</v>
      </c>
      <c r="M806" s="7">
        <f t="shared" si="61"/>
        <v>43122.25</v>
      </c>
      <c r="N806">
        <f t="shared" si="62"/>
        <v>20</v>
      </c>
      <c r="O806" t="b">
        <v>0</v>
      </c>
      <c r="P806" t="b">
        <v>0</v>
      </c>
      <c r="Q806" t="s">
        <v>2033</v>
      </c>
      <c r="R806" t="s">
        <v>2034</v>
      </c>
      <c r="S806" s="12">
        <f t="shared" si="63"/>
        <v>269</v>
      </c>
      <c r="T806">
        <f t="shared" si="64"/>
        <v>32.050458715596328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6">
        <f t="shared" si="60"/>
        <v>41958.25</v>
      </c>
      <c r="L807">
        <v>1420437600</v>
      </c>
      <c r="M807" s="7">
        <f t="shared" si="61"/>
        <v>42009.25</v>
      </c>
      <c r="N807">
        <f t="shared" si="62"/>
        <v>51</v>
      </c>
      <c r="O807" t="b">
        <v>0</v>
      </c>
      <c r="P807" t="b">
        <v>0</v>
      </c>
      <c r="Q807" t="s">
        <v>2039</v>
      </c>
      <c r="R807" t="s">
        <v>2040</v>
      </c>
      <c r="S807" s="12">
        <f t="shared" si="63"/>
        <v>51</v>
      </c>
      <c r="T807">
        <f t="shared" si="64"/>
        <v>73.611940298507463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6">
        <f t="shared" si="60"/>
        <v>40973.25</v>
      </c>
      <c r="L808">
        <v>1332997200</v>
      </c>
      <c r="M808" s="7">
        <f t="shared" si="61"/>
        <v>40997.208333333336</v>
      </c>
      <c r="N808">
        <f t="shared" si="62"/>
        <v>24</v>
      </c>
      <c r="O808" t="b">
        <v>0</v>
      </c>
      <c r="P808" t="b">
        <v>1</v>
      </c>
      <c r="Q808" t="s">
        <v>2039</v>
      </c>
      <c r="R808" t="s">
        <v>2042</v>
      </c>
      <c r="S808" s="12">
        <f t="shared" si="63"/>
        <v>1180</v>
      </c>
      <c r="T808">
        <f t="shared" si="64"/>
        <v>108.71052631578948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6">
        <f t="shared" si="60"/>
        <v>43753.208333333328</v>
      </c>
      <c r="L809">
        <v>1574920800</v>
      </c>
      <c r="M809" s="7">
        <f t="shared" si="61"/>
        <v>43797.25</v>
      </c>
      <c r="N809">
        <f t="shared" si="62"/>
        <v>44</v>
      </c>
      <c r="O809" t="b">
        <v>0</v>
      </c>
      <c r="P809" t="b">
        <v>1</v>
      </c>
      <c r="Q809" t="s">
        <v>2037</v>
      </c>
      <c r="R809" t="s">
        <v>2038</v>
      </c>
      <c r="S809" s="12">
        <f t="shared" si="63"/>
        <v>264</v>
      </c>
      <c r="T809">
        <f t="shared" si="64"/>
        <v>42.97674418604651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6">
        <f t="shared" si="60"/>
        <v>42507.208333333328</v>
      </c>
      <c r="L810">
        <v>1464930000</v>
      </c>
      <c r="M810" s="7">
        <f t="shared" si="61"/>
        <v>42524.208333333328</v>
      </c>
      <c r="N810">
        <f t="shared" si="62"/>
        <v>17</v>
      </c>
      <c r="O810" t="b">
        <v>0</v>
      </c>
      <c r="P810" t="b">
        <v>0</v>
      </c>
      <c r="Q810" t="s">
        <v>2031</v>
      </c>
      <c r="R810" t="s">
        <v>2032</v>
      </c>
      <c r="S810" s="12">
        <f t="shared" si="63"/>
        <v>30</v>
      </c>
      <c r="T810">
        <f t="shared" si="64"/>
        <v>83.315789473684205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6">
        <f t="shared" si="60"/>
        <v>41135.208333333336</v>
      </c>
      <c r="L811">
        <v>1345006800</v>
      </c>
      <c r="M811" s="7">
        <f t="shared" si="61"/>
        <v>41136.208333333336</v>
      </c>
      <c r="N811">
        <f t="shared" si="62"/>
        <v>1</v>
      </c>
      <c r="O811" t="b">
        <v>0</v>
      </c>
      <c r="P811" t="b">
        <v>0</v>
      </c>
      <c r="Q811" t="s">
        <v>2039</v>
      </c>
      <c r="R811" t="s">
        <v>2040</v>
      </c>
      <c r="S811" s="12">
        <f t="shared" si="63"/>
        <v>63</v>
      </c>
      <c r="T811">
        <f t="shared" si="64"/>
        <v>42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6">
        <f t="shared" si="60"/>
        <v>43067.25</v>
      </c>
      <c r="L812">
        <v>1512712800</v>
      </c>
      <c r="M812" s="7">
        <f t="shared" si="61"/>
        <v>43077.25</v>
      </c>
      <c r="N812">
        <f t="shared" si="62"/>
        <v>10</v>
      </c>
      <c r="O812" t="b">
        <v>0</v>
      </c>
      <c r="P812" t="b">
        <v>1</v>
      </c>
      <c r="Q812" t="s">
        <v>2037</v>
      </c>
      <c r="R812" t="s">
        <v>2038</v>
      </c>
      <c r="S812" s="12">
        <f t="shared" si="63"/>
        <v>193</v>
      </c>
      <c r="T812">
        <f t="shared" si="64"/>
        <v>55.927601809954751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6">
        <f t="shared" si="60"/>
        <v>42378.25</v>
      </c>
      <c r="L813">
        <v>1452492000</v>
      </c>
      <c r="M813" s="7">
        <f t="shared" si="61"/>
        <v>42380.25</v>
      </c>
      <c r="N813">
        <f t="shared" si="62"/>
        <v>2</v>
      </c>
      <c r="O813" t="b">
        <v>0</v>
      </c>
      <c r="P813" t="b">
        <v>1</v>
      </c>
      <c r="Q813" t="s">
        <v>2048</v>
      </c>
      <c r="R813" t="s">
        <v>2049</v>
      </c>
      <c r="S813" s="12">
        <f t="shared" si="63"/>
        <v>77</v>
      </c>
      <c r="T813">
        <f t="shared" si="64"/>
        <v>105.03681885125184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6">
        <f t="shared" si="60"/>
        <v>43206.208333333328</v>
      </c>
      <c r="L814">
        <v>1524286800</v>
      </c>
      <c r="M814" s="7">
        <f t="shared" si="61"/>
        <v>43211.208333333328</v>
      </c>
      <c r="N814">
        <f t="shared" si="62"/>
        <v>5</v>
      </c>
      <c r="O814" t="b">
        <v>0</v>
      </c>
      <c r="P814" t="b">
        <v>0</v>
      </c>
      <c r="Q814" t="s">
        <v>2045</v>
      </c>
      <c r="R814" t="s">
        <v>2046</v>
      </c>
      <c r="S814" s="12">
        <f t="shared" si="63"/>
        <v>226</v>
      </c>
      <c r="T814">
        <f t="shared" si="64"/>
        <v>48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6">
        <f t="shared" si="60"/>
        <v>41148.208333333336</v>
      </c>
      <c r="L815">
        <v>1346907600</v>
      </c>
      <c r="M815" s="7">
        <f t="shared" si="61"/>
        <v>41158.208333333336</v>
      </c>
      <c r="N815">
        <f t="shared" si="62"/>
        <v>10</v>
      </c>
      <c r="O815" t="b">
        <v>0</v>
      </c>
      <c r="P815" t="b">
        <v>0</v>
      </c>
      <c r="Q815" t="s">
        <v>2048</v>
      </c>
      <c r="R815" t="s">
        <v>2049</v>
      </c>
      <c r="S815" s="12">
        <f t="shared" si="63"/>
        <v>239</v>
      </c>
      <c r="T815">
        <f t="shared" si="64"/>
        <v>112.66176470588235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6">
        <f t="shared" si="60"/>
        <v>42517.208333333328</v>
      </c>
      <c r="L816">
        <v>1464498000</v>
      </c>
      <c r="M816" s="7">
        <f t="shared" si="61"/>
        <v>42519.208333333328</v>
      </c>
      <c r="N816">
        <f t="shared" si="62"/>
        <v>2</v>
      </c>
      <c r="O816" t="b">
        <v>0</v>
      </c>
      <c r="P816" t="b">
        <v>1</v>
      </c>
      <c r="Q816" t="s">
        <v>2033</v>
      </c>
      <c r="R816" t="s">
        <v>2034</v>
      </c>
      <c r="S816" s="12">
        <f t="shared" si="63"/>
        <v>92</v>
      </c>
      <c r="T816">
        <f t="shared" si="64"/>
        <v>81.944444444444443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6">
        <f t="shared" si="60"/>
        <v>43068.25</v>
      </c>
      <c r="L817">
        <v>1514181600</v>
      </c>
      <c r="M817" s="7">
        <f t="shared" si="61"/>
        <v>43094.25</v>
      </c>
      <c r="N817">
        <f t="shared" si="62"/>
        <v>26</v>
      </c>
      <c r="O817" t="b">
        <v>0</v>
      </c>
      <c r="P817" t="b">
        <v>0</v>
      </c>
      <c r="Q817" t="s">
        <v>2033</v>
      </c>
      <c r="R817" t="s">
        <v>2034</v>
      </c>
      <c r="S817" s="12">
        <f t="shared" si="63"/>
        <v>130</v>
      </c>
      <c r="T817">
        <f t="shared" si="64"/>
        <v>64.049180327868854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6">
        <f t="shared" si="60"/>
        <v>41680.25</v>
      </c>
      <c r="L818">
        <v>1392184800</v>
      </c>
      <c r="M818" s="7">
        <f t="shared" si="61"/>
        <v>41682.25</v>
      </c>
      <c r="N818">
        <f t="shared" si="62"/>
        <v>2</v>
      </c>
      <c r="O818" t="b">
        <v>1</v>
      </c>
      <c r="P818" t="b">
        <v>1</v>
      </c>
      <c r="Q818" t="s">
        <v>2037</v>
      </c>
      <c r="R818" t="s">
        <v>2038</v>
      </c>
      <c r="S818" s="12">
        <f t="shared" si="63"/>
        <v>615</v>
      </c>
      <c r="T818">
        <f t="shared" si="64"/>
        <v>106.39097744360902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6">
        <f t="shared" si="60"/>
        <v>43589.208333333328</v>
      </c>
      <c r="L819">
        <v>1559365200</v>
      </c>
      <c r="M819" s="7">
        <f t="shared" si="61"/>
        <v>43617.208333333328</v>
      </c>
      <c r="N819">
        <f t="shared" si="62"/>
        <v>28</v>
      </c>
      <c r="O819" t="b">
        <v>0</v>
      </c>
      <c r="P819" t="b">
        <v>1</v>
      </c>
      <c r="Q819" t="s">
        <v>2045</v>
      </c>
      <c r="R819" t="s">
        <v>2046</v>
      </c>
      <c r="S819" s="12">
        <f t="shared" si="63"/>
        <v>369</v>
      </c>
      <c r="T819">
        <f t="shared" si="64"/>
        <v>76.011249497790274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6">
        <f t="shared" si="60"/>
        <v>43486.25</v>
      </c>
      <c r="L820">
        <v>1549173600</v>
      </c>
      <c r="M820" s="7">
        <f t="shared" si="61"/>
        <v>43499.25</v>
      </c>
      <c r="N820">
        <f t="shared" si="62"/>
        <v>13</v>
      </c>
      <c r="O820" t="b">
        <v>0</v>
      </c>
      <c r="P820" t="b">
        <v>1</v>
      </c>
      <c r="Q820" t="s">
        <v>2037</v>
      </c>
      <c r="R820" t="s">
        <v>2038</v>
      </c>
      <c r="S820" s="12">
        <f t="shared" si="63"/>
        <v>1095</v>
      </c>
      <c r="T820">
        <f t="shared" si="64"/>
        <v>111.07246376811594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6">
        <f t="shared" si="60"/>
        <v>41237.25</v>
      </c>
      <c r="L821">
        <v>1355032800</v>
      </c>
      <c r="M821" s="7">
        <f t="shared" si="61"/>
        <v>41252.25</v>
      </c>
      <c r="N821">
        <f t="shared" si="62"/>
        <v>15</v>
      </c>
      <c r="O821" t="b">
        <v>1</v>
      </c>
      <c r="P821" t="b">
        <v>0</v>
      </c>
      <c r="Q821" t="s">
        <v>2048</v>
      </c>
      <c r="R821" t="s">
        <v>2049</v>
      </c>
      <c r="S821" s="12">
        <f t="shared" si="63"/>
        <v>51</v>
      </c>
      <c r="T821">
        <f t="shared" si="64"/>
        <v>95.936170212765958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6">
        <f t="shared" si="60"/>
        <v>43310.208333333328</v>
      </c>
      <c r="L822">
        <v>1533963600</v>
      </c>
      <c r="M822" s="7">
        <f t="shared" si="61"/>
        <v>43323.208333333328</v>
      </c>
      <c r="N822">
        <f t="shared" si="62"/>
        <v>13</v>
      </c>
      <c r="O822" t="b">
        <v>0</v>
      </c>
      <c r="P822" t="b">
        <v>1</v>
      </c>
      <c r="Q822" t="s">
        <v>2033</v>
      </c>
      <c r="R822" t="s">
        <v>2034</v>
      </c>
      <c r="S822" s="12">
        <f t="shared" si="63"/>
        <v>801</v>
      </c>
      <c r="T822">
        <f t="shared" si="64"/>
        <v>43.043010752688176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6">
        <f t="shared" si="60"/>
        <v>42794.25</v>
      </c>
      <c r="L823">
        <v>1489381200</v>
      </c>
      <c r="M823" s="7">
        <f t="shared" si="61"/>
        <v>42807.208333333328</v>
      </c>
      <c r="N823">
        <f t="shared" si="62"/>
        <v>13</v>
      </c>
      <c r="O823" t="b">
        <v>0</v>
      </c>
      <c r="P823" t="b">
        <v>0</v>
      </c>
      <c r="Q823" t="s">
        <v>2039</v>
      </c>
      <c r="R823" t="s">
        <v>2040</v>
      </c>
      <c r="S823" s="12">
        <f t="shared" si="63"/>
        <v>291</v>
      </c>
      <c r="T823">
        <f t="shared" si="64"/>
        <v>67.966666666666669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6">
        <f t="shared" si="60"/>
        <v>41698.25</v>
      </c>
      <c r="L824">
        <v>1395032400</v>
      </c>
      <c r="M824" s="7">
        <f t="shared" si="61"/>
        <v>41715.208333333336</v>
      </c>
      <c r="N824">
        <f t="shared" si="62"/>
        <v>17</v>
      </c>
      <c r="O824" t="b">
        <v>0</v>
      </c>
      <c r="P824" t="b">
        <v>0</v>
      </c>
      <c r="Q824" t="s">
        <v>2033</v>
      </c>
      <c r="R824" t="s">
        <v>2034</v>
      </c>
      <c r="S824" s="12">
        <f t="shared" si="63"/>
        <v>350</v>
      </c>
      <c r="T824">
        <f t="shared" si="64"/>
        <v>89.991428571428571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6">
        <f t="shared" si="60"/>
        <v>41892.208333333336</v>
      </c>
      <c r="L825">
        <v>1412485200</v>
      </c>
      <c r="M825" s="7">
        <f t="shared" si="61"/>
        <v>41917.208333333336</v>
      </c>
      <c r="N825">
        <f t="shared" si="62"/>
        <v>25</v>
      </c>
      <c r="O825" t="b">
        <v>1</v>
      </c>
      <c r="P825" t="b">
        <v>1</v>
      </c>
      <c r="Q825" t="s">
        <v>2033</v>
      </c>
      <c r="R825" t="s">
        <v>2034</v>
      </c>
      <c r="S825" s="12">
        <f t="shared" si="63"/>
        <v>357</v>
      </c>
      <c r="T825">
        <f t="shared" si="64"/>
        <v>58.095238095238095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6">
        <f t="shared" si="60"/>
        <v>40348.208333333336</v>
      </c>
      <c r="L826">
        <v>1279688400</v>
      </c>
      <c r="M826" s="7">
        <f t="shared" si="61"/>
        <v>40380.208333333336</v>
      </c>
      <c r="N826">
        <f t="shared" si="62"/>
        <v>32</v>
      </c>
      <c r="O826" t="b">
        <v>0</v>
      </c>
      <c r="P826" t="b">
        <v>1</v>
      </c>
      <c r="Q826" t="s">
        <v>2045</v>
      </c>
      <c r="R826" t="s">
        <v>2046</v>
      </c>
      <c r="S826" s="12">
        <f t="shared" si="63"/>
        <v>126</v>
      </c>
      <c r="T826">
        <f t="shared" si="64"/>
        <v>83.996875000000003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6">
        <f t="shared" si="60"/>
        <v>42941.208333333328</v>
      </c>
      <c r="L827">
        <v>1501995600</v>
      </c>
      <c r="M827" s="7">
        <f t="shared" si="61"/>
        <v>42953.208333333328</v>
      </c>
      <c r="N827">
        <f t="shared" si="62"/>
        <v>12</v>
      </c>
      <c r="O827" t="b">
        <v>0</v>
      </c>
      <c r="P827" t="b">
        <v>0</v>
      </c>
      <c r="Q827" t="s">
        <v>2039</v>
      </c>
      <c r="R827" t="s">
        <v>2050</v>
      </c>
      <c r="S827" s="12">
        <f t="shared" si="63"/>
        <v>388</v>
      </c>
      <c r="T827">
        <f t="shared" si="64"/>
        <v>88.853503184713375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6">
        <f t="shared" si="60"/>
        <v>40525.25</v>
      </c>
      <c r="L828">
        <v>1294639200</v>
      </c>
      <c r="M828" s="7">
        <f t="shared" si="61"/>
        <v>40553.25</v>
      </c>
      <c r="N828">
        <f t="shared" si="62"/>
        <v>28</v>
      </c>
      <c r="O828" t="b">
        <v>0</v>
      </c>
      <c r="P828" t="b">
        <v>1</v>
      </c>
      <c r="Q828" t="s">
        <v>2037</v>
      </c>
      <c r="R828" t="s">
        <v>2038</v>
      </c>
      <c r="S828" s="12">
        <f t="shared" si="63"/>
        <v>457</v>
      </c>
      <c r="T828">
        <f t="shared" si="64"/>
        <v>65.963917525773198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6">
        <f t="shared" si="60"/>
        <v>40666.208333333336</v>
      </c>
      <c r="L829">
        <v>1305435600</v>
      </c>
      <c r="M829" s="7">
        <f t="shared" si="61"/>
        <v>40678.208333333336</v>
      </c>
      <c r="N829">
        <f t="shared" si="62"/>
        <v>12</v>
      </c>
      <c r="O829" t="b">
        <v>0</v>
      </c>
      <c r="P829" t="b">
        <v>1</v>
      </c>
      <c r="Q829" t="s">
        <v>2039</v>
      </c>
      <c r="R829" t="s">
        <v>2042</v>
      </c>
      <c r="S829" s="12">
        <f t="shared" si="63"/>
        <v>267</v>
      </c>
      <c r="T829">
        <f t="shared" si="64"/>
        <v>74.804878048780495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6">
        <f t="shared" si="60"/>
        <v>43340.208333333328</v>
      </c>
      <c r="L830">
        <v>1537592400</v>
      </c>
      <c r="M830" s="7">
        <f t="shared" si="61"/>
        <v>43365.208333333328</v>
      </c>
      <c r="N830">
        <f t="shared" si="62"/>
        <v>25</v>
      </c>
      <c r="O830" t="b">
        <v>0</v>
      </c>
      <c r="P830" t="b">
        <v>0</v>
      </c>
      <c r="Q830" t="s">
        <v>2037</v>
      </c>
      <c r="R830" t="s">
        <v>2038</v>
      </c>
      <c r="S830" s="12">
        <f t="shared" si="63"/>
        <v>69</v>
      </c>
      <c r="T830">
        <f t="shared" si="64"/>
        <v>69.98571428571428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6">
        <f t="shared" si="60"/>
        <v>42164.208333333328</v>
      </c>
      <c r="L831">
        <v>1435122000</v>
      </c>
      <c r="M831" s="7">
        <f t="shared" si="61"/>
        <v>42179.208333333328</v>
      </c>
      <c r="N831">
        <f t="shared" si="62"/>
        <v>15</v>
      </c>
      <c r="O831" t="b">
        <v>0</v>
      </c>
      <c r="P831" t="b">
        <v>0</v>
      </c>
      <c r="Q831" t="s">
        <v>2037</v>
      </c>
      <c r="R831" t="s">
        <v>2038</v>
      </c>
      <c r="S831" s="12">
        <f t="shared" si="63"/>
        <v>51</v>
      </c>
      <c r="T831">
        <f t="shared" si="64"/>
        <v>32.006493506493506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6">
        <f t="shared" si="60"/>
        <v>43103.25</v>
      </c>
      <c r="L832">
        <v>1520056800</v>
      </c>
      <c r="M832" s="7">
        <f t="shared" si="61"/>
        <v>43162.25</v>
      </c>
      <c r="N832">
        <f t="shared" si="62"/>
        <v>59</v>
      </c>
      <c r="O832" t="b">
        <v>0</v>
      </c>
      <c r="P832" t="b">
        <v>0</v>
      </c>
      <c r="Q832" t="s">
        <v>2037</v>
      </c>
      <c r="R832" t="s">
        <v>2038</v>
      </c>
      <c r="S832" s="12">
        <f t="shared" si="63"/>
        <v>1</v>
      </c>
      <c r="T832">
        <f t="shared" si="64"/>
        <v>64.727272727272734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6">
        <f t="shared" si="60"/>
        <v>40994.208333333336</v>
      </c>
      <c r="L833">
        <v>1335675600</v>
      </c>
      <c r="M833" s="7">
        <f t="shared" si="61"/>
        <v>41028.208333333336</v>
      </c>
      <c r="N833">
        <f t="shared" si="62"/>
        <v>34</v>
      </c>
      <c r="O833" t="b">
        <v>0</v>
      </c>
      <c r="P833" t="b">
        <v>0</v>
      </c>
      <c r="Q833" t="s">
        <v>2052</v>
      </c>
      <c r="R833" t="s">
        <v>2053</v>
      </c>
      <c r="S833" s="12">
        <f t="shared" si="63"/>
        <v>109</v>
      </c>
      <c r="T833">
        <f t="shared" si="64"/>
        <v>24.998110087408456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6">
        <f t="shared" ref="K834:K897" si="65">(((J834/60)/60)/24)+DATE(1970,1,1)</f>
        <v>42299.208333333328</v>
      </c>
      <c r="L834">
        <v>1448431200</v>
      </c>
      <c r="M834" s="7">
        <f t="shared" ref="M834:M897" si="66">(((L834/60)/60)/24)+DATE(1970,1,1)</f>
        <v>42333.25</v>
      </c>
      <c r="N834">
        <f t="shared" ref="N834:N897" si="67">DATEDIF(K834,M834, "D")</f>
        <v>34</v>
      </c>
      <c r="O834" t="b">
        <v>1</v>
      </c>
      <c r="P834" t="b">
        <v>0</v>
      </c>
      <c r="Q834" t="s">
        <v>2045</v>
      </c>
      <c r="R834" t="s">
        <v>2057</v>
      </c>
      <c r="S834" s="12">
        <f t="shared" ref="S834:S897" si="68">ROUND(E834/D834*100,0)</f>
        <v>315</v>
      </c>
      <c r="T834">
        <f t="shared" ref="T834:T897" si="69">E834/G834</f>
        <v>104.97764070932922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6">
        <f t="shared" si="65"/>
        <v>40588.25</v>
      </c>
      <c r="L835">
        <v>1298613600</v>
      </c>
      <c r="M835" s="7">
        <f t="shared" si="66"/>
        <v>40599.25</v>
      </c>
      <c r="N835">
        <f t="shared" si="67"/>
        <v>11</v>
      </c>
      <c r="O835" t="b">
        <v>0</v>
      </c>
      <c r="P835" t="b">
        <v>0</v>
      </c>
      <c r="Q835" t="s">
        <v>2045</v>
      </c>
      <c r="R835" t="s">
        <v>2057</v>
      </c>
      <c r="S835" s="12">
        <f t="shared" si="68"/>
        <v>158</v>
      </c>
      <c r="T835">
        <f t="shared" si="69"/>
        <v>64.987878787878785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6">
        <f t="shared" si="65"/>
        <v>41448.208333333336</v>
      </c>
      <c r="L836">
        <v>1372482000</v>
      </c>
      <c r="M836" s="7">
        <f t="shared" si="66"/>
        <v>41454.208333333336</v>
      </c>
      <c r="N836">
        <f t="shared" si="67"/>
        <v>6</v>
      </c>
      <c r="O836" t="b">
        <v>0</v>
      </c>
      <c r="P836" t="b">
        <v>0</v>
      </c>
      <c r="Q836" t="s">
        <v>2037</v>
      </c>
      <c r="R836" t="s">
        <v>2038</v>
      </c>
      <c r="S836" s="12">
        <f t="shared" si="68"/>
        <v>154</v>
      </c>
      <c r="T836">
        <f t="shared" si="69"/>
        <v>94.352941176470594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6">
        <f t="shared" si="65"/>
        <v>42063.25</v>
      </c>
      <c r="L837">
        <v>1425621600</v>
      </c>
      <c r="M837" s="7">
        <f t="shared" si="66"/>
        <v>42069.25</v>
      </c>
      <c r="N837">
        <f t="shared" si="67"/>
        <v>6</v>
      </c>
      <c r="O837" t="b">
        <v>0</v>
      </c>
      <c r="P837" t="b">
        <v>0</v>
      </c>
      <c r="Q837" t="s">
        <v>2035</v>
      </c>
      <c r="R837" t="s">
        <v>2036</v>
      </c>
      <c r="S837" s="12">
        <f t="shared" si="68"/>
        <v>90</v>
      </c>
      <c r="T837">
        <f t="shared" si="69"/>
        <v>44.001706484641637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6">
        <f t="shared" si="65"/>
        <v>40214.25</v>
      </c>
      <c r="L838">
        <v>1266300000</v>
      </c>
      <c r="M838" s="7">
        <f t="shared" si="66"/>
        <v>40225.25</v>
      </c>
      <c r="N838">
        <f t="shared" si="67"/>
        <v>11</v>
      </c>
      <c r="O838" t="b">
        <v>0</v>
      </c>
      <c r="P838" t="b">
        <v>0</v>
      </c>
      <c r="Q838" t="s">
        <v>2033</v>
      </c>
      <c r="R838" t="s">
        <v>2043</v>
      </c>
      <c r="S838" s="12">
        <f t="shared" si="68"/>
        <v>75</v>
      </c>
      <c r="T838">
        <f t="shared" si="69"/>
        <v>64.744680851063833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6">
        <f t="shared" si="65"/>
        <v>40629.208333333336</v>
      </c>
      <c r="L839">
        <v>1305867600</v>
      </c>
      <c r="M839" s="7">
        <f t="shared" si="66"/>
        <v>40683.208333333336</v>
      </c>
      <c r="N839">
        <f t="shared" si="67"/>
        <v>54</v>
      </c>
      <c r="O839" t="b">
        <v>0</v>
      </c>
      <c r="P839" t="b">
        <v>0</v>
      </c>
      <c r="Q839" t="s">
        <v>2033</v>
      </c>
      <c r="R839" t="s">
        <v>2056</v>
      </c>
      <c r="S839" s="12">
        <f t="shared" si="68"/>
        <v>853</v>
      </c>
      <c r="T839">
        <f t="shared" si="69"/>
        <v>84.00667779632721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6">
        <f t="shared" si="65"/>
        <v>43370.208333333328</v>
      </c>
      <c r="L840">
        <v>1538802000</v>
      </c>
      <c r="M840" s="7">
        <f t="shared" si="66"/>
        <v>43379.208333333328</v>
      </c>
      <c r="N840">
        <f t="shared" si="67"/>
        <v>9</v>
      </c>
      <c r="O840" t="b">
        <v>0</v>
      </c>
      <c r="P840" t="b">
        <v>0</v>
      </c>
      <c r="Q840" t="s">
        <v>2037</v>
      </c>
      <c r="R840" t="s">
        <v>2038</v>
      </c>
      <c r="S840" s="12">
        <f t="shared" si="68"/>
        <v>139</v>
      </c>
      <c r="T840">
        <f t="shared" si="69"/>
        <v>34.061302681992338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6">
        <f t="shared" si="65"/>
        <v>41715.208333333336</v>
      </c>
      <c r="L841">
        <v>1398920400</v>
      </c>
      <c r="M841" s="7">
        <f t="shared" si="66"/>
        <v>41760.208333333336</v>
      </c>
      <c r="N841">
        <f t="shared" si="67"/>
        <v>45</v>
      </c>
      <c r="O841" t="b">
        <v>0</v>
      </c>
      <c r="P841" t="b">
        <v>1</v>
      </c>
      <c r="Q841" t="s">
        <v>2039</v>
      </c>
      <c r="R841" t="s">
        <v>2040</v>
      </c>
      <c r="S841" s="12">
        <f t="shared" si="68"/>
        <v>190</v>
      </c>
      <c r="T841">
        <f t="shared" si="69"/>
        <v>93.273885350318466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6">
        <f t="shared" si="65"/>
        <v>41836.208333333336</v>
      </c>
      <c r="L842">
        <v>1405659600</v>
      </c>
      <c r="M842" s="7">
        <f t="shared" si="66"/>
        <v>41838.208333333336</v>
      </c>
      <c r="N842">
        <f t="shared" si="67"/>
        <v>2</v>
      </c>
      <c r="O842" t="b">
        <v>0</v>
      </c>
      <c r="P842" t="b">
        <v>1</v>
      </c>
      <c r="Q842" t="s">
        <v>2037</v>
      </c>
      <c r="R842" t="s">
        <v>2038</v>
      </c>
      <c r="S842" s="12">
        <f t="shared" si="68"/>
        <v>100</v>
      </c>
      <c r="T842">
        <f t="shared" si="69"/>
        <v>32.998301726577978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6">
        <f t="shared" si="65"/>
        <v>42419.25</v>
      </c>
      <c r="L843">
        <v>1457244000</v>
      </c>
      <c r="M843" s="7">
        <f t="shared" si="66"/>
        <v>42435.25</v>
      </c>
      <c r="N843">
        <f t="shared" si="67"/>
        <v>16</v>
      </c>
      <c r="O843" t="b">
        <v>0</v>
      </c>
      <c r="P843" t="b">
        <v>0</v>
      </c>
      <c r="Q843" t="s">
        <v>2035</v>
      </c>
      <c r="R843" t="s">
        <v>2036</v>
      </c>
      <c r="S843" s="12">
        <f t="shared" si="68"/>
        <v>143</v>
      </c>
      <c r="T843">
        <f t="shared" si="69"/>
        <v>83.812903225806451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6">
        <f t="shared" si="65"/>
        <v>43266.208333333328</v>
      </c>
      <c r="L844">
        <v>1529298000</v>
      </c>
      <c r="M844" s="7">
        <f t="shared" si="66"/>
        <v>43269.208333333328</v>
      </c>
      <c r="N844">
        <f t="shared" si="67"/>
        <v>3</v>
      </c>
      <c r="O844" t="b">
        <v>0</v>
      </c>
      <c r="P844" t="b">
        <v>0</v>
      </c>
      <c r="Q844" t="s">
        <v>2035</v>
      </c>
      <c r="R844" t="s">
        <v>2044</v>
      </c>
      <c r="S844" s="12">
        <f t="shared" si="68"/>
        <v>563</v>
      </c>
      <c r="T844">
        <f t="shared" si="69"/>
        <v>63.992424242424242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6">
        <f t="shared" si="65"/>
        <v>43338.208333333328</v>
      </c>
      <c r="L845">
        <v>1535778000</v>
      </c>
      <c r="M845" s="7">
        <f t="shared" si="66"/>
        <v>43344.208333333328</v>
      </c>
      <c r="N845">
        <f t="shared" si="67"/>
        <v>6</v>
      </c>
      <c r="O845" t="b">
        <v>0</v>
      </c>
      <c r="P845" t="b">
        <v>0</v>
      </c>
      <c r="Q845" t="s">
        <v>2052</v>
      </c>
      <c r="R845" t="s">
        <v>2053</v>
      </c>
      <c r="S845" s="12">
        <f t="shared" si="68"/>
        <v>31</v>
      </c>
      <c r="T845">
        <f t="shared" si="69"/>
        <v>81.909090909090907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6">
        <f t="shared" si="65"/>
        <v>40930.25</v>
      </c>
      <c r="L846">
        <v>1327471200</v>
      </c>
      <c r="M846" s="7">
        <f t="shared" si="66"/>
        <v>40933.25</v>
      </c>
      <c r="N846">
        <f t="shared" si="67"/>
        <v>3</v>
      </c>
      <c r="O846" t="b">
        <v>0</v>
      </c>
      <c r="P846" t="b">
        <v>0</v>
      </c>
      <c r="Q846" t="s">
        <v>2039</v>
      </c>
      <c r="R846" t="s">
        <v>2040</v>
      </c>
      <c r="S846" s="12">
        <f t="shared" si="68"/>
        <v>99</v>
      </c>
      <c r="T846">
        <f t="shared" si="69"/>
        <v>93.053191489361708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6">
        <f t="shared" si="65"/>
        <v>43235.208333333328</v>
      </c>
      <c r="L847">
        <v>1529557200</v>
      </c>
      <c r="M847" s="7">
        <f t="shared" si="66"/>
        <v>43272.208333333328</v>
      </c>
      <c r="N847">
        <f t="shared" si="67"/>
        <v>37</v>
      </c>
      <c r="O847" t="b">
        <v>0</v>
      </c>
      <c r="P847" t="b">
        <v>0</v>
      </c>
      <c r="Q847" t="s">
        <v>2035</v>
      </c>
      <c r="R847" t="s">
        <v>2036</v>
      </c>
      <c r="S847" s="12">
        <f t="shared" si="68"/>
        <v>198</v>
      </c>
      <c r="T847">
        <f t="shared" si="69"/>
        <v>101.98449039881831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6">
        <f t="shared" si="65"/>
        <v>43302.208333333328</v>
      </c>
      <c r="L848">
        <v>1535259600</v>
      </c>
      <c r="M848" s="7">
        <f t="shared" si="66"/>
        <v>43338.208333333328</v>
      </c>
      <c r="N848">
        <f t="shared" si="67"/>
        <v>36</v>
      </c>
      <c r="O848" t="b">
        <v>1</v>
      </c>
      <c r="P848" t="b">
        <v>1</v>
      </c>
      <c r="Q848" t="s">
        <v>2035</v>
      </c>
      <c r="R848" t="s">
        <v>2036</v>
      </c>
      <c r="S848" s="12">
        <f t="shared" si="68"/>
        <v>509</v>
      </c>
      <c r="T848">
        <f t="shared" si="69"/>
        <v>105.9375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6">
        <f t="shared" si="65"/>
        <v>43107.25</v>
      </c>
      <c r="L849">
        <v>1515564000</v>
      </c>
      <c r="M849" s="7">
        <f t="shared" si="66"/>
        <v>43110.25</v>
      </c>
      <c r="N849">
        <f t="shared" si="67"/>
        <v>3</v>
      </c>
      <c r="O849" t="b">
        <v>0</v>
      </c>
      <c r="P849" t="b">
        <v>0</v>
      </c>
      <c r="Q849" t="s">
        <v>2031</v>
      </c>
      <c r="R849" t="s">
        <v>2032</v>
      </c>
      <c r="S849" s="12">
        <f t="shared" si="68"/>
        <v>238</v>
      </c>
      <c r="T849">
        <f t="shared" si="69"/>
        <v>101.58181818181818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6">
        <f t="shared" si="65"/>
        <v>40341.208333333336</v>
      </c>
      <c r="L850">
        <v>1277096400</v>
      </c>
      <c r="M850" s="7">
        <f t="shared" si="66"/>
        <v>40350.208333333336</v>
      </c>
      <c r="N850">
        <f t="shared" si="67"/>
        <v>9</v>
      </c>
      <c r="O850" t="b">
        <v>0</v>
      </c>
      <c r="P850" t="b">
        <v>0</v>
      </c>
      <c r="Q850" t="s">
        <v>2039</v>
      </c>
      <c r="R850" t="s">
        <v>2042</v>
      </c>
      <c r="S850" s="12">
        <f t="shared" si="68"/>
        <v>338</v>
      </c>
      <c r="T850">
        <f t="shared" si="69"/>
        <v>62.970930232558139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6">
        <f t="shared" si="65"/>
        <v>40948.25</v>
      </c>
      <c r="L851">
        <v>1329026400</v>
      </c>
      <c r="M851" s="7">
        <f t="shared" si="66"/>
        <v>40951.25</v>
      </c>
      <c r="N851">
        <f t="shared" si="67"/>
        <v>3</v>
      </c>
      <c r="O851" t="b">
        <v>0</v>
      </c>
      <c r="P851" t="b">
        <v>1</v>
      </c>
      <c r="Q851" t="s">
        <v>2033</v>
      </c>
      <c r="R851" t="s">
        <v>2043</v>
      </c>
      <c r="S851" s="12">
        <f t="shared" si="68"/>
        <v>133</v>
      </c>
      <c r="T851">
        <f t="shared" si="69"/>
        <v>29.045602605863191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6">
        <f t="shared" si="65"/>
        <v>40866.25</v>
      </c>
      <c r="L852">
        <v>1322978400</v>
      </c>
      <c r="M852" s="7">
        <f t="shared" si="66"/>
        <v>40881.25</v>
      </c>
      <c r="N852">
        <f t="shared" si="67"/>
        <v>15</v>
      </c>
      <c r="O852" t="b">
        <v>1</v>
      </c>
      <c r="P852" t="b">
        <v>0</v>
      </c>
      <c r="Q852" t="s">
        <v>2033</v>
      </c>
      <c r="R852" t="s">
        <v>2034</v>
      </c>
      <c r="S852" s="12">
        <f t="shared" si="68"/>
        <v>1</v>
      </c>
      <c r="T852">
        <f t="shared" si="69"/>
        <v>1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6">
        <f t="shared" si="65"/>
        <v>41031.208333333336</v>
      </c>
      <c r="L853">
        <v>1338786000</v>
      </c>
      <c r="M853" s="7">
        <f t="shared" si="66"/>
        <v>41064.208333333336</v>
      </c>
      <c r="N853">
        <f t="shared" si="67"/>
        <v>33</v>
      </c>
      <c r="O853" t="b">
        <v>0</v>
      </c>
      <c r="P853" t="b">
        <v>0</v>
      </c>
      <c r="Q853" t="s">
        <v>2033</v>
      </c>
      <c r="R853" t="s">
        <v>2041</v>
      </c>
      <c r="S853" s="12">
        <f t="shared" si="68"/>
        <v>208</v>
      </c>
      <c r="T853">
        <f t="shared" si="69"/>
        <v>77.924999999999997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6">
        <f t="shared" si="65"/>
        <v>40740.208333333336</v>
      </c>
      <c r="L854">
        <v>1311656400</v>
      </c>
      <c r="M854" s="7">
        <f t="shared" si="66"/>
        <v>40750.208333333336</v>
      </c>
      <c r="N854">
        <f t="shared" si="67"/>
        <v>10</v>
      </c>
      <c r="O854" t="b">
        <v>0</v>
      </c>
      <c r="P854" t="b">
        <v>1</v>
      </c>
      <c r="Q854" t="s">
        <v>2048</v>
      </c>
      <c r="R854" t="s">
        <v>2049</v>
      </c>
      <c r="S854" s="12">
        <f t="shared" si="68"/>
        <v>51</v>
      </c>
      <c r="T854">
        <f t="shared" si="69"/>
        <v>80.806451612903231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6">
        <f t="shared" si="65"/>
        <v>40714.208333333336</v>
      </c>
      <c r="L855">
        <v>1308978000</v>
      </c>
      <c r="M855" s="7">
        <f t="shared" si="66"/>
        <v>40719.208333333336</v>
      </c>
      <c r="N855">
        <f t="shared" si="67"/>
        <v>5</v>
      </c>
      <c r="O855" t="b">
        <v>0</v>
      </c>
      <c r="P855" t="b">
        <v>1</v>
      </c>
      <c r="Q855" t="s">
        <v>2033</v>
      </c>
      <c r="R855" t="s">
        <v>2043</v>
      </c>
      <c r="S855" s="12">
        <f t="shared" si="68"/>
        <v>652</v>
      </c>
      <c r="T855">
        <f t="shared" si="69"/>
        <v>76.006816632583508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6">
        <f t="shared" si="65"/>
        <v>43787.25</v>
      </c>
      <c r="L856">
        <v>1576389600</v>
      </c>
      <c r="M856" s="7">
        <f t="shared" si="66"/>
        <v>43814.25</v>
      </c>
      <c r="N856">
        <f t="shared" si="67"/>
        <v>27</v>
      </c>
      <c r="O856" t="b">
        <v>0</v>
      </c>
      <c r="P856" t="b">
        <v>0</v>
      </c>
      <c r="Q856" t="s">
        <v>2045</v>
      </c>
      <c r="R856" t="s">
        <v>2051</v>
      </c>
      <c r="S856" s="12">
        <f t="shared" si="68"/>
        <v>114</v>
      </c>
      <c r="T856">
        <f t="shared" si="69"/>
        <v>72.993613824192337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6">
        <f t="shared" si="65"/>
        <v>40712.208333333336</v>
      </c>
      <c r="L857">
        <v>1311051600</v>
      </c>
      <c r="M857" s="7">
        <f t="shared" si="66"/>
        <v>40743.208333333336</v>
      </c>
      <c r="N857">
        <f t="shared" si="67"/>
        <v>31</v>
      </c>
      <c r="O857" t="b">
        <v>0</v>
      </c>
      <c r="P857" t="b">
        <v>0</v>
      </c>
      <c r="Q857" t="s">
        <v>2037</v>
      </c>
      <c r="R857" t="s">
        <v>2038</v>
      </c>
      <c r="S857" s="12">
        <f t="shared" si="68"/>
        <v>102</v>
      </c>
      <c r="T857">
        <f t="shared" si="69"/>
        <v>53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6">
        <f t="shared" si="65"/>
        <v>41023.208333333336</v>
      </c>
      <c r="L858">
        <v>1336712400</v>
      </c>
      <c r="M858" s="7">
        <f t="shared" si="66"/>
        <v>41040.208333333336</v>
      </c>
      <c r="N858">
        <f t="shared" si="67"/>
        <v>17</v>
      </c>
      <c r="O858" t="b">
        <v>0</v>
      </c>
      <c r="P858" t="b">
        <v>0</v>
      </c>
      <c r="Q858" t="s">
        <v>2031</v>
      </c>
      <c r="R858" t="s">
        <v>2032</v>
      </c>
      <c r="S858" s="12">
        <f t="shared" si="68"/>
        <v>357</v>
      </c>
      <c r="T858">
        <f t="shared" si="69"/>
        <v>54.164556962025316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6">
        <f t="shared" si="65"/>
        <v>40944.25</v>
      </c>
      <c r="L859">
        <v>1330408800</v>
      </c>
      <c r="M859" s="7">
        <f t="shared" si="66"/>
        <v>40967.25</v>
      </c>
      <c r="N859">
        <f t="shared" si="67"/>
        <v>23</v>
      </c>
      <c r="O859" t="b">
        <v>1</v>
      </c>
      <c r="P859" t="b">
        <v>0</v>
      </c>
      <c r="Q859" t="s">
        <v>2039</v>
      </c>
      <c r="R859" t="s">
        <v>2050</v>
      </c>
      <c r="S859" s="12">
        <f t="shared" si="68"/>
        <v>140</v>
      </c>
      <c r="T859">
        <f t="shared" si="69"/>
        <v>32.946666666666665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6">
        <f t="shared" si="65"/>
        <v>43211.208333333328</v>
      </c>
      <c r="L860">
        <v>1524891600</v>
      </c>
      <c r="M860" s="7">
        <f t="shared" si="66"/>
        <v>43218.208333333328</v>
      </c>
      <c r="N860">
        <f t="shared" si="67"/>
        <v>7</v>
      </c>
      <c r="O860" t="b">
        <v>1</v>
      </c>
      <c r="P860" t="b">
        <v>0</v>
      </c>
      <c r="Q860" t="s">
        <v>2031</v>
      </c>
      <c r="R860" t="s">
        <v>2032</v>
      </c>
      <c r="S860" s="12">
        <f t="shared" si="68"/>
        <v>69</v>
      </c>
      <c r="T860">
        <f t="shared" si="69"/>
        <v>79.371428571428567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6">
        <f t="shared" si="65"/>
        <v>41334.25</v>
      </c>
      <c r="L861">
        <v>1363669200</v>
      </c>
      <c r="M861" s="7">
        <f t="shared" si="66"/>
        <v>41352.208333333336</v>
      </c>
      <c r="N861">
        <f t="shared" si="67"/>
        <v>18</v>
      </c>
      <c r="O861" t="b">
        <v>0</v>
      </c>
      <c r="P861" t="b">
        <v>1</v>
      </c>
      <c r="Q861" t="s">
        <v>2037</v>
      </c>
      <c r="R861" t="s">
        <v>2038</v>
      </c>
      <c r="S861" s="12">
        <f t="shared" si="68"/>
        <v>36</v>
      </c>
      <c r="T861">
        <f t="shared" si="69"/>
        <v>41.174603174603178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6">
        <f t="shared" si="65"/>
        <v>43515.25</v>
      </c>
      <c r="L862">
        <v>1551420000</v>
      </c>
      <c r="M862" s="7">
        <f t="shared" si="66"/>
        <v>43525.25</v>
      </c>
      <c r="N862">
        <f t="shared" si="67"/>
        <v>10</v>
      </c>
      <c r="O862" t="b">
        <v>0</v>
      </c>
      <c r="P862" t="b">
        <v>1</v>
      </c>
      <c r="Q862" t="s">
        <v>2035</v>
      </c>
      <c r="R862" t="s">
        <v>2044</v>
      </c>
      <c r="S862" s="12">
        <f t="shared" si="68"/>
        <v>252</v>
      </c>
      <c r="T862">
        <f t="shared" si="69"/>
        <v>77.430769230769229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6">
        <f t="shared" si="65"/>
        <v>40258.208333333336</v>
      </c>
      <c r="L863">
        <v>1269838800</v>
      </c>
      <c r="M863" s="7">
        <f t="shared" si="66"/>
        <v>40266.208333333336</v>
      </c>
      <c r="N863">
        <f t="shared" si="67"/>
        <v>8</v>
      </c>
      <c r="O863" t="b">
        <v>0</v>
      </c>
      <c r="P863" t="b">
        <v>0</v>
      </c>
      <c r="Q863" t="s">
        <v>2037</v>
      </c>
      <c r="R863" t="s">
        <v>2038</v>
      </c>
      <c r="S863" s="12">
        <f t="shared" si="68"/>
        <v>106</v>
      </c>
      <c r="T863">
        <f t="shared" si="69"/>
        <v>57.159509202453989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6">
        <f t="shared" si="65"/>
        <v>40756.208333333336</v>
      </c>
      <c r="L864">
        <v>1312520400</v>
      </c>
      <c r="M864" s="7">
        <f t="shared" si="66"/>
        <v>40760.208333333336</v>
      </c>
      <c r="N864">
        <f t="shared" si="67"/>
        <v>4</v>
      </c>
      <c r="O864" t="b">
        <v>0</v>
      </c>
      <c r="P864" t="b">
        <v>0</v>
      </c>
      <c r="Q864" t="s">
        <v>2037</v>
      </c>
      <c r="R864" t="s">
        <v>2038</v>
      </c>
      <c r="S864" s="12">
        <f t="shared" si="68"/>
        <v>187</v>
      </c>
      <c r="T864">
        <f t="shared" si="69"/>
        <v>77.17647058823529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6">
        <f t="shared" si="65"/>
        <v>42172.208333333328</v>
      </c>
      <c r="L865">
        <v>1436504400</v>
      </c>
      <c r="M865" s="7">
        <f t="shared" si="66"/>
        <v>42195.208333333328</v>
      </c>
      <c r="N865">
        <f t="shared" si="67"/>
        <v>23</v>
      </c>
      <c r="O865" t="b">
        <v>0</v>
      </c>
      <c r="P865" t="b">
        <v>1</v>
      </c>
      <c r="Q865" t="s">
        <v>2039</v>
      </c>
      <c r="R865" t="s">
        <v>2058</v>
      </c>
      <c r="S865" s="12">
        <f t="shared" si="68"/>
        <v>387</v>
      </c>
      <c r="T865">
        <f t="shared" si="69"/>
        <v>24.953917050691246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6">
        <f t="shared" si="65"/>
        <v>42601.208333333328</v>
      </c>
      <c r="L866">
        <v>1472014800</v>
      </c>
      <c r="M866" s="7">
        <f t="shared" si="66"/>
        <v>42606.208333333328</v>
      </c>
      <c r="N866">
        <f t="shared" si="67"/>
        <v>5</v>
      </c>
      <c r="O866" t="b">
        <v>0</v>
      </c>
      <c r="P866" t="b">
        <v>0</v>
      </c>
      <c r="Q866" t="s">
        <v>2039</v>
      </c>
      <c r="R866" t="s">
        <v>2050</v>
      </c>
      <c r="S866" s="12">
        <f t="shared" si="68"/>
        <v>347</v>
      </c>
      <c r="T866">
        <f t="shared" si="69"/>
        <v>97.18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6">
        <f t="shared" si="65"/>
        <v>41897.208333333336</v>
      </c>
      <c r="L867">
        <v>1411534800</v>
      </c>
      <c r="M867" s="7">
        <f t="shared" si="66"/>
        <v>41906.208333333336</v>
      </c>
      <c r="N867">
        <f t="shared" si="67"/>
        <v>9</v>
      </c>
      <c r="O867" t="b">
        <v>0</v>
      </c>
      <c r="P867" t="b">
        <v>0</v>
      </c>
      <c r="Q867" t="s">
        <v>2037</v>
      </c>
      <c r="R867" t="s">
        <v>2038</v>
      </c>
      <c r="S867" s="12">
        <f t="shared" si="68"/>
        <v>186</v>
      </c>
      <c r="T867">
        <f t="shared" si="69"/>
        <v>46.000916870415651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6">
        <f t="shared" si="65"/>
        <v>40671.208333333336</v>
      </c>
      <c r="L868">
        <v>1304917200</v>
      </c>
      <c r="M868" s="7">
        <f t="shared" si="66"/>
        <v>40672.208333333336</v>
      </c>
      <c r="N868">
        <f t="shared" si="67"/>
        <v>1</v>
      </c>
      <c r="O868" t="b">
        <v>0</v>
      </c>
      <c r="P868" t="b">
        <v>0</v>
      </c>
      <c r="Q868" t="s">
        <v>2052</v>
      </c>
      <c r="R868" t="s">
        <v>2053</v>
      </c>
      <c r="S868" s="12">
        <f t="shared" si="68"/>
        <v>43</v>
      </c>
      <c r="T868">
        <f t="shared" si="69"/>
        <v>88.023385300668153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6">
        <f t="shared" si="65"/>
        <v>43382.208333333328</v>
      </c>
      <c r="L869">
        <v>1539579600</v>
      </c>
      <c r="M869" s="7">
        <f t="shared" si="66"/>
        <v>43388.208333333328</v>
      </c>
      <c r="N869">
        <f t="shared" si="67"/>
        <v>6</v>
      </c>
      <c r="O869" t="b">
        <v>0</v>
      </c>
      <c r="P869" t="b">
        <v>0</v>
      </c>
      <c r="Q869" t="s">
        <v>2031</v>
      </c>
      <c r="R869" t="s">
        <v>2032</v>
      </c>
      <c r="S869" s="12">
        <f t="shared" si="68"/>
        <v>162</v>
      </c>
      <c r="T869">
        <f t="shared" si="69"/>
        <v>25.99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6">
        <f t="shared" si="65"/>
        <v>41559.208333333336</v>
      </c>
      <c r="L870">
        <v>1382504400</v>
      </c>
      <c r="M870" s="7">
        <f t="shared" si="66"/>
        <v>41570.208333333336</v>
      </c>
      <c r="N870">
        <f t="shared" si="67"/>
        <v>11</v>
      </c>
      <c r="O870" t="b">
        <v>0</v>
      </c>
      <c r="P870" t="b">
        <v>0</v>
      </c>
      <c r="Q870" t="s">
        <v>2037</v>
      </c>
      <c r="R870" t="s">
        <v>2038</v>
      </c>
      <c r="S870" s="12">
        <f t="shared" si="68"/>
        <v>185</v>
      </c>
      <c r="T870">
        <f t="shared" si="69"/>
        <v>102.69047619047619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6">
        <f t="shared" si="65"/>
        <v>40350.208333333336</v>
      </c>
      <c r="L871">
        <v>1278306000</v>
      </c>
      <c r="M871" s="7">
        <f t="shared" si="66"/>
        <v>40364.208333333336</v>
      </c>
      <c r="N871">
        <f t="shared" si="67"/>
        <v>14</v>
      </c>
      <c r="O871" t="b">
        <v>0</v>
      </c>
      <c r="P871" t="b">
        <v>0</v>
      </c>
      <c r="Q871" t="s">
        <v>2039</v>
      </c>
      <c r="R871" t="s">
        <v>2042</v>
      </c>
      <c r="S871" s="12">
        <f t="shared" si="68"/>
        <v>24</v>
      </c>
      <c r="T871">
        <f t="shared" si="69"/>
        <v>72.958174904942965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6">
        <f t="shared" si="65"/>
        <v>42240.208333333328</v>
      </c>
      <c r="L872">
        <v>1442552400</v>
      </c>
      <c r="M872" s="7">
        <f t="shared" si="66"/>
        <v>42265.208333333328</v>
      </c>
      <c r="N872">
        <f t="shared" si="67"/>
        <v>25</v>
      </c>
      <c r="O872" t="b">
        <v>0</v>
      </c>
      <c r="P872" t="b">
        <v>0</v>
      </c>
      <c r="Q872" t="s">
        <v>2037</v>
      </c>
      <c r="R872" t="s">
        <v>2038</v>
      </c>
      <c r="S872" s="12">
        <f t="shared" si="68"/>
        <v>90</v>
      </c>
      <c r="T872">
        <f t="shared" si="69"/>
        <v>57.190082644628099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6">
        <f t="shared" si="65"/>
        <v>43040.208333333328</v>
      </c>
      <c r="L873">
        <v>1511071200</v>
      </c>
      <c r="M873" s="7">
        <f t="shared" si="66"/>
        <v>43058.25</v>
      </c>
      <c r="N873">
        <f t="shared" si="67"/>
        <v>18</v>
      </c>
      <c r="O873" t="b">
        <v>0</v>
      </c>
      <c r="P873" t="b">
        <v>1</v>
      </c>
      <c r="Q873" t="s">
        <v>2037</v>
      </c>
      <c r="R873" t="s">
        <v>2038</v>
      </c>
      <c r="S873" s="12">
        <f t="shared" si="68"/>
        <v>273</v>
      </c>
      <c r="T873">
        <f t="shared" si="69"/>
        <v>84.013793103448279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6">
        <f t="shared" si="65"/>
        <v>43346.208333333328</v>
      </c>
      <c r="L874">
        <v>1536382800</v>
      </c>
      <c r="M874" s="7">
        <f t="shared" si="66"/>
        <v>43351.208333333328</v>
      </c>
      <c r="N874">
        <f t="shared" si="67"/>
        <v>5</v>
      </c>
      <c r="O874" t="b">
        <v>0</v>
      </c>
      <c r="P874" t="b">
        <v>0</v>
      </c>
      <c r="Q874" t="s">
        <v>2039</v>
      </c>
      <c r="R874" t="s">
        <v>2061</v>
      </c>
      <c r="S874" s="12">
        <f t="shared" si="68"/>
        <v>170</v>
      </c>
      <c r="T874">
        <f t="shared" si="69"/>
        <v>98.666666666666671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6">
        <f t="shared" si="65"/>
        <v>41647.25</v>
      </c>
      <c r="L875">
        <v>1389592800</v>
      </c>
      <c r="M875" s="7">
        <f t="shared" si="66"/>
        <v>41652.25</v>
      </c>
      <c r="N875">
        <f t="shared" si="67"/>
        <v>5</v>
      </c>
      <c r="O875" t="b">
        <v>0</v>
      </c>
      <c r="P875" t="b">
        <v>0</v>
      </c>
      <c r="Q875" t="s">
        <v>2052</v>
      </c>
      <c r="R875" t="s">
        <v>2053</v>
      </c>
      <c r="S875" s="12">
        <f t="shared" si="68"/>
        <v>188</v>
      </c>
      <c r="T875">
        <f t="shared" si="69"/>
        <v>42.007419183889773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6">
        <f t="shared" si="65"/>
        <v>40291.208333333336</v>
      </c>
      <c r="L876">
        <v>1275282000</v>
      </c>
      <c r="M876" s="7">
        <f t="shared" si="66"/>
        <v>40329.208333333336</v>
      </c>
      <c r="N876">
        <f t="shared" si="67"/>
        <v>38</v>
      </c>
      <c r="O876" t="b">
        <v>0</v>
      </c>
      <c r="P876" t="b">
        <v>1</v>
      </c>
      <c r="Q876" t="s">
        <v>2052</v>
      </c>
      <c r="R876" t="s">
        <v>2053</v>
      </c>
      <c r="S876" s="12">
        <f t="shared" si="68"/>
        <v>347</v>
      </c>
      <c r="T876">
        <f t="shared" si="69"/>
        <v>32.002753556677376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6">
        <f t="shared" si="65"/>
        <v>40556.25</v>
      </c>
      <c r="L877">
        <v>1294984800</v>
      </c>
      <c r="M877" s="7">
        <f t="shared" si="66"/>
        <v>40557.25</v>
      </c>
      <c r="N877">
        <f t="shared" si="67"/>
        <v>1</v>
      </c>
      <c r="O877" t="b">
        <v>0</v>
      </c>
      <c r="P877" t="b">
        <v>0</v>
      </c>
      <c r="Q877" t="s">
        <v>2033</v>
      </c>
      <c r="R877" t="s">
        <v>2034</v>
      </c>
      <c r="S877" s="12">
        <f t="shared" si="68"/>
        <v>69</v>
      </c>
      <c r="T877">
        <f t="shared" si="69"/>
        <v>81.567164179104481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6">
        <f t="shared" si="65"/>
        <v>43624.208333333328</v>
      </c>
      <c r="L878">
        <v>1562043600</v>
      </c>
      <c r="M878" s="7">
        <f t="shared" si="66"/>
        <v>43648.208333333328</v>
      </c>
      <c r="N878">
        <f t="shared" si="67"/>
        <v>24</v>
      </c>
      <c r="O878" t="b">
        <v>0</v>
      </c>
      <c r="P878" t="b">
        <v>0</v>
      </c>
      <c r="Q878" t="s">
        <v>2052</v>
      </c>
      <c r="R878" t="s">
        <v>2053</v>
      </c>
      <c r="S878" s="12">
        <f t="shared" si="68"/>
        <v>25</v>
      </c>
      <c r="T878">
        <f t="shared" si="69"/>
        <v>37.035087719298247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6">
        <f t="shared" si="65"/>
        <v>42577.208333333328</v>
      </c>
      <c r="L879">
        <v>1469595600</v>
      </c>
      <c r="M879" s="7">
        <f t="shared" si="66"/>
        <v>42578.208333333328</v>
      </c>
      <c r="N879">
        <f t="shared" si="67"/>
        <v>1</v>
      </c>
      <c r="O879" t="b">
        <v>0</v>
      </c>
      <c r="P879" t="b">
        <v>0</v>
      </c>
      <c r="Q879" t="s">
        <v>2031</v>
      </c>
      <c r="R879" t="s">
        <v>2032</v>
      </c>
      <c r="S879" s="12">
        <f t="shared" si="68"/>
        <v>77</v>
      </c>
      <c r="T879">
        <f t="shared" si="69"/>
        <v>103.033360455655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6">
        <f t="shared" si="65"/>
        <v>43845.25</v>
      </c>
      <c r="L880">
        <v>1581141600</v>
      </c>
      <c r="M880" s="7">
        <f t="shared" si="66"/>
        <v>43869.25</v>
      </c>
      <c r="N880">
        <f t="shared" si="67"/>
        <v>24</v>
      </c>
      <c r="O880" t="b">
        <v>0</v>
      </c>
      <c r="P880" t="b">
        <v>0</v>
      </c>
      <c r="Q880" t="s">
        <v>2033</v>
      </c>
      <c r="R880" t="s">
        <v>2055</v>
      </c>
      <c r="S880" s="12">
        <f t="shared" si="68"/>
        <v>37</v>
      </c>
      <c r="T880">
        <f t="shared" si="69"/>
        <v>84.333333333333329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6">
        <f t="shared" si="65"/>
        <v>42788.25</v>
      </c>
      <c r="L881">
        <v>1488520800</v>
      </c>
      <c r="M881" s="7">
        <f t="shared" si="66"/>
        <v>42797.25</v>
      </c>
      <c r="N881">
        <f t="shared" si="67"/>
        <v>9</v>
      </c>
      <c r="O881" t="b">
        <v>0</v>
      </c>
      <c r="P881" t="b">
        <v>0</v>
      </c>
      <c r="Q881" t="s">
        <v>2045</v>
      </c>
      <c r="R881" t="s">
        <v>2046</v>
      </c>
      <c r="S881" s="12">
        <f t="shared" si="68"/>
        <v>544</v>
      </c>
      <c r="T881">
        <f t="shared" si="69"/>
        <v>102.60377358490567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6">
        <f t="shared" si="65"/>
        <v>43667.208333333328</v>
      </c>
      <c r="L882">
        <v>1563858000</v>
      </c>
      <c r="M882" s="7">
        <f t="shared" si="66"/>
        <v>43669.208333333328</v>
      </c>
      <c r="N882">
        <f t="shared" si="67"/>
        <v>2</v>
      </c>
      <c r="O882" t="b">
        <v>0</v>
      </c>
      <c r="P882" t="b">
        <v>0</v>
      </c>
      <c r="Q882" t="s">
        <v>2033</v>
      </c>
      <c r="R882" t="s">
        <v>2041</v>
      </c>
      <c r="S882" s="12">
        <f t="shared" si="68"/>
        <v>229</v>
      </c>
      <c r="T882">
        <f t="shared" si="69"/>
        <v>79.992129246064621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6">
        <f t="shared" si="65"/>
        <v>42194.208333333328</v>
      </c>
      <c r="L883">
        <v>1438923600</v>
      </c>
      <c r="M883" s="7">
        <f t="shared" si="66"/>
        <v>42223.208333333328</v>
      </c>
      <c r="N883">
        <f t="shared" si="67"/>
        <v>29</v>
      </c>
      <c r="O883" t="b">
        <v>0</v>
      </c>
      <c r="P883" t="b">
        <v>1</v>
      </c>
      <c r="Q883" t="s">
        <v>2037</v>
      </c>
      <c r="R883" t="s">
        <v>2038</v>
      </c>
      <c r="S883" s="12">
        <f t="shared" si="68"/>
        <v>39</v>
      </c>
      <c r="T883">
        <f t="shared" si="69"/>
        <v>70.055309734513273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6">
        <f t="shared" si="65"/>
        <v>42025.25</v>
      </c>
      <c r="L884">
        <v>1422165600</v>
      </c>
      <c r="M884" s="7">
        <f t="shared" si="66"/>
        <v>42029.25</v>
      </c>
      <c r="N884">
        <f t="shared" si="67"/>
        <v>4</v>
      </c>
      <c r="O884" t="b">
        <v>0</v>
      </c>
      <c r="P884" t="b">
        <v>0</v>
      </c>
      <c r="Q884" t="s">
        <v>2037</v>
      </c>
      <c r="R884" t="s">
        <v>2038</v>
      </c>
      <c r="S884" s="12">
        <f t="shared" si="68"/>
        <v>370</v>
      </c>
      <c r="T884">
        <f t="shared" si="69"/>
        <v>37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6">
        <f t="shared" si="65"/>
        <v>40323.208333333336</v>
      </c>
      <c r="L885">
        <v>1277874000</v>
      </c>
      <c r="M885" s="7">
        <f t="shared" si="66"/>
        <v>40359.208333333336</v>
      </c>
      <c r="N885">
        <f t="shared" si="67"/>
        <v>36</v>
      </c>
      <c r="O885" t="b">
        <v>0</v>
      </c>
      <c r="P885" t="b">
        <v>0</v>
      </c>
      <c r="Q885" t="s">
        <v>2039</v>
      </c>
      <c r="R885" t="s">
        <v>2050</v>
      </c>
      <c r="S885" s="12">
        <f t="shared" si="68"/>
        <v>238</v>
      </c>
      <c r="T885">
        <f t="shared" si="69"/>
        <v>41.911917098445599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6">
        <f t="shared" si="65"/>
        <v>41763.208333333336</v>
      </c>
      <c r="L886">
        <v>1399352400</v>
      </c>
      <c r="M886" s="7">
        <f t="shared" si="66"/>
        <v>41765.208333333336</v>
      </c>
      <c r="N886">
        <f t="shared" si="67"/>
        <v>2</v>
      </c>
      <c r="O886" t="b">
        <v>0</v>
      </c>
      <c r="P886" t="b">
        <v>1</v>
      </c>
      <c r="Q886" t="s">
        <v>2037</v>
      </c>
      <c r="R886" t="s">
        <v>2038</v>
      </c>
      <c r="S886" s="12">
        <f t="shared" si="68"/>
        <v>64</v>
      </c>
      <c r="T886">
        <f t="shared" si="69"/>
        <v>57.992576882290564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6">
        <f t="shared" si="65"/>
        <v>40335.208333333336</v>
      </c>
      <c r="L887">
        <v>1279083600</v>
      </c>
      <c r="M887" s="7">
        <f t="shared" si="66"/>
        <v>40373.208333333336</v>
      </c>
      <c r="N887">
        <f t="shared" si="67"/>
        <v>38</v>
      </c>
      <c r="O887" t="b">
        <v>0</v>
      </c>
      <c r="P887" t="b">
        <v>0</v>
      </c>
      <c r="Q887" t="s">
        <v>2037</v>
      </c>
      <c r="R887" t="s">
        <v>2038</v>
      </c>
      <c r="S887" s="12">
        <f t="shared" si="68"/>
        <v>118</v>
      </c>
      <c r="T887">
        <f t="shared" si="69"/>
        <v>40.942307692307693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6">
        <f t="shared" si="65"/>
        <v>40416.208333333336</v>
      </c>
      <c r="L888">
        <v>1284354000</v>
      </c>
      <c r="M888" s="7">
        <f t="shared" si="66"/>
        <v>40434.208333333336</v>
      </c>
      <c r="N888">
        <f t="shared" si="67"/>
        <v>18</v>
      </c>
      <c r="O888" t="b">
        <v>0</v>
      </c>
      <c r="P888" t="b">
        <v>0</v>
      </c>
      <c r="Q888" t="s">
        <v>2033</v>
      </c>
      <c r="R888" t="s">
        <v>2043</v>
      </c>
      <c r="S888" s="12">
        <f t="shared" si="68"/>
        <v>85</v>
      </c>
      <c r="T888">
        <f t="shared" si="69"/>
        <v>69.9972602739726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6">
        <f t="shared" si="65"/>
        <v>42202.208333333328</v>
      </c>
      <c r="L889">
        <v>1441170000</v>
      </c>
      <c r="M889" s="7">
        <f t="shared" si="66"/>
        <v>42249.208333333328</v>
      </c>
      <c r="N889">
        <f t="shared" si="67"/>
        <v>47</v>
      </c>
      <c r="O889" t="b">
        <v>0</v>
      </c>
      <c r="P889" t="b">
        <v>1</v>
      </c>
      <c r="Q889" t="s">
        <v>2037</v>
      </c>
      <c r="R889" t="s">
        <v>2038</v>
      </c>
      <c r="S889" s="12">
        <f t="shared" si="68"/>
        <v>29</v>
      </c>
      <c r="T889">
        <f t="shared" si="69"/>
        <v>73.838709677419359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6">
        <f t="shared" si="65"/>
        <v>42836.208333333328</v>
      </c>
      <c r="L890">
        <v>1493528400</v>
      </c>
      <c r="M890" s="7">
        <f t="shared" si="66"/>
        <v>42855.208333333328</v>
      </c>
      <c r="N890">
        <f t="shared" si="67"/>
        <v>19</v>
      </c>
      <c r="O890" t="b">
        <v>0</v>
      </c>
      <c r="P890" t="b">
        <v>0</v>
      </c>
      <c r="Q890" t="s">
        <v>2037</v>
      </c>
      <c r="R890" t="s">
        <v>2038</v>
      </c>
      <c r="S890" s="12">
        <f t="shared" si="68"/>
        <v>210</v>
      </c>
      <c r="T890">
        <f t="shared" si="69"/>
        <v>41.979310344827589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6">
        <f t="shared" si="65"/>
        <v>41710.208333333336</v>
      </c>
      <c r="L891">
        <v>1395205200</v>
      </c>
      <c r="M891" s="7">
        <f t="shared" si="66"/>
        <v>41717.208333333336</v>
      </c>
      <c r="N891">
        <f t="shared" si="67"/>
        <v>7</v>
      </c>
      <c r="O891" t="b">
        <v>0</v>
      </c>
      <c r="P891" t="b">
        <v>1</v>
      </c>
      <c r="Q891" t="s">
        <v>2033</v>
      </c>
      <c r="R891" t="s">
        <v>2041</v>
      </c>
      <c r="S891" s="12">
        <f t="shared" si="68"/>
        <v>170</v>
      </c>
      <c r="T891">
        <f t="shared" si="69"/>
        <v>77.93442622950819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6">
        <f t="shared" si="65"/>
        <v>43640.208333333328</v>
      </c>
      <c r="L892">
        <v>1561438800</v>
      </c>
      <c r="M892" s="7">
        <f t="shared" si="66"/>
        <v>43641.208333333328</v>
      </c>
      <c r="N892">
        <f t="shared" si="67"/>
        <v>1</v>
      </c>
      <c r="O892" t="b">
        <v>0</v>
      </c>
      <c r="P892" t="b">
        <v>0</v>
      </c>
      <c r="Q892" t="s">
        <v>2033</v>
      </c>
      <c r="R892" t="s">
        <v>2043</v>
      </c>
      <c r="S892" s="12">
        <f t="shared" si="68"/>
        <v>116</v>
      </c>
      <c r="T892">
        <f t="shared" si="69"/>
        <v>106.01972789115646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6">
        <f t="shared" si="65"/>
        <v>40880.25</v>
      </c>
      <c r="L893">
        <v>1326693600</v>
      </c>
      <c r="M893" s="7">
        <f t="shared" si="66"/>
        <v>40924.25</v>
      </c>
      <c r="N893">
        <f t="shared" si="67"/>
        <v>44</v>
      </c>
      <c r="O893" t="b">
        <v>0</v>
      </c>
      <c r="P893" t="b">
        <v>0</v>
      </c>
      <c r="Q893" t="s">
        <v>2039</v>
      </c>
      <c r="R893" t="s">
        <v>2040</v>
      </c>
      <c r="S893" s="12">
        <f t="shared" si="68"/>
        <v>259</v>
      </c>
      <c r="T893">
        <f t="shared" si="69"/>
        <v>47.018181818181816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6">
        <f t="shared" si="65"/>
        <v>40319.208333333336</v>
      </c>
      <c r="L894">
        <v>1277960400</v>
      </c>
      <c r="M894" s="7">
        <f t="shared" si="66"/>
        <v>40360.208333333336</v>
      </c>
      <c r="N894">
        <f t="shared" si="67"/>
        <v>41</v>
      </c>
      <c r="O894" t="b">
        <v>0</v>
      </c>
      <c r="P894" t="b">
        <v>0</v>
      </c>
      <c r="Q894" t="s">
        <v>2045</v>
      </c>
      <c r="R894" t="s">
        <v>2057</v>
      </c>
      <c r="S894" s="12">
        <f t="shared" si="68"/>
        <v>231</v>
      </c>
      <c r="T894">
        <f t="shared" si="69"/>
        <v>76.016483516483518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6">
        <f t="shared" si="65"/>
        <v>42170.208333333328</v>
      </c>
      <c r="L895">
        <v>1434690000</v>
      </c>
      <c r="M895" s="7">
        <f t="shared" si="66"/>
        <v>42174.208333333328</v>
      </c>
      <c r="N895">
        <f t="shared" si="67"/>
        <v>4</v>
      </c>
      <c r="O895" t="b">
        <v>0</v>
      </c>
      <c r="P895" t="b">
        <v>1</v>
      </c>
      <c r="Q895" t="s">
        <v>2039</v>
      </c>
      <c r="R895" t="s">
        <v>2040</v>
      </c>
      <c r="S895" s="12">
        <f t="shared" si="68"/>
        <v>128</v>
      </c>
      <c r="T895">
        <f t="shared" si="69"/>
        <v>54.120603015075375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6">
        <f t="shared" si="65"/>
        <v>41466.208333333336</v>
      </c>
      <c r="L896">
        <v>1376110800</v>
      </c>
      <c r="M896" s="7">
        <f t="shared" si="66"/>
        <v>41496.208333333336</v>
      </c>
      <c r="N896">
        <f t="shared" si="67"/>
        <v>30</v>
      </c>
      <c r="O896" t="b">
        <v>0</v>
      </c>
      <c r="P896" t="b">
        <v>1</v>
      </c>
      <c r="Q896" t="s">
        <v>2039</v>
      </c>
      <c r="R896" t="s">
        <v>2058</v>
      </c>
      <c r="S896" s="12">
        <f t="shared" si="68"/>
        <v>189</v>
      </c>
      <c r="T896">
        <f t="shared" si="69"/>
        <v>57.285714285714285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6">
        <f t="shared" si="65"/>
        <v>43134.25</v>
      </c>
      <c r="L897">
        <v>1518415200</v>
      </c>
      <c r="M897" s="7">
        <f t="shared" si="66"/>
        <v>43143.25</v>
      </c>
      <c r="N897">
        <f t="shared" si="67"/>
        <v>9</v>
      </c>
      <c r="O897" t="b">
        <v>0</v>
      </c>
      <c r="P897" t="b">
        <v>0</v>
      </c>
      <c r="Q897" t="s">
        <v>2037</v>
      </c>
      <c r="R897" t="s">
        <v>2038</v>
      </c>
      <c r="S897" s="12">
        <f t="shared" si="68"/>
        <v>7</v>
      </c>
      <c r="T897">
        <f t="shared" si="69"/>
        <v>103.81308411214954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6">
        <f t="shared" ref="K898:K961" si="70">(((J898/60)/60)/24)+DATE(1970,1,1)</f>
        <v>40738.208333333336</v>
      </c>
      <c r="L898">
        <v>1310878800</v>
      </c>
      <c r="M898" s="7">
        <f t="shared" ref="M898:M961" si="71">(((L898/60)/60)/24)+DATE(1970,1,1)</f>
        <v>40741.208333333336</v>
      </c>
      <c r="N898">
        <f t="shared" ref="N898:N961" si="72">DATEDIF(K898,M898, "D")</f>
        <v>3</v>
      </c>
      <c r="O898" t="b">
        <v>0</v>
      </c>
      <c r="P898" t="b">
        <v>1</v>
      </c>
      <c r="Q898" t="s">
        <v>2031</v>
      </c>
      <c r="R898" t="s">
        <v>2032</v>
      </c>
      <c r="S898" s="12">
        <f t="shared" ref="S898:S961" si="73">ROUND(E898/D898*100,0)</f>
        <v>774</v>
      </c>
      <c r="T898">
        <f t="shared" ref="T898:T961" si="74">E898/G898</f>
        <v>105.02602739726028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6">
        <f t="shared" si="70"/>
        <v>43583.208333333328</v>
      </c>
      <c r="L899">
        <v>1556600400</v>
      </c>
      <c r="M899" s="7">
        <f t="shared" si="71"/>
        <v>43585.208333333328</v>
      </c>
      <c r="N899">
        <f t="shared" si="72"/>
        <v>2</v>
      </c>
      <c r="O899" t="b">
        <v>0</v>
      </c>
      <c r="P899" t="b">
        <v>0</v>
      </c>
      <c r="Q899" t="s">
        <v>2037</v>
      </c>
      <c r="R899" t="s">
        <v>2038</v>
      </c>
      <c r="S899" s="12">
        <f t="shared" si="73"/>
        <v>28</v>
      </c>
      <c r="T899">
        <f t="shared" si="74"/>
        <v>90.259259259259252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6">
        <f t="shared" si="70"/>
        <v>43815.25</v>
      </c>
      <c r="L900">
        <v>1576994400</v>
      </c>
      <c r="M900" s="7">
        <f t="shared" si="71"/>
        <v>43821.25</v>
      </c>
      <c r="N900">
        <f t="shared" si="72"/>
        <v>6</v>
      </c>
      <c r="O900" t="b">
        <v>0</v>
      </c>
      <c r="P900" t="b">
        <v>0</v>
      </c>
      <c r="Q900" t="s">
        <v>2039</v>
      </c>
      <c r="R900" t="s">
        <v>2040</v>
      </c>
      <c r="S900" s="12">
        <f t="shared" si="73"/>
        <v>52</v>
      </c>
      <c r="T900">
        <f t="shared" si="74"/>
        <v>76.978705978705975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6">
        <f t="shared" si="70"/>
        <v>41554.208333333336</v>
      </c>
      <c r="L901">
        <v>1382677200</v>
      </c>
      <c r="M901" s="7">
        <f t="shared" si="71"/>
        <v>41572.208333333336</v>
      </c>
      <c r="N901">
        <f t="shared" si="72"/>
        <v>18</v>
      </c>
      <c r="O901" t="b">
        <v>0</v>
      </c>
      <c r="P901" t="b">
        <v>0</v>
      </c>
      <c r="Q901" t="s">
        <v>2033</v>
      </c>
      <c r="R901" t="s">
        <v>2056</v>
      </c>
      <c r="S901" s="12">
        <f t="shared" si="73"/>
        <v>407</v>
      </c>
      <c r="T901">
        <f t="shared" si="74"/>
        <v>102.60162601626017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6">
        <f t="shared" si="70"/>
        <v>41901.208333333336</v>
      </c>
      <c r="L902">
        <v>1411189200</v>
      </c>
      <c r="M902" s="7">
        <f t="shared" si="71"/>
        <v>41902.208333333336</v>
      </c>
      <c r="N902">
        <f t="shared" si="72"/>
        <v>1</v>
      </c>
      <c r="O902" t="b">
        <v>0</v>
      </c>
      <c r="P902" t="b">
        <v>1</v>
      </c>
      <c r="Q902" t="s">
        <v>2035</v>
      </c>
      <c r="R902" t="s">
        <v>2036</v>
      </c>
      <c r="S902" s="12">
        <f t="shared" si="73"/>
        <v>2</v>
      </c>
      <c r="T902">
        <f t="shared" si="74"/>
        <v>2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6">
        <f t="shared" si="70"/>
        <v>43298.208333333328</v>
      </c>
      <c r="L903">
        <v>1534654800</v>
      </c>
      <c r="M903" s="7">
        <f t="shared" si="71"/>
        <v>43331.208333333328</v>
      </c>
      <c r="N903">
        <f t="shared" si="72"/>
        <v>33</v>
      </c>
      <c r="O903" t="b">
        <v>0</v>
      </c>
      <c r="P903" t="b">
        <v>1</v>
      </c>
      <c r="Q903" t="s">
        <v>2033</v>
      </c>
      <c r="R903" t="s">
        <v>2034</v>
      </c>
      <c r="S903" s="12">
        <f t="shared" si="73"/>
        <v>156</v>
      </c>
      <c r="T903">
        <f t="shared" si="74"/>
        <v>55.0062893081761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6">
        <f t="shared" si="70"/>
        <v>42399.25</v>
      </c>
      <c r="L904">
        <v>1457762400</v>
      </c>
      <c r="M904" s="7">
        <f t="shared" si="71"/>
        <v>42441.25</v>
      </c>
      <c r="N904">
        <f t="shared" si="72"/>
        <v>42</v>
      </c>
      <c r="O904" t="b">
        <v>0</v>
      </c>
      <c r="P904" t="b">
        <v>0</v>
      </c>
      <c r="Q904" t="s">
        <v>2035</v>
      </c>
      <c r="R904" t="s">
        <v>2036</v>
      </c>
      <c r="S904" s="12">
        <f t="shared" si="73"/>
        <v>252</v>
      </c>
      <c r="T904">
        <f t="shared" si="74"/>
        <v>32.127272727272725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6">
        <f t="shared" si="70"/>
        <v>41034.208333333336</v>
      </c>
      <c r="L905">
        <v>1337490000</v>
      </c>
      <c r="M905" s="7">
        <f t="shared" si="71"/>
        <v>41049.208333333336</v>
      </c>
      <c r="N905">
        <f t="shared" si="72"/>
        <v>15</v>
      </c>
      <c r="O905" t="b">
        <v>0</v>
      </c>
      <c r="P905" t="b">
        <v>1</v>
      </c>
      <c r="Q905" t="s">
        <v>2045</v>
      </c>
      <c r="R905" t="s">
        <v>2046</v>
      </c>
      <c r="S905" s="12">
        <f t="shared" si="73"/>
        <v>2</v>
      </c>
      <c r="T905">
        <f t="shared" si="74"/>
        <v>50.642857142857146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6">
        <f t="shared" si="70"/>
        <v>41186.208333333336</v>
      </c>
      <c r="L906">
        <v>1349672400</v>
      </c>
      <c r="M906" s="7">
        <f t="shared" si="71"/>
        <v>41190.208333333336</v>
      </c>
      <c r="N906">
        <f t="shared" si="72"/>
        <v>4</v>
      </c>
      <c r="O906" t="b">
        <v>0</v>
      </c>
      <c r="P906" t="b">
        <v>0</v>
      </c>
      <c r="Q906" t="s">
        <v>2045</v>
      </c>
      <c r="R906" t="s">
        <v>2054</v>
      </c>
      <c r="S906" s="12">
        <f t="shared" si="73"/>
        <v>12</v>
      </c>
      <c r="T906">
        <f t="shared" si="74"/>
        <v>49.6875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6">
        <f t="shared" si="70"/>
        <v>41536.208333333336</v>
      </c>
      <c r="L907">
        <v>1379826000</v>
      </c>
      <c r="M907" s="7">
        <f t="shared" si="71"/>
        <v>41539.208333333336</v>
      </c>
      <c r="N907">
        <f t="shared" si="72"/>
        <v>3</v>
      </c>
      <c r="O907" t="b">
        <v>0</v>
      </c>
      <c r="P907" t="b">
        <v>0</v>
      </c>
      <c r="Q907" t="s">
        <v>2037</v>
      </c>
      <c r="R907" t="s">
        <v>2038</v>
      </c>
      <c r="S907" s="12">
        <f t="shared" si="73"/>
        <v>164</v>
      </c>
      <c r="T907">
        <f t="shared" si="74"/>
        <v>54.894067796610166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6">
        <f t="shared" si="70"/>
        <v>42868.208333333328</v>
      </c>
      <c r="L908">
        <v>1497762000</v>
      </c>
      <c r="M908" s="7">
        <f t="shared" si="71"/>
        <v>42904.208333333328</v>
      </c>
      <c r="N908">
        <f t="shared" si="72"/>
        <v>36</v>
      </c>
      <c r="O908" t="b">
        <v>1</v>
      </c>
      <c r="P908" t="b">
        <v>1</v>
      </c>
      <c r="Q908" t="s">
        <v>2039</v>
      </c>
      <c r="R908" t="s">
        <v>2040</v>
      </c>
      <c r="S908" s="12">
        <f t="shared" si="73"/>
        <v>163</v>
      </c>
      <c r="T908">
        <f t="shared" si="74"/>
        <v>46.931937172774866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6">
        <f t="shared" si="70"/>
        <v>40660.208333333336</v>
      </c>
      <c r="L909">
        <v>1304485200</v>
      </c>
      <c r="M909" s="7">
        <f t="shared" si="71"/>
        <v>40667.208333333336</v>
      </c>
      <c r="N909">
        <f t="shared" si="72"/>
        <v>7</v>
      </c>
      <c r="O909" t="b">
        <v>0</v>
      </c>
      <c r="P909" t="b">
        <v>0</v>
      </c>
      <c r="Q909" t="s">
        <v>2037</v>
      </c>
      <c r="R909" t="s">
        <v>2038</v>
      </c>
      <c r="S909" s="12">
        <f t="shared" si="73"/>
        <v>20</v>
      </c>
      <c r="T909">
        <f t="shared" si="74"/>
        <v>44.951219512195124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6">
        <f t="shared" si="70"/>
        <v>41031.208333333336</v>
      </c>
      <c r="L910">
        <v>1336885200</v>
      </c>
      <c r="M910" s="7">
        <f t="shared" si="71"/>
        <v>41042.208333333336</v>
      </c>
      <c r="N910">
        <f t="shared" si="72"/>
        <v>11</v>
      </c>
      <c r="O910" t="b">
        <v>0</v>
      </c>
      <c r="P910" t="b">
        <v>0</v>
      </c>
      <c r="Q910" t="s">
        <v>2048</v>
      </c>
      <c r="R910" t="s">
        <v>2049</v>
      </c>
      <c r="S910" s="12">
        <f t="shared" si="73"/>
        <v>319</v>
      </c>
      <c r="T910">
        <f t="shared" si="74"/>
        <v>30.99898322318251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6">
        <f t="shared" si="70"/>
        <v>43255.208333333328</v>
      </c>
      <c r="L911">
        <v>1530421200</v>
      </c>
      <c r="M911" s="7">
        <f t="shared" si="71"/>
        <v>43282.208333333328</v>
      </c>
      <c r="N911">
        <f t="shared" si="72"/>
        <v>27</v>
      </c>
      <c r="O911" t="b">
        <v>0</v>
      </c>
      <c r="P911" t="b">
        <v>1</v>
      </c>
      <c r="Q911" t="s">
        <v>2037</v>
      </c>
      <c r="R911" t="s">
        <v>2038</v>
      </c>
      <c r="S911" s="12">
        <f t="shared" si="73"/>
        <v>479</v>
      </c>
      <c r="T911">
        <f t="shared" si="74"/>
        <v>107.7625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6">
        <f t="shared" si="70"/>
        <v>42026.25</v>
      </c>
      <c r="L912">
        <v>1421992800</v>
      </c>
      <c r="M912" s="7">
        <f t="shared" si="71"/>
        <v>42027.25</v>
      </c>
      <c r="N912">
        <f t="shared" si="72"/>
        <v>1</v>
      </c>
      <c r="O912" t="b">
        <v>0</v>
      </c>
      <c r="P912" t="b">
        <v>0</v>
      </c>
      <c r="Q912" t="s">
        <v>2037</v>
      </c>
      <c r="R912" t="s">
        <v>2038</v>
      </c>
      <c r="S912" s="12">
        <f t="shared" si="73"/>
        <v>20</v>
      </c>
      <c r="T912">
        <f t="shared" si="74"/>
        <v>102.07770270270271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6">
        <f t="shared" si="70"/>
        <v>43717.208333333328</v>
      </c>
      <c r="L913">
        <v>1568178000</v>
      </c>
      <c r="M913" s="7">
        <f t="shared" si="71"/>
        <v>43719.208333333328</v>
      </c>
      <c r="N913">
        <f t="shared" si="72"/>
        <v>2</v>
      </c>
      <c r="O913" t="b">
        <v>1</v>
      </c>
      <c r="P913" t="b">
        <v>0</v>
      </c>
      <c r="Q913" t="s">
        <v>2035</v>
      </c>
      <c r="R913" t="s">
        <v>2036</v>
      </c>
      <c r="S913" s="12">
        <f t="shared" si="73"/>
        <v>199</v>
      </c>
      <c r="T913">
        <f t="shared" si="74"/>
        <v>24.976190476190474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6">
        <f t="shared" si="70"/>
        <v>41157.208333333336</v>
      </c>
      <c r="L914">
        <v>1347944400</v>
      </c>
      <c r="M914" s="7">
        <f t="shared" si="71"/>
        <v>41170.208333333336</v>
      </c>
      <c r="N914">
        <f t="shared" si="72"/>
        <v>13</v>
      </c>
      <c r="O914" t="b">
        <v>1</v>
      </c>
      <c r="P914" t="b">
        <v>0</v>
      </c>
      <c r="Q914" t="s">
        <v>2039</v>
      </c>
      <c r="R914" t="s">
        <v>2042</v>
      </c>
      <c r="S914" s="12">
        <f t="shared" si="73"/>
        <v>795</v>
      </c>
      <c r="T914">
        <f t="shared" si="74"/>
        <v>79.944134078212286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6">
        <f t="shared" si="70"/>
        <v>43597.208333333328</v>
      </c>
      <c r="L915">
        <v>1558760400</v>
      </c>
      <c r="M915" s="7">
        <f t="shared" si="71"/>
        <v>43610.208333333328</v>
      </c>
      <c r="N915">
        <f t="shared" si="72"/>
        <v>13</v>
      </c>
      <c r="O915" t="b">
        <v>0</v>
      </c>
      <c r="P915" t="b">
        <v>0</v>
      </c>
      <c r="Q915" t="s">
        <v>2039</v>
      </c>
      <c r="R915" t="s">
        <v>2042</v>
      </c>
      <c r="S915" s="12">
        <f t="shared" si="73"/>
        <v>51</v>
      </c>
      <c r="T915">
        <f t="shared" si="74"/>
        <v>67.946462715105156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6">
        <f t="shared" si="70"/>
        <v>41490.208333333336</v>
      </c>
      <c r="L916">
        <v>1376629200</v>
      </c>
      <c r="M916" s="7">
        <f t="shared" si="71"/>
        <v>41502.208333333336</v>
      </c>
      <c r="N916">
        <f t="shared" si="72"/>
        <v>12</v>
      </c>
      <c r="O916" t="b">
        <v>0</v>
      </c>
      <c r="P916" t="b">
        <v>0</v>
      </c>
      <c r="Q916" t="s">
        <v>2037</v>
      </c>
      <c r="R916" t="s">
        <v>2038</v>
      </c>
      <c r="S916" s="12">
        <f t="shared" si="73"/>
        <v>57</v>
      </c>
      <c r="T916">
        <f t="shared" si="74"/>
        <v>26.070921985815602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6">
        <f t="shared" si="70"/>
        <v>42976.208333333328</v>
      </c>
      <c r="L917">
        <v>1504760400</v>
      </c>
      <c r="M917" s="7">
        <f t="shared" si="71"/>
        <v>42985.208333333328</v>
      </c>
      <c r="N917">
        <f t="shared" si="72"/>
        <v>9</v>
      </c>
      <c r="O917" t="b">
        <v>0</v>
      </c>
      <c r="P917" t="b">
        <v>0</v>
      </c>
      <c r="Q917" t="s">
        <v>2039</v>
      </c>
      <c r="R917" t="s">
        <v>2058</v>
      </c>
      <c r="S917" s="12">
        <f t="shared" si="73"/>
        <v>156</v>
      </c>
      <c r="T917">
        <f t="shared" si="74"/>
        <v>105.0032154340836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6">
        <f t="shared" si="70"/>
        <v>41991.25</v>
      </c>
      <c r="L918">
        <v>1419660000</v>
      </c>
      <c r="M918" s="7">
        <f t="shared" si="71"/>
        <v>42000.25</v>
      </c>
      <c r="N918">
        <f t="shared" si="72"/>
        <v>9</v>
      </c>
      <c r="O918" t="b">
        <v>0</v>
      </c>
      <c r="P918" t="b">
        <v>0</v>
      </c>
      <c r="Q918" t="s">
        <v>2052</v>
      </c>
      <c r="R918" t="s">
        <v>2053</v>
      </c>
      <c r="S918" s="12">
        <f t="shared" si="73"/>
        <v>36</v>
      </c>
      <c r="T918">
        <f t="shared" si="74"/>
        <v>25.826923076923077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6">
        <f t="shared" si="70"/>
        <v>40722.208333333336</v>
      </c>
      <c r="L919">
        <v>1311310800</v>
      </c>
      <c r="M919" s="7">
        <f t="shared" si="71"/>
        <v>40746.208333333336</v>
      </c>
      <c r="N919">
        <f t="shared" si="72"/>
        <v>24</v>
      </c>
      <c r="O919" t="b">
        <v>0</v>
      </c>
      <c r="P919" t="b">
        <v>1</v>
      </c>
      <c r="Q919" t="s">
        <v>2039</v>
      </c>
      <c r="R919" t="s">
        <v>2050</v>
      </c>
      <c r="S919" s="12">
        <f t="shared" si="73"/>
        <v>58</v>
      </c>
      <c r="T919">
        <f t="shared" si="74"/>
        <v>77.666666666666671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6">
        <f t="shared" si="70"/>
        <v>41117.208333333336</v>
      </c>
      <c r="L920">
        <v>1344315600</v>
      </c>
      <c r="M920" s="7">
        <f t="shared" si="71"/>
        <v>41128.208333333336</v>
      </c>
      <c r="N920">
        <f t="shared" si="72"/>
        <v>11</v>
      </c>
      <c r="O920" t="b">
        <v>0</v>
      </c>
      <c r="P920" t="b">
        <v>0</v>
      </c>
      <c r="Q920" t="s">
        <v>2045</v>
      </c>
      <c r="R920" t="s">
        <v>2054</v>
      </c>
      <c r="S920" s="12">
        <f t="shared" si="73"/>
        <v>237</v>
      </c>
      <c r="T920">
        <f t="shared" si="74"/>
        <v>57.82692307692308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6">
        <f t="shared" si="70"/>
        <v>43022.208333333328</v>
      </c>
      <c r="L921">
        <v>1510725600</v>
      </c>
      <c r="M921" s="7">
        <f t="shared" si="71"/>
        <v>43054.25</v>
      </c>
      <c r="N921">
        <f t="shared" si="72"/>
        <v>32</v>
      </c>
      <c r="O921" t="b">
        <v>0</v>
      </c>
      <c r="P921" t="b">
        <v>1</v>
      </c>
      <c r="Q921" t="s">
        <v>2037</v>
      </c>
      <c r="R921" t="s">
        <v>2038</v>
      </c>
      <c r="S921" s="12">
        <f t="shared" si="73"/>
        <v>59</v>
      </c>
      <c r="T921">
        <f t="shared" si="74"/>
        <v>92.955555555555549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6">
        <f t="shared" si="70"/>
        <v>43503.25</v>
      </c>
      <c r="L922">
        <v>1551247200</v>
      </c>
      <c r="M922" s="7">
        <f t="shared" si="71"/>
        <v>43523.25</v>
      </c>
      <c r="N922">
        <f t="shared" si="72"/>
        <v>20</v>
      </c>
      <c r="O922" t="b">
        <v>1</v>
      </c>
      <c r="P922" t="b">
        <v>0</v>
      </c>
      <c r="Q922" t="s">
        <v>2039</v>
      </c>
      <c r="R922" t="s">
        <v>2047</v>
      </c>
      <c r="S922" s="12">
        <f t="shared" si="73"/>
        <v>183</v>
      </c>
      <c r="T922">
        <f t="shared" si="74"/>
        <v>37.945098039215686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6">
        <f t="shared" si="70"/>
        <v>40951.25</v>
      </c>
      <c r="L923">
        <v>1330236000</v>
      </c>
      <c r="M923" s="7">
        <f t="shared" si="71"/>
        <v>40965.25</v>
      </c>
      <c r="N923">
        <f t="shared" si="72"/>
        <v>14</v>
      </c>
      <c r="O923" t="b">
        <v>0</v>
      </c>
      <c r="P923" t="b">
        <v>0</v>
      </c>
      <c r="Q923" t="s">
        <v>2035</v>
      </c>
      <c r="R923" t="s">
        <v>2036</v>
      </c>
      <c r="S923" s="12">
        <f t="shared" si="73"/>
        <v>1</v>
      </c>
      <c r="T923">
        <f t="shared" si="74"/>
        <v>31.842105263157894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6">
        <f t="shared" si="70"/>
        <v>43443.25</v>
      </c>
      <c r="L924">
        <v>1545112800</v>
      </c>
      <c r="M924" s="7">
        <f t="shared" si="71"/>
        <v>43452.25</v>
      </c>
      <c r="N924">
        <f t="shared" si="72"/>
        <v>9</v>
      </c>
      <c r="O924" t="b">
        <v>0</v>
      </c>
      <c r="P924" t="b">
        <v>1</v>
      </c>
      <c r="Q924" t="s">
        <v>2033</v>
      </c>
      <c r="R924" t="s">
        <v>2060</v>
      </c>
      <c r="S924" s="12">
        <f t="shared" si="73"/>
        <v>176</v>
      </c>
      <c r="T924">
        <f t="shared" si="74"/>
        <v>40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6">
        <f t="shared" si="70"/>
        <v>40373.208333333336</v>
      </c>
      <c r="L925">
        <v>1279170000</v>
      </c>
      <c r="M925" s="7">
        <f t="shared" si="71"/>
        <v>40374.208333333336</v>
      </c>
      <c r="N925">
        <f t="shared" si="72"/>
        <v>1</v>
      </c>
      <c r="O925" t="b">
        <v>0</v>
      </c>
      <c r="P925" t="b">
        <v>0</v>
      </c>
      <c r="Q925" t="s">
        <v>2037</v>
      </c>
      <c r="R925" t="s">
        <v>2038</v>
      </c>
      <c r="S925" s="12">
        <f t="shared" si="73"/>
        <v>238</v>
      </c>
      <c r="T925">
        <f t="shared" si="74"/>
        <v>101.1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6">
        <f t="shared" si="70"/>
        <v>43769.208333333328</v>
      </c>
      <c r="L926">
        <v>1573452000</v>
      </c>
      <c r="M926" s="7">
        <f t="shared" si="71"/>
        <v>43780.25</v>
      </c>
      <c r="N926">
        <f t="shared" si="72"/>
        <v>11</v>
      </c>
      <c r="O926" t="b">
        <v>0</v>
      </c>
      <c r="P926" t="b">
        <v>0</v>
      </c>
      <c r="Q926" t="s">
        <v>2037</v>
      </c>
      <c r="R926" t="s">
        <v>2038</v>
      </c>
      <c r="S926" s="12">
        <f t="shared" si="73"/>
        <v>488</v>
      </c>
      <c r="T926">
        <f t="shared" si="74"/>
        <v>84.006989951944078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6">
        <f t="shared" si="70"/>
        <v>43000.208333333328</v>
      </c>
      <c r="L927">
        <v>1507093200</v>
      </c>
      <c r="M927" s="7">
        <f t="shared" si="71"/>
        <v>43012.208333333328</v>
      </c>
      <c r="N927">
        <f t="shared" si="72"/>
        <v>12</v>
      </c>
      <c r="O927" t="b">
        <v>0</v>
      </c>
      <c r="P927" t="b">
        <v>0</v>
      </c>
      <c r="Q927" t="s">
        <v>2037</v>
      </c>
      <c r="R927" t="s">
        <v>2038</v>
      </c>
      <c r="S927" s="12">
        <f t="shared" si="73"/>
        <v>224</v>
      </c>
      <c r="T927">
        <f t="shared" si="74"/>
        <v>103.41538461538461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6">
        <f t="shared" si="70"/>
        <v>42502.208333333328</v>
      </c>
      <c r="L928">
        <v>1463374800</v>
      </c>
      <c r="M928" s="7">
        <f t="shared" si="71"/>
        <v>42506.208333333328</v>
      </c>
      <c r="N928">
        <f t="shared" si="72"/>
        <v>4</v>
      </c>
      <c r="O928" t="b">
        <v>0</v>
      </c>
      <c r="P928" t="b">
        <v>0</v>
      </c>
      <c r="Q928" t="s">
        <v>2031</v>
      </c>
      <c r="R928" t="s">
        <v>2032</v>
      </c>
      <c r="S928" s="12">
        <f t="shared" si="73"/>
        <v>18</v>
      </c>
      <c r="T928">
        <f t="shared" si="74"/>
        <v>105.13333333333334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6">
        <f t="shared" si="70"/>
        <v>41102.208333333336</v>
      </c>
      <c r="L929">
        <v>1344574800</v>
      </c>
      <c r="M929" s="7">
        <f t="shared" si="71"/>
        <v>41131.208333333336</v>
      </c>
      <c r="N929">
        <f t="shared" si="72"/>
        <v>29</v>
      </c>
      <c r="O929" t="b">
        <v>0</v>
      </c>
      <c r="P929" t="b">
        <v>0</v>
      </c>
      <c r="Q929" t="s">
        <v>2037</v>
      </c>
      <c r="R929" t="s">
        <v>2038</v>
      </c>
      <c r="S929" s="12">
        <f t="shared" si="73"/>
        <v>46</v>
      </c>
      <c r="T929">
        <f t="shared" si="74"/>
        <v>89.21621621621621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6">
        <f t="shared" si="70"/>
        <v>41637.25</v>
      </c>
      <c r="L930">
        <v>1389074400</v>
      </c>
      <c r="M930" s="7">
        <f t="shared" si="71"/>
        <v>41646.25</v>
      </c>
      <c r="N930">
        <f t="shared" si="72"/>
        <v>9</v>
      </c>
      <c r="O930" t="b">
        <v>0</v>
      </c>
      <c r="P930" t="b">
        <v>0</v>
      </c>
      <c r="Q930" t="s">
        <v>2035</v>
      </c>
      <c r="R930" t="s">
        <v>2036</v>
      </c>
      <c r="S930" s="12">
        <f t="shared" si="73"/>
        <v>117</v>
      </c>
      <c r="T930">
        <f t="shared" si="74"/>
        <v>51.995234312946785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6">
        <f t="shared" si="70"/>
        <v>42858.208333333328</v>
      </c>
      <c r="L931">
        <v>1494997200</v>
      </c>
      <c r="M931" s="7">
        <f t="shared" si="71"/>
        <v>42872.208333333328</v>
      </c>
      <c r="N931">
        <f t="shared" si="72"/>
        <v>14</v>
      </c>
      <c r="O931" t="b">
        <v>0</v>
      </c>
      <c r="P931" t="b">
        <v>0</v>
      </c>
      <c r="Q931" t="s">
        <v>2037</v>
      </c>
      <c r="R931" t="s">
        <v>2038</v>
      </c>
      <c r="S931" s="12">
        <f t="shared" si="73"/>
        <v>217</v>
      </c>
      <c r="T931">
        <f t="shared" si="74"/>
        <v>64.956521739130437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6">
        <f t="shared" si="70"/>
        <v>42060.25</v>
      </c>
      <c r="L932">
        <v>1425448800</v>
      </c>
      <c r="M932" s="7">
        <f t="shared" si="71"/>
        <v>42067.25</v>
      </c>
      <c r="N932">
        <f t="shared" si="72"/>
        <v>7</v>
      </c>
      <c r="O932" t="b">
        <v>0</v>
      </c>
      <c r="P932" t="b">
        <v>1</v>
      </c>
      <c r="Q932" t="s">
        <v>2037</v>
      </c>
      <c r="R932" t="s">
        <v>2038</v>
      </c>
      <c r="S932" s="12">
        <f t="shared" si="73"/>
        <v>112</v>
      </c>
      <c r="T932">
        <f t="shared" si="74"/>
        <v>46.235294117647058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6">
        <f t="shared" si="70"/>
        <v>41818.208333333336</v>
      </c>
      <c r="L933">
        <v>1404104400</v>
      </c>
      <c r="M933" s="7">
        <f t="shared" si="71"/>
        <v>41820.208333333336</v>
      </c>
      <c r="N933">
        <f t="shared" si="72"/>
        <v>2</v>
      </c>
      <c r="O933" t="b">
        <v>0</v>
      </c>
      <c r="P933" t="b">
        <v>1</v>
      </c>
      <c r="Q933" t="s">
        <v>2037</v>
      </c>
      <c r="R933" t="s">
        <v>2038</v>
      </c>
      <c r="S933" s="12">
        <f t="shared" si="73"/>
        <v>73</v>
      </c>
      <c r="T933">
        <f t="shared" si="74"/>
        <v>51.151785714285715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6">
        <f t="shared" si="70"/>
        <v>41709.208333333336</v>
      </c>
      <c r="L934">
        <v>1394773200</v>
      </c>
      <c r="M934" s="7">
        <f t="shared" si="71"/>
        <v>41712.208333333336</v>
      </c>
      <c r="N934">
        <f t="shared" si="72"/>
        <v>3</v>
      </c>
      <c r="O934" t="b">
        <v>0</v>
      </c>
      <c r="P934" t="b">
        <v>0</v>
      </c>
      <c r="Q934" t="s">
        <v>2033</v>
      </c>
      <c r="R934" t="s">
        <v>2034</v>
      </c>
      <c r="S934" s="12">
        <f t="shared" si="73"/>
        <v>212</v>
      </c>
      <c r="T934">
        <f t="shared" si="74"/>
        <v>33.909722222222221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6">
        <f t="shared" si="70"/>
        <v>41372.208333333336</v>
      </c>
      <c r="L935">
        <v>1366520400</v>
      </c>
      <c r="M935" s="7">
        <f t="shared" si="71"/>
        <v>41385.208333333336</v>
      </c>
      <c r="N935">
        <f t="shared" si="72"/>
        <v>13</v>
      </c>
      <c r="O935" t="b">
        <v>0</v>
      </c>
      <c r="P935" t="b">
        <v>0</v>
      </c>
      <c r="Q935" t="s">
        <v>2037</v>
      </c>
      <c r="R935" t="s">
        <v>2038</v>
      </c>
      <c r="S935" s="12">
        <f t="shared" si="73"/>
        <v>240</v>
      </c>
      <c r="T935">
        <f t="shared" si="74"/>
        <v>92.016298633017882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6">
        <f t="shared" si="70"/>
        <v>42422.25</v>
      </c>
      <c r="L936">
        <v>1456639200</v>
      </c>
      <c r="M936" s="7">
        <f t="shared" si="71"/>
        <v>42428.25</v>
      </c>
      <c r="N936">
        <f t="shared" si="72"/>
        <v>6</v>
      </c>
      <c r="O936" t="b">
        <v>0</v>
      </c>
      <c r="P936" t="b">
        <v>0</v>
      </c>
      <c r="Q936" t="s">
        <v>2037</v>
      </c>
      <c r="R936" t="s">
        <v>2038</v>
      </c>
      <c r="S936" s="12">
        <f t="shared" si="73"/>
        <v>182</v>
      </c>
      <c r="T936">
        <f t="shared" si="74"/>
        <v>107.42857142857143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6">
        <f t="shared" si="70"/>
        <v>42209.208333333328</v>
      </c>
      <c r="L937">
        <v>1438318800</v>
      </c>
      <c r="M937" s="7">
        <f t="shared" si="71"/>
        <v>42216.208333333328</v>
      </c>
      <c r="N937">
        <f t="shared" si="72"/>
        <v>7</v>
      </c>
      <c r="O937" t="b">
        <v>0</v>
      </c>
      <c r="P937" t="b">
        <v>0</v>
      </c>
      <c r="Q937" t="s">
        <v>2037</v>
      </c>
      <c r="R937" t="s">
        <v>2038</v>
      </c>
      <c r="S937" s="12">
        <f t="shared" si="73"/>
        <v>164</v>
      </c>
      <c r="T937">
        <f t="shared" si="74"/>
        <v>75.848484848484844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6">
        <f t="shared" si="70"/>
        <v>43668.208333333328</v>
      </c>
      <c r="L938">
        <v>1564030800</v>
      </c>
      <c r="M938" s="7">
        <f t="shared" si="71"/>
        <v>43671.208333333328</v>
      </c>
      <c r="N938">
        <f t="shared" si="72"/>
        <v>3</v>
      </c>
      <c r="O938" t="b">
        <v>1</v>
      </c>
      <c r="P938" t="b">
        <v>0</v>
      </c>
      <c r="Q938" t="s">
        <v>2037</v>
      </c>
      <c r="R938" t="s">
        <v>2038</v>
      </c>
      <c r="S938" s="12">
        <f t="shared" si="73"/>
        <v>2</v>
      </c>
      <c r="T938">
        <f t="shared" si="74"/>
        <v>80.476190476190482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6">
        <f t="shared" si="70"/>
        <v>42334.25</v>
      </c>
      <c r="L939">
        <v>1449295200</v>
      </c>
      <c r="M939" s="7">
        <f t="shared" si="71"/>
        <v>42343.25</v>
      </c>
      <c r="N939">
        <f t="shared" si="72"/>
        <v>9</v>
      </c>
      <c r="O939" t="b">
        <v>0</v>
      </c>
      <c r="P939" t="b">
        <v>0</v>
      </c>
      <c r="Q939" t="s">
        <v>2039</v>
      </c>
      <c r="R939" t="s">
        <v>2040</v>
      </c>
      <c r="S939" s="12">
        <f t="shared" si="73"/>
        <v>50</v>
      </c>
      <c r="T939">
        <f t="shared" si="74"/>
        <v>86.978483606557376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6">
        <f t="shared" si="70"/>
        <v>43263.208333333328</v>
      </c>
      <c r="L940">
        <v>1531890000</v>
      </c>
      <c r="M940" s="7">
        <f t="shared" si="71"/>
        <v>43299.208333333328</v>
      </c>
      <c r="N940">
        <f t="shared" si="72"/>
        <v>36</v>
      </c>
      <c r="O940" t="b">
        <v>0</v>
      </c>
      <c r="P940" t="b">
        <v>1</v>
      </c>
      <c r="Q940" t="s">
        <v>2045</v>
      </c>
      <c r="R940" t="s">
        <v>2051</v>
      </c>
      <c r="S940" s="12">
        <f t="shared" si="73"/>
        <v>110</v>
      </c>
      <c r="T940">
        <f t="shared" si="74"/>
        <v>105.13541666666667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6">
        <f t="shared" si="70"/>
        <v>40670.208333333336</v>
      </c>
      <c r="L941">
        <v>1306213200</v>
      </c>
      <c r="M941" s="7">
        <f t="shared" si="71"/>
        <v>40687.208333333336</v>
      </c>
      <c r="N941">
        <f t="shared" si="72"/>
        <v>17</v>
      </c>
      <c r="O941" t="b">
        <v>0</v>
      </c>
      <c r="P941" t="b">
        <v>1</v>
      </c>
      <c r="Q941" t="s">
        <v>2048</v>
      </c>
      <c r="R941" t="s">
        <v>2049</v>
      </c>
      <c r="S941" s="12">
        <f t="shared" si="73"/>
        <v>49</v>
      </c>
      <c r="T941">
        <f t="shared" si="74"/>
        <v>57.298507462686565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6">
        <f t="shared" si="70"/>
        <v>41244.25</v>
      </c>
      <c r="L942">
        <v>1356242400</v>
      </c>
      <c r="M942" s="7">
        <f t="shared" si="71"/>
        <v>41266.25</v>
      </c>
      <c r="N942">
        <f t="shared" si="72"/>
        <v>22</v>
      </c>
      <c r="O942" t="b">
        <v>0</v>
      </c>
      <c r="P942" t="b">
        <v>0</v>
      </c>
      <c r="Q942" t="s">
        <v>2035</v>
      </c>
      <c r="R942" t="s">
        <v>2036</v>
      </c>
      <c r="S942" s="12">
        <f t="shared" si="73"/>
        <v>62</v>
      </c>
      <c r="T942">
        <f t="shared" si="74"/>
        <v>93.348484848484844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6">
        <f t="shared" si="70"/>
        <v>40552.25</v>
      </c>
      <c r="L943">
        <v>1297576800</v>
      </c>
      <c r="M943" s="7">
        <f t="shared" si="71"/>
        <v>40587.25</v>
      </c>
      <c r="N943">
        <f t="shared" si="72"/>
        <v>35</v>
      </c>
      <c r="O943" t="b">
        <v>1</v>
      </c>
      <c r="P943" t="b">
        <v>0</v>
      </c>
      <c r="Q943" t="s">
        <v>2037</v>
      </c>
      <c r="R943" t="s">
        <v>2038</v>
      </c>
      <c r="S943" s="12">
        <f t="shared" si="73"/>
        <v>13</v>
      </c>
      <c r="T943">
        <f t="shared" si="74"/>
        <v>71.987179487179489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6">
        <f t="shared" si="70"/>
        <v>40568.25</v>
      </c>
      <c r="L944">
        <v>1296194400</v>
      </c>
      <c r="M944" s="7">
        <f t="shared" si="71"/>
        <v>40571.25</v>
      </c>
      <c r="N944">
        <f t="shared" si="72"/>
        <v>3</v>
      </c>
      <c r="O944" t="b">
        <v>0</v>
      </c>
      <c r="P944" t="b">
        <v>0</v>
      </c>
      <c r="Q944" t="s">
        <v>2037</v>
      </c>
      <c r="R944" t="s">
        <v>2038</v>
      </c>
      <c r="S944" s="12">
        <f t="shared" si="73"/>
        <v>65</v>
      </c>
      <c r="T944">
        <f t="shared" si="74"/>
        <v>92.611940298507463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6">
        <f t="shared" si="70"/>
        <v>41906.208333333336</v>
      </c>
      <c r="L945">
        <v>1414558800</v>
      </c>
      <c r="M945" s="7">
        <f t="shared" si="71"/>
        <v>41941.208333333336</v>
      </c>
      <c r="N945">
        <f t="shared" si="72"/>
        <v>35</v>
      </c>
      <c r="O945" t="b">
        <v>0</v>
      </c>
      <c r="P945" t="b">
        <v>0</v>
      </c>
      <c r="Q945" t="s">
        <v>2031</v>
      </c>
      <c r="R945" t="s">
        <v>2032</v>
      </c>
      <c r="S945" s="12">
        <f t="shared" si="73"/>
        <v>160</v>
      </c>
      <c r="T945">
        <f t="shared" si="74"/>
        <v>104.99122807017544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6">
        <f t="shared" si="70"/>
        <v>42776.25</v>
      </c>
      <c r="L946">
        <v>1488348000</v>
      </c>
      <c r="M946" s="7">
        <f t="shared" si="71"/>
        <v>42795.25</v>
      </c>
      <c r="N946">
        <f t="shared" si="72"/>
        <v>19</v>
      </c>
      <c r="O946" t="b">
        <v>0</v>
      </c>
      <c r="P946" t="b">
        <v>0</v>
      </c>
      <c r="Q946" t="s">
        <v>2052</v>
      </c>
      <c r="R946" t="s">
        <v>2053</v>
      </c>
      <c r="S946" s="12">
        <f t="shared" si="73"/>
        <v>81</v>
      </c>
      <c r="T946">
        <f t="shared" si="74"/>
        <v>30.958174904942965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6">
        <f t="shared" si="70"/>
        <v>41004.208333333336</v>
      </c>
      <c r="L947">
        <v>1334898000</v>
      </c>
      <c r="M947" s="7">
        <f t="shared" si="71"/>
        <v>41019.208333333336</v>
      </c>
      <c r="N947">
        <f t="shared" si="72"/>
        <v>15</v>
      </c>
      <c r="O947" t="b">
        <v>1</v>
      </c>
      <c r="P947" t="b">
        <v>0</v>
      </c>
      <c r="Q947" t="s">
        <v>2052</v>
      </c>
      <c r="R947" t="s">
        <v>2053</v>
      </c>
      <c r="S947" s="12">
        <f t="shared" si="73"/>
        <v>32</v>
      </c>
      <c r="T947">
        <f t="shared" si="74"/>
        <v>33.001182732111175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6">
        <f t="shared" si="70"/>
        <v>40710.208333333336</v>
      </c>
      <c r="L948">
        <v>1308373200</v>
      </c>
      <c r="M948" s="7">
        <f t="shared" si="71"/>
        <v>40712.208333333336</v>
      </c>
      <c r="N948">
        <f t="shared" si="72"/>
        <v>2</v>
      </c>
      <c r="O948" t="b">
        <v>0</v>
      </c>
      <c r="P948" t="b">
        <v>0</v>
      </c>
      <c r="Q948" t="s">
        <v>2037</v>
      </c>
      <c r="R948" t="s">
        <v>2038</v>
      </c>
      <c r="S948" s="12">
        <f t="shared" si="73"/>
        <v>10</v>
      </c>
      <c r="T948">
        <f t="shared" si="74"/>
        <v>84.187845303867405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6">
        <f t="shared" si="70"/>
        <v>41908.208333333336</v>
      </c>
      <c r="L949">
        <v>1412312400</v>
      </c>
      <c r="M949" s="7">
        <f t="shared" si="71"/>
        <v>41915.208333333336</v>
      </c>
      <c r="N949">
        <f t="shared" si="72"/>
        <v>7</v>
      </c>
      <c r="O949" t="b">
        <v>0</v>
      </c>
      <c r="P949" t="b">
        <v>0</v>
      </c>
      <c r="Q949" t="s">
        <v>2037</v>
      </c>
      <c r="R949" t="s">
        <v>2038</v>
      </c>
      <c r="S949" s="12">
        <f t="shared" si="73"/>
        <v>27</v>
      </c>
      <c r="T949">
        <f t="shared" si="74"/>
        <v>73.92307692307692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6">
        <f t="shared" si="70"/>
        <v>41985.25</v>
      </c>
      <c r="L950">
        <v>1419228000</v>
      </c>
      <c r="M950" s="7">
        <f t="shared" si="71"/>
        <v>41995.25</v>
      </c>
      <c r="N950">
        <f t="shared" si="72"/>
        <v>10</v>
      </c>
      <c r="O950" t="b">
        <v>1</v>
      </c>
      <c r="P950" t="b">
        <v>1</v>
      </c>
      <c r="Q950" t="s">
        <v>2039</v>
      </c>
      <c r="R950" t="s">
        <v>2040</v>
      </c>
      <c r="S950" s="12">
        <f t="shared" si="73"/>
        <v>63</v>
      </c>
      <c r="T950">
        <f t="shared" si="74"/>
        <v>36.987499999999997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6">
        <f t="shared" si="70"/>
        <v>42112.208333333328</v>
      </c>
      <c r="L951">
        <v>1430974800</v>
      </c>
      <c r="M951" s="7">
        <f t="shared" si="71"/>
        <v>42131.208333333328</v>
      </c>
      <c r="N951">
        <f t="shared" si="72"/>
        <v>19</v>
      </c>
      <c r="O951" t="b">
        <v>0</v>
      </c>
      <c r="P951" t="b">
        <v>0</v>
      </c>
      <c r="Q951" t="s">
        <v>2035</v>
      </c>
      <c r="R951" t="s">
        <v>2036</v>
      </c>
      <c r="S951" s="12">
        <f t="shared" si="73"/>
        <v>161</v>
      </c>
      <c r="T951">
        <f t="shared" si="74"/>
        <v>46.896551724137929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6">
        <f t="shared" si="70"/>
        <v>43571.208333333328</v>
      </c>
      <c r="L952">
        <v>1555822800</v>
      </c>
      <c r="M952" s="7">
        <f t="shared" si="71"/>
        <v>43576.208333333328</v>
      </c>
      <c r="N952">
        <f t="shared" si="72"/>
        <v>5</v>
      </c>
      <c r="O952" t="b">
        <v>0</v>
      </c>
      <c r="P952" t="b">
        <v>1</v>
      </c>
      <c r="Q952" t="s">
        <v>2037</v>
      </c>
      <c r="R952" t="s">
        <v>2038</v>
      </c>
      <c r="S952" s="12">
        <f t="shared" si="73"/>
        <v>5</v>
      </c>
      <c r="T952">
        <f t="shared" si="74"/>
        <v>5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6">
        <f t="shared" si="70"/>
        <v>42730.25</v>
      </c>
      <c r="L953">
        <v>1482818400</v>
      </c>
      <c r="M953" s="7">
        <f t="shared" si="71"/>
        <v>42731.25</v>
      </c>
      <c r="N953">
        <f t="shared" si="72"/>
        <v>1</v>
      </c>
      <c r="O953" t="b">
        <v>0</v>
      </c>
      <c r="P953" t="b">
        <v>1</v>
      </c>
      <c r="Q953" t="s">
        <v>2033</v>
      </c>
      <c r="R953" t="s">
        <v>2034</v>
      </c>
      <c r="S953" s="12">
        <f t="shared" si="73"/>
        <v>1097</v>
      </c>
      <c r="T953">
        <f t="shared" si="74"/>
        <v>102.02437459910199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6">
        <f t="shared" si="70"/>
        <v>42591.208333333328</v>
      </c>
      <c r="L954">
        <v>1471928400</v>
      </c>
      <c r="M954" s="7">
        <f t="shared" si="71"/>
        <v>42605.208333333328</v>
      </c>
      <c r="N954">
        <f t="shared" si="72"/>
        <v>14</v>
      </c>
      <c r="O954" t="b">
        <v>0</v>
      </c>
      <c r="P954" t="b">
        <v>0</v>
      </c>
      <c r="Q954" t="s">
        <v>2039</v>
      </c>
      <c r="R954" t="s">
        <v>2040</v>
      </c>
      <c r="S954" s="12">
        <f t="shared" si="73"/>
        <v>70</v>
      </c>
      <c r="T954">
        <f t="shared" si="74"/>
        <v>45.007502206531335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6">
        <f t="shared" si="70"/>
        <v>42358.25</v>
      </c>
      <c r="L955">
        <v>1453701600</v>
      </c>
      <c r="M955" s="7">
        <f t="shared" si="71"/>
        <v>42394.25</v>
      </c>
      <c r="N955">
        <f t="shared" si="72"/>
        <v>36</v>
      </c>
      <c r="O955" t="b">
        <v>0</v>
      </c>
      <c r="P955" t="b">
        <v>1</v>
      </c>
      <c r="Q955" t="s">
        <v>2039</v>
      </c>
      <c r="R955" t="s">
        <v>2061</v>
      </c>
      <c r="S955" s="12">
        <f t="shared" si="73"/>
        <v>60</v>
      </c>
      <c r="T955">
        <f t="shared" si="74"/>
        <v>94.285714285714292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6">
        <f t="shared" si="70"/>
        <v>41174.208333333336</v>
      </c>
      <c r="L956">
        <v>1350363600</v>
      </c>
      <c r="M956" s="7">
        <f t="shared" si="71"/>
        <v>41198.208333333336</v>
      </c>
      <c r="N956">
        <f t="shared" si="72"/>
        <v>24</v>
      </c>
      <c r="O956" t="b">
        <v>0</v>
      </c>
      <c r="P956" t="b">
        <v>0</v>
      </c>
      <c r="Q956" t="s">
        <v>2035</v>
      </c>
      <c r="R956" t="s">
        <v>2036</v>
      </c>
      <c r="S956" s="12">
        <f t="shared" si="73"/>
        <v>367</v>
      </c>
      <c r="T956">
        <f t="shared" si="74"/>
        <v>101.02325581395348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6">
        <f t="shared" si="70"/>
        <v>41238.25</v>
      </c>
      <c r="L957">
        <v>1353996000</v>
      </c>
      <c r="M957" s="7">
        <f t="shared" si="71"/>
        <v>41240.25</v>
      </c>
      <c r="N957">
        <f t="shared" si="72"/>
        <v>2</v>
      </c>
      <c r="O957" t="b">
        <v>0</v>
      </c>
      <c r="P957" t="b">
        <v>0</v>
      </c>
      <c r="Q957" t="s">
        <v>2037</v>
      </c>
      <c r="R957" t="s">
        <v>2038</v>
      </c>
      <c r="S957" s="12">
        <f t="shared" si="73"/>
        <v>1109</v>
      </c>
      <c r="T957">
        <f t="shared" si="74"/>
        <v>97.037499999999994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6">
        <f t="shared" si="70"/>
        <v>42360.25</v>
      </c>
      <c r="L958">
        <v>1451109600</v>
      </c>
      <c r="M958" s="7">
        <f t="shared" si="71"/>
        <v>42364.25</v>
      </c>
      <c r="N958">
        <f t="shared" si="72"/>
        <v>4</v>
      </c>
      <c r="O958" t="b">
        <v>0</v>
      </c>
      <c r="P958" t="b">
        <v>0</v>
      </c>
      <c r="Q958" t="s">
        <v>2039</v>
      </c>
      <c r="R958" t="s">
        <v>2061</v>
      </c>
      <c r="S958" s="12">
        <f t="shared" si="73"/>
        <v>19</v>
      </c>
      <c r="T958">
        <f t="shared" si="74"/>
        <v>43.00963855421687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6">
        <f t="shared" si="70"/>
        <v>40955.25</v>
      </c>
      <c r="L959">
        <v>1329631200</v>
      </c>
      <c r="M959" s="7">
        <f t="shared" si="71"/>
        <v>40958.25</v>
      </c>
      <c r="N959">
        <f t="shared" si="72"/>
        <v>3</v>
      </c>
      <c r="O959" t="b">
        <v>0</v>
      </c>
      <c r="P959" t="b">
        <v>0</v>
      </c>
      <c r="Q959" t="s">
        <v>2037</v>
      </c>
      <c r="R959" t="s">
        <v>2038</v>
      </c>
      <c r="S959" s="12">
        <f t="shared" si="73"/>
        <v>127</v>
      </c>
      <c r="T959">
        <f t="shared" si="74"/>
        <v>94.916030534351151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6">
        <f t="shared" si="70"/>
        <v>40350.208333333336</v>
      </c>
      <c r="L960">
        <v>1278997200</v>
      </c>
      <c r="M960" s="7">
        <f t="shared" si="71"/>
        <v>40372.208333333336</v>
      </c>
      <c r="N960">
        <f t="shared" si="72"/>
        <v>22</v>
      </c>
      <c r="O960" t="b">
        <v>0</v>
      </c>
      <c r="P960" t="b">
        <v>0</v>
      </c>
      <c r="Q960" t="s">
        <v>2039</v>
      </c>
      <c r="R960" t="s">
        <v>2047</v>
      </c>
      <c r="S960" s="12">
        <f t="shared" si="73"/>
        <v>735</v>
      </c>
      <c r="T960">
        <f t="shared" si="74"/>
        <v>72.151785714285708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6">
        <f t="shared" si="70"/>
        <v>40357.208333333336</v>
      </c>
      <c r="L961">
        <v>1280120400</v>
      </c>
      <c r="M961" s="7">
        <f t="shared" si="71"/>
        <v>40385.208333333336</v>
      </c>
      <c r="N961">
        <f t="shared" si="72"/>
        <v>28</v>
      </c>
      <c r="O961" t="b">
        <v>0</v>
      </c>
      <c r="P961" t="b">
        <v>0</v>
      </c>
      <c r="Q961" t="s">
        <v>2045</v>
      </c>
      <c r="R961" t="s">
        <v>2057</v>
      </c>
      <c r="S961" s="12">
        <f t="shared" si="73"/>
        <v>5</v>
      </c>
      <c r="T961">
        <f t="shared" si="74"/>
        <v>51.007692307692309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6">
        <f t="shared" ref="K962:K1025" si="75">(((J962/60)/60)/24)+DATE(1970,1,1)</f>
        <v>42408.25</v>
      </c>
      <c r="L962">
        <v>1458104400</v>
      </c>
      <c r="M962" s="7">
        <f t="shared" ref="M962:M1025" si="76">(((L962/60)/60)/24)+DATE(1970,1,1)</f>
        <v>42445.208333333328</v>
      </c>
      <c r="N962">
        <f t="shared" ref="N962:N1025" si="77">DATEDIF(K962,M962, "D")</f>
        <v>37</v>
      </c>
      <c r="O962" t="b">
        <v>0</v>
      </c>
      <c r="P962" t="b">
        <v>0</v>
      </c>
      <c r="Q962" t="s">
        <v>2035</v>
      </c>
      <c r="R962" t="s">
        <v>2036</v>
      </c>
      <c r="S962" s="12">
        <f t="shared" ref="S962:S1001" si="78">ROUND(E962/D962*100,0)</f>
        <v>85</v>
      </c>
      <c r="T962">
        <f t="shared" ref="T962:T1001" si="79">E962/G962</f>
        <v>85.054545454545448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6">
        <f t="shared" si="75"/>
        <v>40591.25</v>
      </c>
      <c r="L963">
        <v>1298268000</v>
      </c>
      <c r="M963" s="7">
        <f t="shared" si="76"/>
        <v>40595.25</v>
      </c>
      <c r="N963">
        <f t="shared" si="77"/>
        <v>4</v>
      </c>
      <c r="O963" t="b">
        <v>0</v>
      </c>
      <c r="P963" t="b">
        <v>0</v>
      </c>
      <c r="Q963" t="s">
        <v>2045</v>
      </c>
      <c r="R963" t="s">
        <v>2057</v>
      </c>
      <c r="S963" s="12">
        <f t="shared" si="78"/>
        <v>119</v>
      </c>
      <c r="T963">
        <f t="shared" si="79"/>
        <v>43.87096774193548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6">
        <f t="shared" si="75"/>
        <v>41592.25</v>
      </c>
      <c r="L964">
        <v>1386223200</v>
      </c>
      <c r="M964" s="7">
        <f t="shared" si="76"/>
        <v>41613.25</v>
      </c>
      <c r="N964">
        <f t="shared" si="77"/>
        <v>21</v>
      </c>
      <c r="O964" t="b">
        <v>0</v>
      </c>
      <c r="P964" t="b">
        <v>0</v>
      </c>
      <c r="Q964" t="s">
        <v>2031</v>
      </c>
      <c r="R964" t="s">
        <v>2032</v>
      </c>
      <c r="S964" s="12">
        <f t="shared" si="78"/>
        <v>296</v>
      </c>
      <c r="T964">
        <f t="shared" si="79"/>
        <v>40.063909774436091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6">
        <f t="shared" si="75"/>
        <v>40607.25</v>
      </c>
      <c r="L965">
        <v>1299823200</v>
      </c>
      <c r="M965" s="7">
        <f t="shared" si="76"/>
        <v>40613.25</v>
      </c>
      <c r="N965">
        <f t="shared" si="77"/>
        <v>6</v>
      </c>
      <c r="O965" t="b">
        <v>0</v>
      </c>
      <c r="P965" t="b">
        <v>1</v>
      </c>
      <c r="Q965" t="s">
        <v>2052</v>
      </c>
      <c r="R965" t="s">
        <v>2053</v>
      </c>
      <c r="S965" s="12">
        <f t="shared" si="78"/>
        <v>85</v>
      </c>
      <c r="T965">
        <f t="shared" si="79"/>
        <v>43.833333333333336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6">
        <f t="shared" si="75"/>
        <v>42135.208333333328</v>
      </c>
      <c r="L966">
        <v>1431752400</v>
      </c>
      <c r="M966" s="7">
        <f t="shared" si="76"/>
        <v>42140.208333333328</v>
      </c>
      <c r="N966">
        <f t="shared" si="77"/>
        <v>5</v>
      </c>
      <c r="O966" t="b">
        <v>0</v>
      </c>
      <c r="P966" t="b">
        <v>0</v>
      </c>
      <c r="Q966" t="s">
        <v>2037</v>
      </c>
      <c r="R966" t="s">
        <v>2038</v>
      </c>
      <c r="S966" s="12">
        <f t="shared" si="78"/>
        <v>356</v>
      </c>
      <c r="T966">
        <f t="shared" si="79"/>
        <v>84.92903225806451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6">
        <f t="shared" si="75"/>
        <v>40203.25</v>
      </c>
      <c r="L967">
        <v>1267855200</v>
      </c>
      <c r="M967" s="7">
        <f t="shared" si="76"/>
        <v>40243.25</v>
      </c>
      <c r="N967">
        <f t="shared" si="77"/>
        <v>40</v>
      </c>
      <c r="O967" t="b">
        <v>0</v>
      </c>
      <c r="P967" t="b">
        <v>0</v>
      </c>
      <c r="Q967" t="s">
        <v>2033</v>
      </c>
      <c r="R967" t="s">
        <v>2034</v>
      </c>
      <c r="S967" s="12">
        <f t="shared" si="78"/>
        <v>386</v>
      </c>
      <c r="T967">
        <f t="shared" si="79"/>
        <v>41.067632850241544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6">
        <f t="shared" si="75"/>
        <v>42901.208333333328</v>
      </c>
      <c r="L968">
        <v>1497675600</v>
      </c>
      <c r="M968" s="7">
        <f t="shared" si="76"/>
        <v>42903.208333333328</v>
      </c>
      <c r="N968">
        <f t="shared" si="77"/>
        <v>2</v>
      </c>
      <c r="O968" t="b">
        <v>0</v>
      </c>
      <c r="P968" t="b">
        <v>0</v>
      </c>
      <c r="Q968" t="s">
        <v>2037</v>
      </c>
      <c r="R968" t="s">
        <v>2038</v>
      </c>
      <c r="S968" s="12">
        <f t="shared" si="78"/>
        <v>792</v>
      </c>
      <c r="T968">
        <f t="shared" si="79"/>
        <v>54.971428571428568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6">
        <f t="shared" si="75"/>
        <v>41005.208333333336</v>
      </c>
      <c r="L969">
        <v>1336885200</v>
      </c>
      <c r="M969" s="7">
        <f t="shared" si="76"/>
        <v>41042.208333333336</v>
      </c>
      <c r="N969">
        <f t="shared" si="77"/>
        <v>37</v>
      </c>
      <c r="O969" t="b">
        <v>0</v>
      </c>
      <c r="P969" t="b">
        <v>0</v>
      </c>
      <c r="Q969" t="s">
        <v>2033</v>
      </c>
      <c r="R969" t="s">
        <v>2060</v>
      </c>
      <c r="S969" s="12">
        <f t="shared" si="78"/>
        <v>137</v>
      </c>
      <c r="T969">
        <f t="shared" si="79"/>
        <v>77.010807374443743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6">
        <f t="shared" si="75"/>
        <v>40544.25</v>
      </c>
      <c r="L970">
        <v>1295157600</v>
      </c>
      <c r="M970" s="7">
        <f t="shared" si="76"/>
        <v>40559.25</v>
      </c>
      <c r="N970">
        <f t="shared" si="77"/>
        <v>15</v>
      </c>
      <c r="O970" t="b">
        <v>0</v>
      </c>
      <c r="P970" t="b">
        <v>0</v>
      </c>
      <c r="Q970" t="s">
        <v>2031</v>
      </c>
      <c r="R970" t="s">
        <v>2032</v>
      </c>
      <c r="S970" s="12">
        <f t="shared" si="78"/>
        <v>338</v>
      </c>
      <c r="T970">
        <f t="shared" si="79"/>
        <v>71.201754385964918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6">
        <f t="shared" si="75"/>
        <v>43821.25</v>
      </c>
      <c r="L971">
        <v>1577599200</v>
      </c>
      <c r="M971" s="7">
        <f t="shared" si="76"/>
        <v>43828.25</v>
      </c>
      <c r="N971">
        <f t="shared" si="77"/>
        <v>7</v>
      </c>
      <c r="O971" t="b">
        <v>0</v>
      </c>
      <c r="P971" t="b">
        <v>0</v>
      </c>
      <c r="Q971" t="s">
        <v>2037</v>
      </c>
      <c r="R971" t="s">
        <v>2038</v>
      </c>
      <c r="S971" s="12">
        <f t="shared" si="78"/>
        <v>108</v>
      </c>
      <c r="T971">
        <f t="shared" si="79"/>
        <v>91.935483870967744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6">
        <f t="shared" si="75"/>
        <v>40672.208333333336</v>
      </c>
      <c r="L972">
        <v>1305003600</v>
      </c>
      <c r="M972" s="7">
        <f t="shared" si="76"/>
        <v>40673.208333333336</v>
      </c>
      <c r="N972">
        <f t="shared" si="77"/>
        <v>1</v>
      </c>
      <c r="O972" t="b">
        <v>0</v>
      </c>
      <c r="P972" t="b">
        <v>0</v>
      </c>
      <c r="Q972" t="s">
        <v>2037</v>
      </c>
      <c r="R972" t="s">
        <v>2038</v>
      </c>
      <c r="S972" s="12">
        <f t="shared" si="78"/>
        <v>61</v>
      </c>
      <c r="T972">
        <f t="shared" si="79"/>
        <v>97.069023569023571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6">
        <f t="shared" si="75"/>
        <v>41555.208333333336</v>
      </c>
      <c r="L973">
        <v>1381726800</v>
      </c>
      <c r="M973" s="7">
        <f t="shared" si="76"/>
        <v>41561.208333333336</v>
      </c>
      <c r="N973">
        <f t="shared" si="77"/>
        <v>6</v>
      </c>
      <c r="O973" t="b">
        <v>0</v>
      </c>
      <c r="P973" t="b">
        <v>0</v>
      </c>
      <c r="Q973" t="s">
        <v>2039</v>
      </c>
      <c r="R973" t="s">
        <v>2058</v>
      </c>
      <c r="S973" s="12">
        <f t="shared" si="78"/>
        <v>28</v>
      </c>
      <c r="T973">
        <f t="shared" si="79"/>
        <v>58.916666666666664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6">
        <f t="shared" si="75"/>
        <v>41792.208333333336</v>
      </c>
      <c r="L974">
        <v>1402462800</v>
      </c>
      <c r="M974" s="7">
        <f t="shared" si="76"/>
        <v>41801.208333333336</v>
      </c>
      <c r="N974">
        <f t="shared" si="77"/>
        <v>9</v>
      </c>
      <c r="O974" t="b">
        <v>0</v>
      </c>
      <c r="P974" t="b">
        <v>1</v>
      </c>
      <c r="Q974" t="s">
        <v>2035</v>
      </c>
      <c r="R974" t="s">
        <v>2036</v>
      </c>
      <c r="S974" s="12">
        <f t="shared" si="78"/>
        <v>228</v>
      </c>
      <c r="T974">
        <f t="shared" si="79"/>
        <v>58.015466983938133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6">
        <f t="shared" si="75"/>
        <v>40522.25</v>
      </c>
      <c r="L975">
        <v>1292133600</v>
      </c>
      <c r="M975" s="7">
        <f t="shared" si="76"/>
        <v>40524.25</v>
      </c>
      <c r="N975">
        <f t="shared" si="77"/>
        <v>2</v>
      </c>
      <c r="O975" t="b">
        <v>0</v>
      </c>
      <c r="P975" t="b">
        <v>1</v>
      </c>
      <c r="Q975" t="s">
        <v>2037</v>
      </c>
      <c r="R975" t="s">
        <v>2038</v>
      </c>
      <c r="S975" s="12">
        <f t="shared" si="78"/>
        <v>22</v>
      </c>
      <c r="T975">
        <f t="shared" si="79"/>
        <v>103.87301587301587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6">
        <f t="shared" si="75"/>
        <v>41412.208333333336</v>
      </c>
      <c r="L976">
        <v>1368939600</v>
      </c>
      <c r="M976" s="7">
        <f t="shared" si="76"/>
        <v>41413.208333333336</v>
      </c>
      <c r="N976">
        <f t="shared" si="77"/>
        <v>1</v>
      </c>
      <c r="O976" t="b">
        <v>0</v>
      </c>
      <c r="P976" t="b">
        <v>0</v>
      </c>
      <c r="Q976" t="s">
        <v>2033</v>
      </c>
      <c r="R976" t="s">
        <v>2043</v>
      </c>
      <c r="S976" s="12">
        <f t="shared" si="78"/>
        <v>374</v>
      </c>
      <c r="T976">
        <f t="shared" si="79"/>
        <v>93.46875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6">
        <f t="shared" si="75"/>
        <v>42337.25</v>
      </c>
      <c r="L977">
        <v>1452146400</v>
      </c>
      <c r="M977" s="7">
        <f t="shared" si="76"/>
        <v>42376.25</v>
      </c>
      <c r="N977">
        <f t="shared" si="77"/>
        <v>39</v>
      </c>
      <c r="O977" t="b">
        <v>0</v>
      </c>
      <c r="P977" t="b">
        <v>1</v>
      </c>
      <c r="Q977" t="s">
        <v>2037</v>
      </c>
      <c r="R977" t="s">
        <v>2038</v>
      </c>
      <c r="S977" s="12">
        <f t="shared" si="78"/>
        <v>155</v>
      </c>
      <c r="T977">
        <f t="shared" si="79"/>
        <v>61.970370370370368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6">
        <f t="shared" si="75"/>
        <v>40571.25</v>
      </c>
      <c r="L978">
        <v>1296712800</v>
      </c>
      <c r="M978" s="7">
        <f t="shared" si="76"/>
        <v>40577.25</v>
      </c>
      <c r="N978">
        <f t="shared" si="77"/>
        <v>6</v>
      </c>
      <c r="O978" t="b">
        <v>0</v>
      </c>
      <c r="P978" t="b">
        <v>1</v>
      </c>
      <c r="Q978" t="s">
        <v>2037</v>
      </c>
      <c r="R978" t="s">
        <v>2038</v>
      </c>
      <c r="S978" s="12">
        <f t="shared" si="78"/>
        <v>322</v>
      </c>
      <c r="T978">
        <f t="shared" si="79"/>
        <v>92.042857142857144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6">
        <f t="shared" si="75"/>
        <v>43138.25</v>
      </c>
      <c r="L979">
        <v>1520748000</v>
      </c>
      <c r="M979" s="7">
        <f t="shared" si="76"/>
        <v>43170.25</v>
      </c>
      <c r="N979">
        <f t="shared" si="77"/>
        <v>32</v>
      </c>
      <c r="O979" t="b">
        <v>0</v>
      </c>
      <c r="P979" t="b">
        <v>0</v>
      </c>
      <c r="Q979" t="s">
        <v>2031</v>
      </c>
      <c r="R979" t="s">
        <v>2032</v>
      </c>
      <c r="S979" s="12">
        <f t="shared" si="78"/>
        <v>74</v>
      </c>
      <c r="T979">
        <f t="shared" si="79"/>
        <v>77.268656716417908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6">
        <f t="shared" si="75"/>
        <v>42686.25</v>
      </c>
      <c r="L980">
        <v>1480831200</v>
      </c>
      <c r="M980" s="7">
        <f t="shared" si="76"/>
        <v>42708.25</v>
      </c>
      <c r="N980">
        <f t="shared" si="77"/>
        <v>22</v>
      </c>
      <c r="O980" t="b">
        <v>0</v>
      </c>
      <c r="P980" t="b">
        <v>0</v>
      </c>
      <c r="Q980" t="s">
        <v>2048</v>
      </c>
      <c r="R980" t="s">
        <v>2049</v>
      </c>
      <c r="S980" s="12">
        <f t="shared" si="78"/>
        <v>864</v>
      </c>
      <c r="T980">
        <f t="shared" si="79"/>
        <v>93.923913043478265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6">
        <f t="shared" si="75"/>
        <v>42078.208333333328</v>
      </c>
      <c r="L981">
        <v>1426914000</v>
      </c>
      <c r="M981" s="7">
        <f t="shared" si="76"/>
        <v>42084.208333333328</v>
      </c>
      <c r="N981">
        <f t="shared" si="77"/>
        <v>6</v>
      </c>
      <c r="O981" t="b">
        <v>0</v>
      </c>
      <c r="P981" t="b">
        <v>0</v>
      </c>
      <c r="Q981" t="s">
        <v>2037</v>
      </c>
      <c r="R981" t="s">
        <v>2038</v>
      </c>
      <c r="S981" s="12">
        <f t="shared" si="78"/>
        <v>143</v>
      </c>
      <c r="T981">
        <f t="shared" si="79"/>
        <v>84.969458128078813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6">
        <f t="shared" si="75"/>
        <v>42307.208333333328</v>
      </c>
      <c r="L982">
        <v>1446616800</v>
      </c>
      <c r="M982" s="7">
        <f t="shared" si="76"/>
        <v>42312.25</v>
      </c>
      <c r="N982">
        <f t="shared" si="77"/>
        <v>5</v>
      </c>
      <c r="O982" t="b">
        <v>1</v>
      </c>
      <c r="P982" t="b">
        <v>0</v>
      </c>
      <c r="Q982" t="s">
        <v>2045</v>
      </c>
      <c r="R982" t="s">
        <v>2046</v>
      </c>
      <c r="S982" s="12">
        <f t="shared" si="78"/>
        <v>40</v>
      </c>
      <c r="T982">
        <f t="shared" si="79"/>
        <v>105.97035040431267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6">
        <f t="shared" si="75"/>
        <v>43094.25</v>
      </c>
      <c r="L983">
        <v>1517032800</v>
      </c>
      <c r="M983" s="7">
        <f t="shared" si="76"/>
        <v>43127.25</v>
      </c>
      <c r="N983">
        <f t="shared" si="77"/>
        <v>33</v>
      </c>
      <c r="O983" t="b">
        <v>0</v>
      </c>
      <c r="P983" t="b">
        <v>0</v>
      </c>
      <c r="Q983" t="s">
        <v>2035</v>
      </c>
      <c r="R983" t="s">
        <v>2036</v>
      </c>
      <c r="S983" s="12">
        <f t="shared" si="78"/>
        <v>178</v>
      </c>
      <c r="T983">
        <f t="shared" si="79"/>
        <v>36.969040247678016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6">
        <f t="shared" si="75"/>
        <v>40743.208333333336</v>
      </c>
      <c r="L984">
        <v>1311224400</v>
      </c>
      <c r="M984" s="7">
        <f t="shared" si="76"/>
        <v>40745.208333333336</v>
      </c>
      <c r="N984">
        <f t="shared" si="77"/>
        <v>2</v>
      </c>
      <c r="O984" t="b">
        <v>0</v>
      </c>
      <c r="P984" t="b">
        <v>1</v>
      </c>
      <c r="Q984" t="s">
        <v>2039</v>
      </c>
      <c r="R984" t="s">
        <v>2040</v>
      </c>
      <c r="S984" s="12">
        <f t="shared" si="78"/>
        <v>85</v>
      </c>
      <c r="T984">
        <f t="shared" si="79"/>
        <v>81.533333333333331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6">
        <f t="shared" si="75"/>
        <v>43681.208333333328</v>
      </c>
      <c r="L985">
        <v>1566190800</v>
      </c>
      <c r="M985" s="7">
        <f t="shared" si="76"/>
        <v>43696.208333333328</v>
      </c>
      <c r="N985">
        <f t="shared" si="77"/>
        <v>15</v>
      </c>
      <c r="O985" t="b">
        <v>0</v>
      </c>
      <c r="P985" t="b">
        <v>0</v>
      </c>
      <c r="Q985" t="s">
        <v>2039</v>
      </c>
      <c r="R985" t="s">
        <v>2040</v>
      </c>
      <c r="S985" s="12">
        <f t="shared" si="78"/>
        <v>146</v>
      </c>
      <c r="T985">
        <f t="shared" si="79"/>
        <v>80.999140154772135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6">
        <f t="shared" si="75"/>
        <v>43716.208333333328</v>
      </c>
      <c r="L986">
        <v>1570165200</v>
      </c>
      <c r="M986" s="7">
        <f t="shared" si="76"/>
        <v>43742.208333333328</v>
      </c>
      <c r="N986">
        <f t="shared" si="77"/>
        <v>26</v>
      </c>
      <c r="O986" t="b">
        <v>0</v>
      </c>
      <c r="P986" t="b">
        <v>0</v>
      </c>
      <c r="Q986" t="s">
        <v>2037</v>
      </c>
      <c r="R986" t="s">
        <v>2038</v>
      </c>
      <c r="S986" s="12">
        <f t="shared" si="78"/>
        <v>152</v>
      </c>
      <c r="T986">
        <f t="shared" si="79"/>
        <v>26.010498687664043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6">
        <f t="shared" si="75"/>
        <v>41614.25</v>
      </c>
      <c r="L987">
        <v>1388556000</v>
      </c>
      <c r="M987" s="7">
        <f t="shared" si="76"/>
        <v>41640.25</v>
      </c>
      <c r="N987">
        <f t="shared" si="77"/>
        <v>26</v>
      </c>
      <c r="O987" t="b">
        <v>0</v>
      </c>
      <c r="P987" t="b">
        <v>1</v>
      </c>
      <c r="Q987" t="s">
        <v>2033</v>
      </c>
      <c r="R987" t="s">
        <v>2034</v>
      </c>
      <c r="S987" s="12">
        <f t="shared" si="78"/>
        <v>67</v>
      </c>
      <c r="T987">
        <f t="shared" si="79"/>
        <v>25.998410896708286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6">
        <f t="shared" si="75"/>
        <v>40638.208333333336</v>
      </c>
      <c r="L988">
        <v>1303189200</v>
      </c>
      <c r="M988" s="7">
        <f t="shared" si="76"/>
        <v>40652.208333333336</v>
      </c>
      <c r="N988">
        <f t="shared" si="77"/>
        <v>14</v>
      </c>
      <c r="O988" t="b">
        <v>0</v>
      </c>
      <c r="P988" t="b">
        <v>0</v>
      </c>
      <c r="Q988" t="s">
        <v>2033</v>
      </c>
      <c r="R988" t="s">
        <v>2034</v>
      </c>
      <c r="S988" s="12">
        <f t="shared" si="78"/>
        <v>40</v>
      </c>
      <c r="T988">
        <f t="shared" si="79"/>
        <v>34.173913043478258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6">
        <f t="shared" si="75"/>
        <v>42852.208333333328</v>
      </c>
      <c r="L989">
        <v>1494478800</v>
      </c>
      <c r="M989" s="7">
        <f t="shared" si="76"/>
        <v>42866.208333333328</v>
      </c>
      <c r="N989">
        <f t="shared" si="77"/>
        <v>14</v>
      </c>
      <c r="O989" t="b">
        <v>0</v>
      </c>
      <c r="P989" t="b">
        <v>0</v>
      </c>
      <c r="Q989" t="s">
        <v>2039</v>
      </c>
      <c r="R989" t="s">
        <v>2040</v>
      </c>
      <c r="S989" s="12">
        <f t="shared" si="78"/>
        <v>217</v>
      </c>
      <c r="T989">
        <f t="shared" si="79"/>
        <v>28.002083333333335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6">
        <f t="shared" si="75"/>
        <v>42686.25</v>
      </c>
      <c r="L990">
        <v>1480744800</v>
      </c>
      <c r="M990" s="7">
        <f t="shared" si="76"/>
        <v>42707.25</v>
      </c>
      <c r="N990">
        <f t="shared" si="77"/>
        <v>21</v>
      </c>
      <c r="O990" t="b">
        <v>0</v>
      </c>
      <c r="P990" t="b">
        <v>0</v>
      </c>
      <c r="Q990" t="s">
        <v>2045</v>
      </c>
      <c r="R990" t="s">
        <v>2054</v>
      </c>
      <c r="S990" s="12">
        <f t="shared" si="78"/>
        <v>52</v>
      </c>
      <c r="T990">
        <f t="shared" si="79"/>
        <v>76.546875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6">
        <f t="shared" si="75"/>
        <v>43571.208333333328</v>
      </c>
      <c r="L991">
        <v>1555822800</v>
      </c>
      <c r="M991" s="7">
        <f t="shared" si="76"/>
        <v>43576.208333333328</v>
      </c>
      <c r="N991">
        <f t="shared" si="77"/>
        <v>5</v>
      </c>
      <c r="O991" t="b">
        <v>0</v>
      </c>
      <c r="P991" t="b">
        <v>0</v>
      </c>
      <c r="Q991" t="s">
        <v>2045</v>
      </c>
      <c r="R991" t="s">
        <v>2057</v>
      </c>
      <c r="S991" s="12">
        <f t="shared" si="78"/>
        <v>500</v>
      </c>
      <c r="T991">
        <f t="shared" si="79"/>
        <v>53.053097345132741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6">
        <f t="shared" si="75"/>
        <v>42432.25</v>
      </c>
      <c r="L992">
        <v>1458882000</v>
      </c>
      <c r="M992" s="7">
        <f t="shared" si="76"/>
        <v>42454.208333333328</v>
      </c>
      <c r="N992">
        <f t="shared" si="77"/>
        <v>22</v>
      </c>
      <c r="O992" t="b">
        <v>0</v>
      </c>
      <c r="P992" t="b">
        <v>1</v>
      </c>
      <c r="Q992" t="s">
        <v>2039</v>
      </c>
      <c r="R992" t="s">
        <v>2042</v>
      </c>
      <c r="S992" s="12">
        <f t="shared" si="78"/>
        <v>88</v>
      </c>
      <c r="T992">
        <f t="shared" si="79"/>
        <v>106.859375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6">
        <f t="shared" si="75"/>
        <v>41907.208333333336</v>
      </c>
      <c r="L993">
        <v>1411966800</v>
      </c>
      <c r="M993" s="7">
        <f t="shared" si="76"/>
        <v>41911.208333333336</v>
      </c>
      <c r="N993">
        <f t="shared" si="77"/>
        <v>4</v>
      </c>
      <c r="O993" t="b">
        <v>0</v>
      </c>
      <c r="P993" t="b">
        <v>1</v>
      </c>
      <c r="Q993" t="s">
        <v>2033</v>
      </c>
      <c r="R993" t="s">
        <v>2034</v>
      </c>
      <c r="S993" s="12">
        <f t="shared" si="78"/>
        <v>113</v>
      </c>
      <c r="T993">
        <f t="shared" si="79"/>
        <v>46.020746887966808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6">
        <f t="shared" si="75"/>
        <v>43227.208333333328</v>
      </c>
      <c r="L994">
        <v>1526878800</v>
      </c>
      <c r="M994" s="7">
        <f t="shared" si="76"/>
        <v>43241.208333333328</v>
      </c>
      <c r="N994">
        <f t="shared" si="77"/>
        <v>14</v>
      </c>
      <c r="O994" t="b">
        <v>0</v>
      </c>
      <c r="P994" t="b">
        <v>1</v>
      </c>
      <c r="Q994" t="s">
        <v>2039</v>
      </c>
      <c r="R994" t="s">
        <v>2042</v>
      </c>
      <c r="S994" s="12">
        <f t="shared" si="78"/>
        <v>427</v>
      </c>
      <c r="T994">
        <f t="shared" si="79"/>
        <v>100.17424242424242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6">
        <f t="shared" si="75"/>
        <v>42362.25</v>
      </c>
      <c r="L995">
        <v>1452405600</v>
      </c>
      <c r="M995" s="7">
        <f t="shared" si="76"/>
        <v>42379.25</v>
      </c>
      <c r="N995">
        <f t="shared" si="77"/>
        <v>17</v>
      </c>
      <c r="O995" t="b">
        <v>0</v>
      </c>
      <c r="P995" t="b">
        <v>1</v>
      </c>
      <c r="Q995" t="s">
        <v>2052</v>
      </c>
      <c r="R995" t="s">
        <v>2053</v>
      </c>
      <c r="S995" s="12">
        <f t="shared" si="78"/>
        <v>78</v>
      </c>
      <c r="T995">
        <f t="shared" si="79"/>
        <v>101.44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6">
        <f t="shared" si="75"/>
        <v>41929.208333333336</v>
      </c>
      <c r="L996">
        <v>1414040400</v>
      </c>
      <c r="M996" s="7">
        <f t="shared" si="76"/>
        <v>41935.208333333336</v>
      </c>
      <c r="N996">
        <f t="shared" si="77"/>
        <v>6</v>
      </c>
      <c r="O996" t="b">
        <v>0</v>
      </c>
      <c r="P996" t="b">
        <v>1</v>
      </c>
      <c r="Q996" t="s">
        <v>2045</v>
      </c>
      <c r="R996" t="s">
        <v>2057</v>
      </c>
      <c r="S996" s="12">
        <f t="shared" si="78"/>
        <v>52</v>
      </c>
      <c r="T996">
        <f t="shared" si="79"/>
        <v>87.972684085510693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6">
        <f t="shared" si="75"/>
        <v>43408.208333333328</v>
      </c>
      <c r="L997">
        <v>1543816800</v>
      </c>
      <c r="M997" s="7">
        <f t="shared" si="76"/>
        <v>43437.25</v>
      </c>
      <c r="N997">
        <f t="shared" si="77"/>
        <v>29</v>
      </c>
      <c r="O997" t="b">
        <v>0</v>
      </c>
      <c r="P997" t="b">
        <v>1</v>
      </c>
      <c r="Q997" t="s">
        <v>2031</v>
      </c>
      <c r="R997" t="s">
        <v>2032</v>
      </c>
      <c r="S997" s="12">
        <f t="shared" si="78"/>
        <v>157</v>
      </c>
      <c r="T997">
        <f t="shared" si="79"/>
        <v>74.995594713656388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6">
        <f t="shared" si="75"/>
        <v>41276.25</v>
      </c>
      <c r="L998">
        <v>1359698400</v>
      </c>
      <c r="M998" s="7">
        <f t="shared" si="76"/>
        <v>41306.25</v>
      </c>
      <c r="N998">
        <f t="shared" si="77"/>
        <v>30</v>
      </c>
      <c r="O998" t="b">
        <v>0</v>
      </c>
      <c r="P998" t="b">
        <v>0</v>
      </c>
      <c r="Q998" t="s">
        <v>2037</v>
      </c>
      <c r="R998" t="s">
        <v>2038</v>
      </c>
      <c r="S998" s="12">
        <f t="shared" si="78"/>
        <v>73</v>
      </c>
      <c r="T998">
        <f t="shared" si="79"/>
        <v>42.982142857142854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6">
        <f t="shared" si="75"/>
        <v>41659.25</v>
      </c>
      <c r="L999">
        <v>1390629600</v>
      </c>
      <c r="M999" s="7">
        <f t="shared" si="76"/>
        <v>41664.25</v>
      </c>
      <c r="N999">
        <f t="shared" si="77"/>
        <v>5</v>
      </c>
      <c r="O999" t="b">
        <v>0</v>
      </c>
      <c r="P999" t="b">
        <v>0</v>
      </c>
      <c r="Q999" t="s">
        <v>2037</v>
      </c>
      <c r="R999" t="s">
        <v>2038</v>
      </c>
      <c r="S999" s="12">
        <f t="shared" si="78"/>
        <v>61</v>
      </c>
      <c r="T999">
        <f t="shared" si="79"/>
        <v>33.115107913669064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6">
        <f t="shared" si="75"/>
        <v>40220.25</v>
      </c>
      <c r="L1000">
        <v>1267077600</v>
      </c>
      <c r="M1000" s="7">
        <f t="shared" si="76"/>
        <v>40234.25</v>
      </c>
      <c r="N1000">
        <f t="shared" si="77"/>
        <v>14</v>
      </c>
      <c r="O1000" t="b">
        <v>0</v>
      </c>
      <c r="P1000" t="b">
        <v>1</v>
      </c>
      <c r="Q1000" t="s">
        <v>2033</v>
      </c>
      <c r="R1000" t="s">
        <v>2043</v>
      </c>
      <c r="S1000" s="12">
        <f t="shared" si="78"/>
        <v>57</v>
      </c>
      <c r="T1000">
        <f t="shared" si="79"/>
        <v>101.13101604278074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6">
        <f t="shared" si="75"/>
        <v>42550.208333333328</v>
      </c>
      <c r="L1001">
        <v>1467781200</v>
      </c>
      <c r="M1001" s="7">
        <f t="shared" si="76"/>
        <v>42557.208333333328</v>
      </c>
      <c r="N1001">
        <f t="shared" si="77"/>
        <v>7</v>
      </c>
      <c r="O1001" t="b">
        <v>0</v>
      </c>
      <c r="P1001" t="b">
        <v>0</v>
      </c>
      <c r="Q1001" t="s">
        <v>2031</v>
      </c>
      <c r="R1001" t="s">
        <v>2032</v>
      </c>
      <c r="S1001" s="12">
        <f t="shared" si="78"/>
        <v>57</v>
      </c>
      <c r="T1001">
        <f t="shared" si="79"/>
        <v>55.98841354723708</v>
      </c>
    </row>
  </sheetData>
  <conditionalFormatting sqref="F1:F1048576">
    <cfRule type="containsText" dxfId="9" priority="11" operator="containsText" text="canceled">
      <formula>NOT(ISERROR(SEARCH("canceled",F1)))</formula>
    </cfRule>
    <cfRule type="containsText" dxfId="8" priority="14" operator="containsText" text="failed">
      <formula>NOT(ISERROR(SEARCH("failed",F1)))</formula>
    </cfRule>
    <cfRule type="containsText" dxfId="7" priority="13" operator="containsText" text="failed">
      <formula>NOT(ISERROR(SEARCH("failed",F1)))</formula>
    </cfRule>
    <cfRule type="containsText" dxfId="6" priority="10" operator="containsText" text="successful">
      <formula>NOT(ISERROR(SEARCH("successful",F1)))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12" operator="containsText" text="live">
      <formula>NOT(ISERROR(SEARCH("live",F1)))</formula>
    </cfRule>
  </conditionalFormatting>
  <conditionalFormatting sqref="S1:S1048576">
    <cfRule type="colorScale" priority="5">
      <colorScale>
        <cfvo type="formula" val="$S:$S &lt; 100%"/>
        <cfvo type="formula" val="$S:$S &lt; 200%"/>
        <cfvo type="formula" val="$S:$S &gt; 200%"/>
        <color rgb="FFFF0000"/>
        <color rgb="FF92D050"/>
        <color theme="4" tint="0.39997558519241921"/>
      </colorScale>
    </cfRule>
  </conditionalFormatting>
  <conditionalFormatting sqref="S2:S1001">
    <cfRule type="colorScale" priority="2">
      <colorScale>
        <cfvo type="min"/>
        <cfvo type="num" val="100"/>
        <cfvo type="max"/>
        <color rgb="FFFF0000"/>
        <color rgb="FF92D050"/>
        <color theme="4"/>
      </colorScale>
    </cfRule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367F-0DE3-6A48-B488-6B5BFA1A2548}">
  <sheetPr filterMode="1"/>
  <dimension ref="A1:W1001"/>
  <sheetViews>
    <sheetView tabSelected="1" topLeftCell="D445" zoomScale="93" zoomScaleNormal="93" workbookViewId="0">
      <selection activeCell="W452" sqref="W45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83203125" bestFit="1" customWidth="1"/>
    <col min="12" max="12" width="11.1640625" bestFit="1" customWidth="1"/>
    <col min="13" max="13" width="20.1640625" bestFit="1" customWidth="1"/>
    <col min="14" max="14" width="20.1640625" customWidth="1"/>
    <col min="17" max="17" width="14.6640625" bestFit="1" customWidth="1"/>
    <col min="18" max="18" width="16.6640625" bestFit="1" customWidth="1"/>
    <col min="19" max="19" width="13.83203125" style="12" bestFit="1" customWidth="1"/>
    <col min="20" max="20" width="16" bestFit="1" customWidth="1"/>
    <col min="21" max="21" width="5.6640625" customWidth="1"/>
    <col min="23" max="23" width="22.83203125" bestFit="1" customWidth="1"/>
    <col min="24" max="24" width="22" bestFit="1" customWidth="1"/>
    <col min="25" max="25" width="17.33203125" bestFit="1" customWidth="1"/>
    <col min="26" max="26" width="22.6640625" bestFit="1" customWidth="1"/>
    <col min="27" max="27" width="17" bestFit="1" customWidth="1"/>
    <col min="28" max="28" width="27.33203125" bestFit="1" customWidth="1"/>
    <col min="29" max="29" width="20.83203125" bestFit="1" customWidth="1"/>
    <col min="30" max="30" width="25.83203125" customWidth="1"/>
    <col min="31" max="31" width="1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2069</v>
      </c>
      <c r="L1" s="1" t="s">
        <v>9</v>
      </c>
      <c r="M1" s="15" t="s">
        <v>2070</v>
      </c>
      <c r="N1" s="1" t="s">
        <v>2071</v>
      </c>
      <c r="O1" s="1" t="s">
        <v>10</v>
      </c>
      <c r="P1" s="1" t="s">
        <v>11</v>
      </c>
      <c r="Q1" s="15" t="s">
        <v>2093</v>
      </c>
      <c r="R1" s="15" t="s">
        <v>2064</v>
      </c>
      <c r="S1" s="14" t="s">
        <v>2029</v>
      </c>
      <c r="T1" s="15" t="s">
        <v>2030</v>
      </c>
    </row>
    <row r="2" spans="1:20" ht="23" hidden="1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t="s">
        <v>74</v>
      </c>
      <c r="G2">
        <v>135</v>
      </c>
      <c r="H2" t="s">
        <v>21</v>
      </c>
      <c r="I2" t="s">
        <v>22</v>
      </c>
      <c r="J2">
        <v>1536382800</v>
      </c>
      <c r="K2" s="6">
        <f t="shared" ref="K2:K65" si="0">(((J2/60)/60)/24)+DATE(1970,1,1)</f>
        <v>43351.208333333328</v>
      </c>
      <c r="L2">
        <v>1537074000</v>
      </c>
      <c r="M2" s="7">
        <f t="shared" ref="M2:M65" si="1">(((L2/60)/60)/24)+DATE(1970,1,1)</f>
        <v>43359.208333333328</v>
      </c>
      <c r="N2">
        <f t="shared" ref="N2:N65" si="2">DATEDIF(K2,M2, "D")</f>
        <v>8</v>
      </c>
      <c r="O2" t="b">
        <v>0</v>
      </c>
      <c r="P2" t="b">
        <v>0</v>
      </c>
      <c r="Q2" t="s">
        <v>2037</v>
      </c>
      <c r="R2" t="s">
        <v>2038</v>
      </c>
      <c r="S2" s="12">
        <f t="shared" ref="S2:S65" si="3">ROUND(E2/D2*100,0)</f>
        <v>67</v>
      </c>
      <c r="T2">
        <f t="shared" ref="T2:T65" si="4">E2/G2</f>
        <v>45.103703703703701</v>
      </c>
    </row>
    <row r="3" spans="1:20" ht="23" hidden="1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t="s">
        <v>74</v>
      </c>
      <c r="G3">
        <v>1480</v>
      </c>
      <c r="H3" t="s">
        <v>21</v>
      </c>
      <c r="I3" t="s">
        <v>22</v>
      </c>
      <c r="J3">
        <v>1533013200</v>
      </c>
      <c r="K3" s="6">
        <f t="shared" si="0"/>
        <v>43312.208333333328</v>
      </c>
      <c r="L3">
        <v>1535346000</v>
      </c>
      <c r="M3" s="7">
        <f t="shared" si="1"/>
        <v>43339.208333333328</v>
      </c>
      <c r="N3">
        <f t="shared" si="2"/>
        <v>27</v>
      </c>
      <c r="O3" t="b">
        <v>0</v>
      </c>
      <c r="P3" t="b">
        <v>0</v>
      </c>
      <c r="Q3" t="s">
        <v>2037</v>
      </c>
      <c r="R3" t="s">
        <v>2038</v>
      </c>
      <c r="S3" s="12">
        <f t="shared" si="3"/>
        <v>48</v>
      </c>
      <c r="T3">
        <f t="shared" si="4"/>
        <v>35.009459459459457</v>
      </c>
    </row>
    <row r="4" spans="1:20" ht="23" hidden="1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t="s">
        <v>74</v>
      </c>
      <c r="G4">
        <v>17</v>
      </c>
      <c r="H4" t="s">
        <v>21</v>
      </c>
      <c r="I4" t="s">
        <v>22</v>
      </c>
      <c r="J4">
        <v>1292738400</v>
      </c>
      <c r="K4" s="6">
        <f t="shared" si="0"/>
        <v>40531.25</v>
      </c>
      <c r="L4">
        <v>1295676000</v>
      </c>
      <c r="M4" s="7">
        <f t="shared" si="1"/>
        <v>40565.25</v>
      </c>
      <c r="N4">
        <f t="shared" si="2"/>
        <v>34</v>
      </c>
      <c r="O4" t="b">
        <v>0</v>
      </c>
      <c r="P4" t="b">
        <v>0</v>
      </c>
      <c r="Q4" t="s">
        <v>2037</v>
      </c>
      <c r="R4" t="s">
        <v>2038</v>
      </c>
      <c r="S4" s="12">
        <f t="shared" si="3"/>
        <v>24</v>
      </c>
      <c r="T4">
        <f t="shared" si="4"/>
        <v>111.82352941176471</v>
      </c>
    </row>
    <row r="5" spans="1:20" ht="23" hidden="1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t="s">
        <v>74</v>
      </c>
      <c r="G5">
        <v>610</v>
      </c>
      <c r="H5" t="s">
        <v>21</v>
      </c>
      <c r="I5" t="s">
        <v>22</v>
      </c>
      <c r="J5">
        <v>1350709200</v>
      </c>
      <c r="K5" s="6">
        <f t="shared" si="0"/>
        <v>41202.208333333336</v>
      </c>
      <c r="L5">
        <v>1351054800</v>
      </c>
      <c r="M5" s="7">
        <f t="shared" si="1"/>
        <v>41206.208333333336</v>
      </c>
      <c r="N5">
        <f t="shared" si="2"/>
        <v>4</v>
      </c>
      <c r="O5" t="b">
        <v>0</v>
      </c>
      <c r="P5" t="b">
        <v>1</v>
      </c>
      <c r="Q5" t="s">
        <v>2037</v>
      </c>
      <c r="R5" t="s">
        <v>2038</v>
      </c>
      <c r="S5" s="12">
        <f t="shared" si="3"/>
        <v>61</v>
      </c>
      <c r="T5">
        <f t="shared" si="4"/>
        <v>107.99508196721311</v>
      </c>
    </row>
    <row r="6" spans="1:20" ht="23" hidden="1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t="s">
        <v>74</v>
      </c>
      <c r="G6">
        <v>532</v>
      </c>
      <c r="H6" t="s">
        <v>21</v>
      </c>
      <c r="I6" t="s">
        <v>22</v>
      </c>
      <c r="J6">
        <v>1282885200</v>
      </c>
      <c r="K6" s="6">
        <f t="shared" si="0"/>
        <v>40417.208333333336</v>
      </c>
      <c r="L6">
        <v>1284008400</v>
      </c>
      <c r="M6" s="7">
        <f t="shared" si="1"/>
        <v>40430.208333333336</v>
      </c>
      <c r="N6">
        <f t="shared" si="2"/>
        <v>13</v>
      </c>
      <c r="O6" t="b">
        <v>0</v>
      </c>
      <c r="P6" t="b">
        <v>0</v>
      </c>
      <c r="Q6" t="s">
        <v>2033</v>
      </c>
      <c r="R6" t="s">
        <v>2034</v>
      </c>
      <c r="S6" s="12">
        <f t="shared" si="3"/>
        <v>60</v>
      </c>
      <c r="T6">
        <f t="shared" si="4"/>
        <v>80.067669172932327</v>
      </c>
    </row>
    <row r="7" spans="1:20" ht="23" hidden="1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t="s">
        <v>74</v>
      </c>
      <c r="G7">
        <v>55</v>
      </c>
      <c r="H7" t="s">
        <v>26</v>
      </c>
      <c r="I7" t="s">
        <v>27</v>
      </c>
      <c r="J7">
        <v>1422943200</v>
      </c>
      <c r="K7" s="6">
        <f t="shared" si="0"/>
        <v>42038.25</v>
      </c>
      <c r="L7">
        <v>1425103200</v>
      </c>
      <c r="M7" s="7">
        <f t="shared" si="1"/>
        <v>42063.25</v>
      </c>
      <c r="N7">
        <f t="shared" si="2"/>
        <v>25</v>
      </c>
      <c r="O7" t="b">
        <v>0</v>
      </c>
      <c r="P7" t="b">
        <v>0</v>
      </c>
      <c r="Q7" t="s">
        <v>2031</v>
      </c>
      <c r="R7" t="s">
        <v>2032</v>
      </c>
      <c r="S7" s="12">
        <f t="shared" si="3"/>
        <v>3</v>
      </c>
      <c r="T7">
        <f t="shared" si="4"/>
        <v>86.472727272727269</v>
      </c>
    </row>
    <row r="8" spans="1:20" ht="23" hidden="1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t="s">
        <v>74</v>
      </c>
      <c r="G8">
        <v>58</v>
      </c>
      <c r="H8" t="s">
        <v>21</v>
      </c>
      <c r="I8" t="s">
        <v>22</v>
      </c>
      <c r="J8">
        <v>1402117200</v>
      </c>
      <c r="K8" s="6">
        <f t="shared" si="0"/>
        <v>41797.208333333336</v>
      </c>
      <c r="L8">
        <v>1403154000</v>
      </c>
      <c r="M8" s="7">
        <f t="shared" si="1"/>
        <v>41809.208333333336</v>
      </c>
      <c r="N8">
        <f t="shared" si="2"/>
        <v>12</v>
      </c>
      <c r="O8" t="b">
        <v>0</v>
      </c>
      <c r="P8" t="b">
        <v>1</v>
      </c>
      <c r="Q8" t="s">
        <v>2039</v>
      </c>
      <c r="R8" t="s">
        <v>2042</v>
      </c>
      <c r="S8" s="12">
        <f t="shared" si="3"/>
        <v>3</v>
      </c>
      <c r="T8">
        <f t="shared" si="4"/>
        <v>46.913793103448278</v>
      </c>
    </row>
    <row r="9" spans="1:20" ht="36" hidden="1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t="s">
        <v>74</v>
      </c>
      <c r="G9">
        <v>51</v>
      </c>
      <c r="H9" t="s">
        <v>21</v>
      </c>
      <c r="I9" t="s">
        <v>22</v>
      </c>
      <c r="J9">
        <v>1320732000</v>
      </c>
      <c r="K9" s="6">
        <f t="shared" si="0"/>
        <v>40855.25</v>
      </c>
      <c r="L9">
        <v>1322460000</v>
      </c>
      <c r="M9" s="7">
        <f t="shared" si="1"/>
        <v>40875.25</v>
      </c>
      <c r="N9">
        <f t="shared" si="2"/>
        <v>20</v>
      </c>
      <c r="O9" t="b">
        <v>0</v>
      </c>
      <c r="P9" t="b">
        <v>0</v>
      </c>
      <c r="Q9" t="s">
        <v>2037</v>
      </c>
      <c r="R9" t="s">
        <v>2038</v>
      </c>
      <c r="S9" s="12">
        <f t="shared" si="3"/>
        <v>17</v>
      </c>
      <c r="T9">
        <f t="shared" si="4"/>
        <v>29.764705882352942</v>
      </c>
    </row>
    <row r="10" spans="1:20" ht="23" hidden="1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t="s">
        <v>74</v>
      </c>
      <c r="G10">
        <v>379</v>
      </c>
      <c r="H10" t="s">
        <v>26</v>
      </c>
      <c r="I10" t="s">
        <v>27</v>
      </c>
      <c r="J10">
        <v>1570251600</v>
      </c>
      <c r="K10" s="6">
        <f t="shared" si="0"/>
        <v>43743.208333333328</v>
      </c>
      <c r="L10">
        <v>1572325200</v>
      </c>
      <c r="M10" s="7">
        <f t="shared" si="1"/>
        <v>43767.208333333328</v>
      </c>
      <c r="N10">
        <f t="shared" si="2"/>
        <v>24</v>
      </c>
      <c r="O10" t="b">
        <v>0</v>
      </c>
      <c r="P10" t="b">
        <v>0</v>
      </c>
      <c r="Q10" t="s">
        <v>2033</v>
      </c>
      <c r="R10" t="s">
        <v>2034</v>
      </c>
      <c r="S10" s="12">
        <f t="shared" si="3"/>
        <v>74</v>
      </c>
      <c r="T10">
        <f t="shared" si="4"/>
        <v>71.013192612137203</v>
      </c>
    </row>
    <row r="11" spans="1:20" ht="23" hidden="1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t="s">
        <v>74</v>
      </c>
      <c r="G11">
        <v>441</v>
      </c>
      <c r="H11" t="s">
        <v>21</v>
      </c>
      <c r="I11" t="s">
        <v>22</v>
      </c>
      <c r="J11">
        <v>1457071200</v>
      </c>
      <c r="K11" s="6">
        <f t="shared" si="0"/>
        <v>42433.25</v>
      </c>
      <c r="L11">
        <v>1457071200</v>
      </c>
      <c r="M11" s="7">
        <f t="shared" si="1"/>
        <v>42433.25</v>
      </c>
      <c r="N11">
        <f t="shared" si="2"/>
        <v>0</v>
      </c>
      <c r="O11" t="b">
        <v>0</v>
      </c>
      <c r="P11" t="b">
        <v>0</v>
      </c>
      <c r="Q11" t="s">
        <v>2037</v>
      </c>
      <c r="R11" t="s">
        <v>2038</v>
      </c>
      <c r="S11" s="12">
        <f t="shared" si="3"/>
        <v>24</v>
      </c>
      <c r="T11">
        <f t="shared" si="4"/>
        <v>102.0498866213152</v>
      </c>
    </row>
    <row r="12" spans="1:20" ht="23" hidden="1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t="s">
        <v>74</v>
      </c>
      <c r="G12">
        <v>82</v>
      </c>
      <c r="H12" t="s">
        <v>21</v>
      </c>
      <c r="I12" t="s">
        <v>22</v>
      </c>
      <c r="J12">
        <v>1317531600</v>
      </c>
      <c r="K12" s="6">
        <f t="shared" si="0"/>
        <v>40818.208333333336</v>
      </c>
      <c r="L12">
        <v>1317877200</v>
      </c>
      <c r="M12" s="7">
        <f t="shared" si="1"/>
        <v>40822.208333333336</v>
      </c>
      <c r="N12">
        <f t="shared" si="2"/>
        <v>4</v>
      </c>
      <c r="O12" t="b">
        <v>0</v>
      </c>
      <c r="P12" t="b">
        <v>0</v>
      </c>
      <c r="Q12" t="s">
        <v>2031</v>
      </c>
      <c r="R12" t="s">
        <v>2032</v>
      </c>
      <c r="S12" s="12">
        <f t="shared" si="3"/>
        <v>79</v>
      </c>
      <c r="T12">
        <f t="shared" si="4"/>
        <v>79.792682926829272</v>
      </c>
    </row>
    <row r="13" spans="1:20" ht="23" hidden="1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t="s">
        <v>74</v>
      </c>
      <c r="G13">
        <v>57</v>
      </c>
      <c r="H13" t="s">
        <v>21</v>
      </c>
      <c r="I13" t="s">
        <v>22</v>
      </c>
      <c r="J13">
        <v>1267250400</v>
      </c>
      <c r="K13" s="6">
        <f t="shared" si="0"/>
        <v>40236.25</v>
      </c>
      <c r="L13">
        <v>1268028000</v>
      </c>
      <c r="M13" s="7">
        <f t="shared" si="1"/>
        <v>40245.25</v>
      </c>
      <c r="N13">
        <f t="shared" si="2"/>
        <v>9</v>
      </c>
      <c r="O13" t="b">
        <v>0</v>
      </c>
      <c r="P13" t="b">
        <v>0</v>
      </c>
      <c r="Q13" t="s">
        <v>2045</v>
      </c>
      <c r="R13" t="s">
        <v>2051</v>
      </c>
      <c r="S13" s="12">
        <f t="shared" si="3"/>
        <v>39</v>
      </c>
      <c r="T13">
        <f t="shared" si="4"/>
        <v>61.333333333333336</v>
      </c>
    </row>
    <row r="14" spans="1:20" ht="23" hidden="1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t="s">
        <v>74</v>
      </c>
      <c r="G14">
        <v>67</v>
      </c>
      <c r="H14" t="s">
        <v>21</v>
      </c>
      <c r="I14" t="s">
        <v>22</v>
      </c>
      <c r="J14">
        <v>1369112400</v>
      </c>
      <c r="K14" s="6">
        <f t="shared" si="0"/>
        <v>41415.208333333336</v>
      </c>
      <c r="L14">
        <v>1374123600</v>
      </c>
      <c r="M14" s="7">
        <f t="shared" si="1"/>
        <v>41473.208333333336</v>
      </c>
      <c r="N14">
        <f t="shared" si="2"/>
        <v>58</v>
      </c>
      <c r="O14" t="b">
        <v>0</v>
      </c>
      <c r="P14" t="b">
        <v>0</v>
      </c>
      <c r="Q14" t="s">
        <v>2037</v>
      </c>
      <c r="R14" t="s">
        <v>2038</v>
      </c>
      <c r="S14" s="12">
        <f t="shared" si="3"/>
        <v>77</v>
      </c>
      <c r="T14">
        <f t="shared" si="4"/>
        <v>82.432835820895519</v>
      </c>
    </row>
    <row r="15" spans="1:20" ht="23" hidden="1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t="s">
        <v>74</v>
      </c>
      <c r="G15">
        <v>1890</v>
      </c>
      <c r="H15" t="s">
        <v>21</v>
      </c>
      <c r="I15" t="s">
        <v>22</v>
      </c>
      <c r="J15">
        <v>1291269600</v>
      </c>
      <c r="K15" s="6">
        <f t="shared" si="0"/>
        <v>40514.25</v>
      </c>
      <c r="L15">
        <v>1291442400</v>
      </c>
      <c r="M15" s="7">
        <f t="shared" si="1"/>
        <v>40516.25</v>
      </c>
      <c r="N15">
        <f t="shared" si="2"/>
        <v>2</v>
      </c>
      <c r="O15" t="b">
        <v>0</v>
      </c>
      <c r="P15" t="b">
        <v>0</v>
      </c>
      <c r="Q15" t="s">
        <v>2048</v>
      </c>
      <c r="R15" t="s">
        <v>2049</v>
      </c>
      <c r="S15" s="12">
        <f t="shared" si="3"/>
        <v>27</v>
      </c>
      <c r="T15">
        <f t="shared" si="4"/>
        <v>25.005291005291006</v>
      </c>
    </row>
    <row r="16" spans="1:20" ht="23" hidden="1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t="s">
        <v>74</v>
      </c>
      <c r="G16">
        <v>184</v>
      </c>
      <c r="H16" t="s">
        <v>21</v>
      </c>
      <c r="I16" t="s">
        <v>22</v>
      </c>
      <c r="J16">
        <v>1479880800</v>
      </c>
      <c r="K16" s="6">
        <f t="shared" si="0"/>
        <v>42697.25</v>
      </c>
      <c r="L16">
        <v>1480485600</v>
      </c>
      <c r="M16" s="7">
        <f t="shared" si="1"/>
        <v>42704.25</v>
      </c>
      <c r="N16">
        <f t="shared" si="2"/>
        <v>7</v>
      </c>
      <c r="O16" t="b">
        <v>0</v>
      </c>
      <c r="P16" t="b">
        <v>0</v>
      </c>
      <c r="Q16" t="s">
        <v>2037</v>
      </c>
      <c r="R16" t="s">
        <v>2038</v>
      </c>
      <c r="S16" s="12">
        <f t="shared" si="3"/>
        <v>17</v>
      </c>
      <c r="T16">
        <f t="shared" si="4"/>
        <v>106.28804347826087</v>
      </c>
    </row>
    <row r="17" spans="1:20" ht="23" hidden="1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t="s">
        <v>74</v>
      </c>
      <c r="G17">
        <v>32</v>
      </c>
      <c r="H17" t="s">
        <v>107</v>
      </c>
      <c r="I17" t="s">
        <v>108</v>
      </c>
      <c r="J17">
        <v>1286254800</v>
      </c>
      <c r="K17" s="6">
        <f t="shared" si="0"/>
        <v>40456.208333333336</v>
      </c>
      <c r="L17">
        <v>1287032400</v>
      </c>
      <c r="M17" s="7">
        <f t="shared" si="1"/>
        <v>40465.208333333336</v>
      </c>
      <c r="N17">
        <f t="shared" si="2"/>
        <v>9</v>
      </c>
      <c r="O17" t="b">
        <v>0</v>
      </c>
      <c r="P17" t="b">
        <v>0</v>
      </c>
      <c r="Q17" t="s">
        <v>2037</v>
      </c>
      <c r="R17" t="s">
        <v>2038</v>
      </c>
      <c r="S17" s="12">
        <f t="shared" si="3"/>
        <v>16</v>
      </c>
      <c r="T17">
        <f t="shared" si="4"/>
        <v>33.28125</v>
      </c>
    </row>
    <row r="18" spans="1:20" ht="23" hidden="1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t="s">
        <v>74</v>
      </c>
      <c r="G18">
        <v>75</v>
      </c>
      <c r="H18" t="s">
        <v>21</v>
      </c>
      <c r="I18" t="s">
        <v>22</v>
      </c>
      <c r="J18">
        <v>1316581200</v>
      </c>
      <c r="K18" s="6">
        <f t="shared" si="0"/>
        <v>40807.208333333336</v>
      </c>
      <c r="L18">
        <v>1318309200</v>
      </c>
      <c r="M18" s="7">
        <f t="shared" si="1"/>
        <v>40827.208333333336</v>
      </c>
      <c r="N18">
        <f t="shared" si="2"/>
        <v>20</v>
      </c>
      <c r="O18" t="b">
        <v>0</v>
      </c>
      <c r="P18" t="b">
        <v>1</v>
      </c>
      <c r="Q18" t="s">
        <v>2033</v>
      </c>
      <c r="R18" t="s">
        <v>2043</v>
      </c>
      <c r="S18" s="12">
        <f t="shared" si="3"/>
        <v>75</v>
      </c>
      <c r="T18">
        <f t="shared" si="4"/>
        <v>41.16</v>
      </c>
    </row>
    <row r="19" spans="1:20" ht="23" hidden="1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t="s">
        <v>74</v>
      </c>
      <c r="G19">
        <v>64</v>
      </c>
      <c r="H19" t="s">
        <v>21</v>
      </c>
      <c r="I19" t="s">
        <v>22</v>
      </c>
      <c r="J19">
        <v>1281589200</v>
      </c>
      <c r="K19" s="6">
        <f t="shared" si="0"/>
        <v>40402.208333333336</v>
      </c>
      <c r="L19">
        <v>1283662800</v>
      </c>
      <c r="M19" s="7">
        <f t="shared" si="1"/>
        <v>40426.208333333336</v>
      </c>
      <c r="N19">
        <f t="shared" si="2"/>
        <v>24</v>
      </c>
      <c r="O19" t="b">
        <v>0</v>
      </c>
      <c r="P19" t="b">
        <v>0</v>
      </c>
      <c r="Q19" t="s">
        <v>2035</v>
      </c>
      <c r="R19" t="s">
        <v>2036</v>
      </c>
      <c r="S19" s="12">
        <f t="shared" si="3"/>
        <v>39</v>
      </c>
      <c r="T19">
        <f t="shared" si="4"/>
        <v>50.796875</v>
      </c>
    </row>
    <row r="20" spans="1:20" ht="23" hidden="1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t="s">
        <v>74</v>
      </c>
      <c r="G20">
        <v>1297</v>
      </c>
      <c r="H20" t="s">
        <v>15</v>
      </c>
      <c r="I20" t="s">
        <v>16</v>
      </c>
      <c r="J20">
        <v>1501650000</v>
      </c>
      <c r="K20" s="6">
        <f t="shared" si="0"/>
        <v>42949.208333333328</v>
      </c>
      <c r="L20">
        <v>1502859600</v>
      </c>
      <c r="M20" s="7">
        <f t="shared" si="1"/>
        <v>42963.208333333328</v>
      </c>
      <c r="N20">
        <f t="shared" si="2"/>
        <v>14</v>
      </c>
      <c r="O20" t="b">
        <v>0</v>
      </c>
      <c r="P20" t="b">
        <v>0</v>
      </c>
      <c r="Q20" t="s">
        <v>2037</v>
      </c>
      <c r="R20" t="s">
        <v>2038</v>
      </c>
      <c r="S20" s="12">
        <f t="shared" si="3"/>
        <v>80</v>
      </c>
      <c r="T20">
        <f t="shared" si="4"/>
        <v>84.02004626060139</v>
      </c>
    </row>
    <row r="21" spans="1:20" ht="23" hidden="1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t="s">
        <v>74</v>
      </c>
      <c r="G21">
        <v>145</v>
      </c>
      <c r="H21" t="s">
        <v>98</v>
      </c>
      <c r="I21" t="s">
        <v>99</v>
      </c>
      <c r="J21">
        <v>1325656800</v>
      </c>
      <c r="K21" s="6">
        <f t="shared" si="0"/>
        <v>40912.25</v>
      </c>
      <c r="L21">
        <v>1325829600</v>
      </c>
      <c r="M21" s="7">
        <f t="shared" si="1"/>
        <v>40914.25</v>
      </c>
      <c r="N21">
        <f t="shared" si="2"/>
        <v>2</v>
      </c>
      <c r="O21" t="b">
        <v>0</v>
      </c>
      <c r="P21" t="b">
        <v>0</v>
      </c>
      <c r="Q21" t="s">
        <v>2033</v>
      </c>
      <c r="R21" t="s">
        <v>2043</v>
      </c>
      <c r="S21" s="12">
        <f t="shared" si="3"/>
        <v>11</v>
      </c>
      <c r="T21">
        <f t="shared" si="4"/>
        <v>89.227586206896547</v>
      </c>
    </row>
    <row r="22" spans="1:20" ht="23" hidden="1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t="s">
        <v>74</v>
      </c>
      <c r="G22">
        <v>2138</v>
      </c>
      <c r="H22" t="s">
        <v>21</v>
      </c>
      <c r="I22" t="s">
        <v>22</v>
      </c>
      <c r="J22">
        <v>1392012000</v>
      </c>
      <c r="K22" s="6">
        <f t="shared" si="0"/>
        <v>41680.25</v>
      </c>
      <c r="L22">
        <v>1394427600</v>
      </c>
      <c r="M22" s="7">
        <f t="shared" si="1"/>
        <v>41708.208333333336</v>
      </c>
      <c r="N22">
        <f t="shared" si="2"/>
        <v>28</v>
      </c>
      <c r="O22" t="b">
        <v>0</v>
      </c>
      <c r="P22" t="b">
        <v>1</v>
      </c>
      <c r="Q22" t="s">
        <v>2052</v>
      </c>
      <c r="R22" t="s">
        <v>2053</v>
      </c>
      <c r="S22" s="12">
        <f t="shared" si="3"/>
        <v>91</v>
      </c>
      <c r="T22">
        <f t="shared" si="4"/>
        <v>81.006080449017773</v>
      </c>
    </row>
    <row r="23" spans="1:20" ht="23" hidden="1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t="s">
        <v>74</v>
      </c>
      <c r="G23">
        <v>10</v>
      </c>
      <c r="H23" t="s">
        <v>15</v>
      </c>
      <c r="I23" t="s">
        <v>16</v>
      </c>
      <c r="J23">
        <v>1480572000</v>
      </c>
      <c r="K23" s="6">
        <f t="shared" si="0"/>
        <v>42705.25</v>
      </c>
      <c r="L23">
        <v>1481781600</v>
      </c>
      <c r="M23" s="7">
        <f t="shared" si="1"/>
        <v>42719.25</v>
      </c>
      <c r="N23">
        <f t="shared" si="2"/>
        <v>14</v>
      </c>
      <c r="O23" t="b">
        <v>1</v>
      </c>
      <c r="P23" t="b">
        <v>0</v>
      </c>
      <c r="Q23" t="s">
        <v>2037</v>
      </c>
      <c r="R23" t="s">
        <v>2038</v>
      </c>
      <c r="S23" s="12">
        <f t="shared" si="3"/>
        <v>17</v>
      </c>
      <c r="T23">
        <f t="shared" si="4"/>
        <v>90.3</v>
      </c>
    </row>
    <row r="24" spans="1:20" ht="23" hidden="1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t="s">
        <v>74</v>
      </c>
      <c r="G24">
        <v>90</v>
      </c>
      <c r="H24" t="s">
        <v>21</v>
      </c>
      <c r="I24" t="s">
        <v>22</v>
      </c>
      <c r="J24">
        <v>1285822800</v>
      </c>
      <c r="K24" s="6">
        <f t="shared" si="0"/>
        <v>40451.208333333336</v>
      </c>
      <c r="L24">
        <v>1287464400</v>
      </c>
      <c r="M24" s="7">
        <f t="shared" si="1"/>
        <v>40470.208333333336</v>
      </c>
      <c r="N24">
        <f t="shared" si="2"/>
        <v>19</v>
      </c>
      <c r="O24" t="b">
        <v>0</v>
      </c>
      <c r="P24" t="b">
        <v>0</v>
      </c>
      <c r="Q24" t="s">
        <v>2037</v>
      </c>
      <c r="R24" t="s">
        <v>2038</v>
      </c>
      <c r="S24" s="12">
        <f t="shared" si="3"/>
        <v>35</v>
      </c>
      <c r="T24">
        <f t="shared" si="4"/>
        <v>35.911111111111111</v>
      </c>
    </row>
    <row r="25" spans="1:20" ht="36" hidden="1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t="s">
        <v>74</v>
      </c>
      <c r="G25">
        <v>439</v>
      </c>
      <c r="H25" t="s">
        <v>40</v>
      </c>
      <c r="I25" t="s">
        <v>41</v>
      </c>
      <c r="J25">
        <v>1513663200</v>
      </c>
      <c r="K25" s="6">
        <f t="shared" si="0"/>
        <v>43088.25</v>
      </c>
      <c r="L25">
        <v>1515045600</v>
      </c>
      <c r="M25" s="7">
        <f t="shared" si="1"/>
        <v>43104.25</v>
      </c>
      <c r="N25">
        <f t="shared" si="2"/>
        <v>16</v>
      </c>
      <c r="O25" t="b">
        <v>0</v>
      </c>
      <c r="P25" t="b">
        <v>0</v>
      </c>
      <c r="Q25" t="s">
        <v>2039</v>
      </c>
      <c r="R25" t="s">
        <v>2058</v>
      </c>
      <c r="S25" s="12">
        <f t="shared" si="3"/>
        <v>24</v>
      </c>
      <c r="T25">
        <f t="shared" si="4"/>
        <v>86</v>
      </c>
    </row>
    <row r="26" spans="1:20" ht="23" hidden="1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t="s">
        <v>74</v>
      </c>
      <c r="G26">
        <v>595</v>
      </c>
      <c r="H26" t="s">
        <v>21</v>
      </c>
      <c r="I26" t="s">
        <v>22</v>
      </c>
      <c r="J26">
        <v>1275886800</v>
      </c>
      <c r="K26" s="6">
        <f t="shared" si="0"/>
        <v>40336.208333333336</v>
      </c>
      <c r="L26">
        <v>1278910800</v>
      </c>
      <c r="M26" s="7">
        <f t="shared" si="1"/>
        <v>40371.208333333336</v>
      </c>
      <c r="N26">
        <f t="shared" si="2"/>
        <v>35</v>
      </c>
      <c r="O26" t="b">
        <v>1</v>
      </c>
      <c r="P26" t="b">
        <v>1</v>
      </c>
      <c r="Q26" t="s">
        <v>2039</v>
      </c>
      <c r="R26" t="s">
        <v>2050</v>
      </c>
      <c r="S26" s="12">
        <f t="shared" si="3"/>
        <v>24</v>
      </c>
      <c r="T26">
        <f t="shared" si="4"/>
        <v>77.026890756302521</v>
      </c>
    </row>
    <row r="27" spans="1:20" ht="23" hidden="1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t="s">
        <v>74</v>
      </c>
      <c r="G27">
        <v>35</v>
      </c>
      <c r="H27" t="s">
        <v>21</v>
      </c>
      <c r="I27" t="s">
        <v>22</v>
      </c>
      <c r="J27">
        <v>1284008400</v>
      </c>
      <c r="K27" s="6">
        <f t="shared" si="0"/>
        <v>40430.208333333336</v>
      </c>
      <c r="L27">
        <v>1284181200</v>
      </c>
      <c r="M27" s="7">
        <f t="shared" si="1"/>
        <v>40432.208333333336</v>
      </c>
      <c r="N27">
        <f t="shared" si="2"/>
        <v>2</v>
      </c>
      <c r="O27" t="b">
        <v>0</v>
      </c>
      <c r="P27" t="b">
        <v>0</v>
      </c>
      <c r="Q27" t="s">
        <v>2039</v>
      </c>
      <c r="R27" t="s">
        <v>2058</v>
      </c>
      <c r="S27" s="12">
        <f t="shared" si="3"/>
        <v>39</v>
      </c>
      <c r="T27">
        <f t="shared" si="4"/>
        <v>93.142857142857139</v>
      </c>
    </row>
    <row r="28" spans="1:20" ht="23" hidden="1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t="s">
        <v>74</v>
      </c>
      <c r="G28">
        <v>528</v>
      </c>
      <c r="H28" t="s">
        <v>98</v>
      </c>
      <c r="I28" t="s">
        <v>99</v>
      </c>
      <c r="J28">
        <v>1386309600</v>
      </c>
      <c r="K28" s="6">
        <f t="shared" si="0"/>
        <v>41614.25</v>
      </c>
      <c r="L28">
        <v>1386741600</v>
      </c>
      <c r="M28" s="7">
        <f t="shared" si="1"/>
        <v>41619.25</v>
      </c>
      <c r="N28">
        <f t="shared" si="2"/>
        <v>5</v>
      </c>
      <c r="O28" t="b">
        <v>0</v>
      </c>
      <c r="P28" t="b">
        <v>1</v>
      </c>
      <c r="Q28" t="s">
        <v>2033</v>
      </c>
      <c r="R28" t="s">
        <v>2034</v>
      </c>
      <c r="S28" s="12">
        <f t="shared" si="3"/>
        <v>22</v>
      </c>
      <c r="T28">
        <f t="shared" si="4"/>
        <v>58.945075757575758</v>
      </c>
    </row>
    <row r="29" spans="1:20" ht="36" hidden="1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t="s">
        <v>74</v>
      </c>
      <c r="G29">
        <v>1</v>
      </c>
      <c r="H29" t="s">
        <v>98</v>
      </c>
      <c r="I29" t="s">
        <v>99</v>
      </c>
      <c r="J29">
        <v>1330495200</v>
      </c>
      <c r="K29" s="6">
        <f t="shared" si="0"/>
        <v>40968.25</v>
      </c>
      <c r="L29">
        <v>1332306000</v>
      </c>
      <c r="M29" s="7">
        <f t="shared" si="1"/>
        <v>40989.208333333336</v>
      </c>
      <c r="N29">
        <f t="shared" si="2"/>
        <v>21</v>
      </c>
      <c r="O29" t="b">
        <v>0</v>
      </c>
      <c r="P29" t="b">
        <v>0</v>
      </c>
      <c r="Q29" t="s">
        <v>2033</v>
      </c>
      <c r="R29" t="s">
        <v>2043</v>
      </c>
      <c r="S29" s="12">
        <f t="shared" si="3"/>
        <v>4</v>
      </c>
      <c r="T29">
        <f t="shared" si="4"/>
        <v>4</v>
      </c>
    </row>
    <row r="30" spans="1:20" ht="23" hidden="1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t="s">
        <v>74</v>
      </c>
      <c r="G30">
        <v>94</v>
      </c>
      <c r="H30" t="s">
        <v>21</v>
      </c>
      <c r="I30" t="s">
        <v>22</v>
      </c>
      <c r="J30">
        <v>1443416400</v>
      </c>
      <c r="K30" s="6">
        <f t="shared" si="0"/>
        <v>42275.208333333328</v>
      </c>
      <c r="L30">
        <v>1444798800</v>
      </c>
      <c r="M30" s="7">
        <f t="shared" si="1"/>
        <v>42291.208333333328</v>
      </c>
      <c r="N30">
        <f t="shared" si="2"/>
        <v>16</v>
      </c>
      <c r="O30" t="b">
        <v>0</v>
      </c>
      <c r="P30" t="b">
        <v>1</v>
      </c>
      <c r="Q30" t="s">
        <v>2033</v>
      </c>
      <c r="R30" t="s">
        <v>2034</v>
      </c>
      <c r="S30" s="12">
        <f t="shared" si="3"/>
        <v>54</v>
      </c>
      <c r="T30">
        <f t="shared" si="4"/>
        <v>52.085106382978722</v>
      </c>
    </row>
    <row r="31" spans="1:20" ht="23" hidden="1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t="s">
        <v>74</v>
      </c>
      <c r="G31">
        <v>37</v>
      </c>
      <c r="H31" t="s">
        <v>21</v>
      </c>
      <c r="I31" t="s">
        <v>22</v>
      </c>
      <c r="J31">
        <v>1299823200</v>
      </c>
      <c r="K31" s="6">
        <f t="shared" si="0"/>
        <v>40613.25</v>
      </c>
      <c r="L31">
        <v>1302066000</v>
      </c>
      <c r="M31" s="7">
        <f t="shared" si="1"/>
        <v>40639.208333333336</v>
      </c>
      <c r="N31">
        <f t="shared" si="2"/>
        <v>26</v>
      </c>
      <c r="O31" t="b">
        <v>0</v>
      </c>
      <c r="P31" t="b">
        <v>0</v>
      </c>
      <c r="Q31" t="s">
        <v>2033</v>
      </c>
      <c r="R31" t="s">
        <v>2056</v>
      </c>
      <c r="S31" s="12">
        <f t="shared" si="3"/>
        <v>19</v>
      </c>
      <c r="T31">
        <f t="shared" si="4"/>
        <v>41.783783783783782</v>
      </c>
    </row>
    <row r="32" spans="1:20" ht="23" hidden="1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t="s">
        <v>74</v>
      </c>
      <c r="G32">
        <v>15</v>
      </c>
      <c r="H32" t="s">
        <v>21</v>
      </c>
      <c r="I32" t="s">
        <v>22</v>
      </c>
      <c r="J32">
        <v>1374728400</v>
      </c>
      <c r="K32" s="6">
        <f t="shared" si="0"/>
        <v>41480.208333333336</v>
      </c>
      <c r="L32">
        <v>1375765200</v>
      </c>
      <c r="M32" s="7">
        <f t="shared" si="1"/>
        <v>41492.208333333336</v>
      </c>
      <c r="N32">
        <f t="shared" si="2"/>
        <v>12</v>
      </c>
      <c r="O32" t="b">
        <v>0</v>
      </c>
      <c r="P32" t="b">
        <v>0</v>
      </c>
      <c r="Q32" t="s">
        <v>2037</v>
      </c>
      <c r="R32" t="s">
        <v>2038</v>
      </c>
      <c r="S32" s="12">
        <f t="shared" si="3"/>
        <v>14</v>
      </c>
      <c r="T32">
        <f t="shared" si="4"/>
        <v>75.733333333333334</v>
      </c>
    </row>
    <row r="33" spans="1:20" ht="23" hidden="1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t="s">
        <v>74</v>
      </c>
      <c r="G33">
        <v>87</v>
      </c>
      <c r="H33" t="s">
        <v>21</v>
      </c>
      <c r="I33" t="s">
        <v>22</v>
      </c>
      <c r="J33">
        <v>1556686800</v>
      </c>
      <c r="K33" s="6">
        <f t="shared" si="0"/>
        <v>43586.208333333328</v>
      </c>
      <c r="L33">
        <v>1557637200</v>
      </c>
      <c r="M33" s="7">
        <f t="shared" si="1"/>
        <v>43597.208333333328</v>
      </c>
      <c r="N33">
        <f t="shared" si="2"/>
        <v>11</v>
      </c>
      <c r="O33" t="b">
        <v>0</v>
      </c>
      <c r="P33" t="b">
        <v>1</v>
      </c>
      <c r="Q33" t="s">
        <v>2037</v>
      </c>
      <c r="R33" t="s">
        <v>2038</v>
      </c>
      <c r="S33" s="12">
        <f t="shared" si="3"/>
        <v>63</v>
      </c>
      <c r="T33">
        <f t="shared" si="4"/>
        <v>68.65517241379311</v>
      </c>
    </row>
    <row r="34" spans="1:20" ht="23" hidden="1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t="s">
        <v>74</v>
      </c>
      <c r="G34">
        <v>1658</v>
      </c>
      <c r="H34" t="s">
        <v>21</v>
      </c>
      <c r="I34" t="s">
        <v>22</v>
      </c>
      <c r="J34">
        <v>1490418000</v>
      </c>
      <c r="K34" s="6">
        <f t="shared" si="0"/>
        <v>42819.208333333328</v>
      </c>
      <c r="L34">
        <v>1491627600</v>
      </c>
      <c r="M34" s="7">
        <f t="shared" si="1"/>
        <v>42833.208333333328</v>
      </c>
      <c r="N34">
        <f t="shared" si="2"/>
        <v>14</v>
      </c>
      <c r="O34" t="b">
        <v>0</v>
      </c>
      <c r="P34" t="b">
        <v>0</v>
      </c>
      <c r="Q34" t="s">
        <v>2039</v>
      </c>
      <c r="R34" t="s">
        <v>2058</v>
      </c>
      <c r="S34" s="12">
        <f t="shared" si="3"/>
        <v>79</v>
      </c>
      <c r="T34">
        <f t="shared" si="4"/>
        <v>55.985524728588658</v>
      </c>
    </row>
    <row r="35" spans="1:20" ht="23" hidden="1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t="s">
        <v>74</v>
      </c>
      <c r="G35">
        <v>723</v>
      </c>
      <c r="H35" t="s">
        <v>21</v>
      </c>
      <c r="I35" t="s">
        <v>22</v>
      </c>
      <c r="J35">
        <v>1499317200</v>
      </c>
      <c r="K35" s="6">
        <f t="shared" si="0"/>
        <v>42922.208333333328</v>
      </c>
      <c r="L35">
        <v>1500872400</v>
      </c>
      <c r="M35" s="7">
        <f t="shared" si="1"/>
        <v>42940.208333333328</v>
      </c>
      <c r="N35">
        <f t="shared" si="2"/>
        <v>18</v>
      </c>
      <c r="O35" t="b">
        <v>1</v>
      </c>
      <c r="P35" t="b">
        <v>0</v>
      </c>
      <c r="Q35" t="s">
        <v>2031</v>
      </c>
      <c r="R35" t="s">
        <v>2032</v>
      </c>
      <c r="S35" s="12">
        <f t="shared" si="3"/>
        <v>63</v>
      </c>
      <c r="T35">
        <f t="shared" si="4"/>
        <v>85.994467496542185</v>
      </c>
    </row>
    <row r="36" spans="1:20" ht="23" hidden="1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t="s">
        <v>74</v>
      </c>
      <c r="G36">
        <v>390</v>
      </c>
      <c r="H36" t="s">
        <v>21</v>
      </c>
      <c r="I36" t="s">
        <v>22</v>
      </c>
      <c r="J36">
        <v>1440910800</v>
      </c>
      <c r="K36" s="6">
        <f t="shared" si="0"/>
        <v>42246.208333333328</v>
      </c>
      <c r="L36">
        <v>1442898000</v>
      </c>
      <c r="M36" s="7">
        <f t="shared" si="1"/>
        <v>42269.208333333328</v>
      </c>
      <c r="N36">
        <f t="shared" si="2"/>
        <v>23</v>
      </c>
      <c r="O36" t="b">
        <v>0</v>
      </c>
      <c r="P36" t="b">
        <v>0</v>
      </c>
      <c r="Q36" t="s">
        <v>2033</v>
      </c>
      <c r="R36" t="s">
        <v>2034</v>
      </c>
      <c r="S36" s="12">
        <f t="shared" si="3"/>
        <v>60</v>
      </c>
      <c r="T36">
        <f t="shared" si="4"/>
        <v>81.010256410256417</v>
      </c>
    </row>
    <row r="37" spans="1:20" ht="23" hidden="1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t="s">
        <v>74</v>
      </c>
      <c r="G37">
        <v>25</v>
      </c>
      <c r="H37" t="s">
        <v>21</v>
      </c>
      <c r="I37" t="s">
        <v>22</v>
      </c>
      <c r="J37">
        <v>1377838800</v>
      </c>
      <c r="K37" s="6">
        <f t="shared" si="0"/>
        <v>41516.208333333336</v>
      </c>
      <c r="L37">
        <v>1378357200</v>
      </c>
      <c r="M37" s="7">
        <f t="shared" si="1"/>
        <v>41522.208333333336</v>
      </c>
      <c r="N37">
        <f t="shared" si="2"/>
        <v>6</v>
      </c>
      <c r="O37" t="b">
        <v>0</v>
      </c>
      <c r="P37" t="b">
        <v>1</v>
      </c>
      <c r="Q37" t="s">
        <v>2037</v>
      </c>
      <c r="R37" t="s">
        <v>2038</v>
      </c>
      <c r="S37" s="12">
        <f t="shared" si="3"/>
        <v>64</v>
      </c>
      <c r="T37">
        <f t="shared" si="4"/>
        <v>79.400000000000006</v>
      </c>
    </row>
    <row r="38" spans="1:20" ht="23" hidden="1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t="s">
        <v>74</v>
      </c>
      <c r="G38">
        <v>1218</v>
      </c>
      <c r="H38" t="s">
        <v>21</v>
      </c>
      <c r="I38" t="s">
        <v>22</v>
      </c>
      <c r="J38">
        <v>1313730000</v>
      </c>
      <c r="K38" s="6">
        <f t="shared" si="0"/>
        <v>40774.208333333336</v>
      </c>
      <c r="L38">
        <v>1317790800</v>
      </c>
      <c r="M38" s="7">
        <f t="shared" si="1"/>
        <v>40821.208333333336</v>
      </c>
      <c r="N38">
        <f t="shared" si="2"/>
        <v>47</v>
      </c>
      <c r="O38" t="b">
        <v>0</v>
      </c>
      <c r="P38" t="b">
        <v>0</v>
      </c>
      <c r="Q38" t="s">
        <v>2052</v>
      </c>
      <c r="R38" t="s">
        <v>2053</v>
      </c>
      <c r="S38" s="12">
        <f t="shared" si="3"/>
        <v>34</v>
      </c>
      <c r="T38">
        <f t="shared" si="4"/>
        <v>47.003284072249592</v>
      </c>
    </row>
    <row r="39" spans="1:20" ht="23" hidden="1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t="s">
        <v>74</v>
      </c>
      <c r="G39">
        <v>215</v>
      </c>
      <c r="H39" t="s">
        <v>21</v>
      </c>
      <c r="I39" t="s">
        <v>22</v>
      </c>
      <c r="J39">
        <v>1547877600</v>
      </c>
      <c r="K39" s="6">
        <f t="shared" si="0"/>
        <v>43484.25</v>
      </c>
      <c r="L39">
        <v>1548050400</v>
      </c>
      <c r="M39" s="7">
        <f t="shared" si="1"/>
        <v>43486.25</v>
      </c>
      <c r="N39">
        <f t="shared" si="2"/>
        <v>2</v>
      </c>
      <c r="O39" t="b">
        <v>0</v>
      </c>
      <c r="P39" t="b">
        <v>0</v>
      </c>
      <c r="Q39" t="s">
        <v>2039</v>
      </c>
      <c r="R39" t="s">
        <v>2042</v>
      </c>
      <c r="S39" s="12">
        <f t="shared" si="3"/>
        <v>18</v>
      </c>
      <c r="T39">
        <f t="shared" si="4"/>
        <v>83.158139534883716</v>
      </c>
    </row>
    <row r="40" spans="1:20" ht="36" hidden="1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t="s">
        <v>74</v>
      </c>
      <c r="G40">
        <v>38</v>
      </c>
      <c r="H40" t="s">
        <v>36</v>
      </c>
      <c r="I40" t="s">
        <v>37</v>
      </c>
      <c r="J40">
        <v>1519192800</v>
      </c>
      <c r="K40" s="6">
        <f t="shared" si="0"/>
        <v>43152.25</v>
      </c>
      <c r="L40">
        <v>1520402400</v>
      </c>
      <c r="M40" s="7">
        <f t="shared" si="1"/>
        <v>43166.25</v>
      </c>
      <c r="N40">
        <f t="shared" si="2"/>
        <v>14</v>
      </c>
      <c r="O40" t="b">
        <v>0</v>
      </c>
      <c r="P40" t="b">
        <v>1</v>
      </c>
      <c r="Q40" t="s">
        <v>2037</v>
      </c>
      <c r="R40" t="s">
        <v>2038</v>
      </c>
      <c r="S40" s="12">
        <f t="shared" si="3"/>
        <v>37</v>
      </c>
      <c r="T40">
        <f t="shared" si="4"/>
        <v>84.921052631578945</v>
      </c>
    </row>
    <row r="41" spans="1:20" ht="23" hidden="1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t="s">
        <v>74</v>
      </c>
      <c r="G41">
        <v>60</v>
      </c>
      <c r="H41" t="s">
        <v>21</v>
      </c>
      <c r="I41" t="s">
        <v>22</v>
      </c>
      <c r="J41">
        <v>1522818000</v>
      </c>
      <c r="K41" s="6">
        <f t="shared" si="0"/>
        <v>43194.208333333328</v>
      </c>
      <c r="L41">
        <v>1523336400</v>
      </c>
      <c r="M41" s="7">
        <f t="shared" si="1"/>
        <v>43200.208333333328</v>
      </c>
      <c r="N41">
        <f t="shared" si="2"/>
        <v>6</v>
      </c>
      <c r="O41" t="b">
        <v>0</v>
      </c>
      <c r="P41" t="b">
        <v>0</v>
      </c>
      <c r="Q41" t="s">
        <v>2033</v>
      </c>
      <c r="R41" t="s">
        <v>2034</v>
      </c>
      <c r="S41" s="12">
        <f t="shared" si="3"/>
        <v>4</v>
      </c>
      <c r="T41">
        <f t="shared" si="4"/>
        <v>90.483333333333334</v>
      </c>
    </row>
    <row r="42" spans="1:20" ht="23" hidden="1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t="s">
        <v>74</v>
      </c>
      <c r="G42">
        <v>524</v>
      </c>
      <c r="H42" t="s">
        <v>21</v>
      </c>
      <c r="I42" t="s">
        <v>22</v>
      </c>
      <c r="J42">
        <v>1287982800</v>
      </c>
      <c r="K42" s="6">
        <f t="shared" si="0"/>
        <v>40476.208333333336</v>
      </c>
      <c r="L42">
        <v>1288501200</v>
      </c>
      <c r="M42" s="7">
        <f t="shared" si="1"/>
        <v>40482.208333333336</v>
      </c>
      <c r="N42">
        <f t="shared" si="2"/>
        <v>6</v>
      </c>
      <c r="O42" t="b">
        <v>0</v>
      </c>
      <c r="P42" t="b">
        <v>1</v>
      </c>
      <c r="Q42" t="s">
        <v>2037</v>
      </c>
      <c r="R42" t="s">
        <v>2038</v>
      </c>
      <c r="S42" s="12">
        <f t="shared" si="3"/>
        <v>89</v>
      </c>
      <c r="T42">
        <f t="shared" si="4"/>
        <v>92.036259541984734</v>
      </c>
    </row>
    <row r="43" spans="1:20" ht="23" hidden="1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t="s">
        <v>74</v>
      </c>
      <c r="G43">
        <v>219</v>
      </c>
      <c r="H43" t="s">
        <v>21</v>
      </c>
      <c r="I43" t="s">
        <v>22</v>
      </c>
      <c r="J43">
        <v>1500786000</v>
      </c>
      <c r="K43" s="6">
        <f t="shared" si="0"/>
        <v>42939.208333333328</v>
      </c>
      <c r="L43">
        <v>1500872400</v>
      </c>
      <c r="M43" s="7">
        <f t="shared" si="1"/>
        <v>42940.208333333328</v>
      </c>
      <c r="N43">
        <f t="shared" si="2"/>
        <v>1</v>
      </c>
      <c r="O43" t="b">
        <v>0</v>
      </c>
      <c r="P43" t="b">
        <v>0</v>
      </c>
      <c r="Q43" t="s">
        <v>2035</v>
      </c>
      <c r="R43" t="s">
        <v>2036</v>
      </c>
      <c r="S43" s="12">
        <f t="shared" si="3"/>
        <v>90</v>
      </c>
      <c r="T43">
        <f t="shared" si="4"/>
        <v>32.968036529680369</v>
      </c>
    </row>
    <row r="44" spans="1:20" ht="23" hidden="1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t="s">
        <v>74</v>
      </c>
      <c r="G44">
        <v>29</v>
      </c>
      <c r="H44" t="s">
        <v>21</v>
      </c>
      <c r="I44" t="s">
        <v>22</v>
      </c>
      <c r="J44">
        <v>1424412000</v>
      </c>
      <c r="K44" s="6">
        <f t="shared" si="0"/>
        <v>42055.25</v>
      </c>
      <c r="L44">
        <v>1424757600</v>
      </c>
      <c r="M44" s="7">
        <f t="shared" si="1"/>
        <v>42059.25</v>
      </c>
      <c r="N44">
        <f t="shared" si="2"/>
        <v>4</v>
      </c>
      <c r="O44" t="b">
        <v>0</v>
      </c>
      <c r="P44" t="b">
        <v>0</v>
      </c>
      <c r="Q44" t="s">
        <v>2045</v>
      </c>
      <c r="R44" t="s">
        <v>2046</v>
      </c>
      <c r="S44" s="12">
        <f t="shared" si="3"/>
        <v>33</v>
      </c>
      <c r="T44">
        <f t="shared" si="4"/>
        <v>87.34482758620689</v>
      </c>
    </row>
    <row r="45" spans="1:20" ht="23" hidden="1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t="s">
        <v>74</v>
      </c>
      <c r="G45">
        <v>614</v>
      </c>
      <c r="H45" t="s">
        <v>21</v>
      </c>
      <c r="I45" t="s">
        <v>22</v>
      </c>
      <c r="J45">
        <v>1267423200</v>
      </c>
      <c r="K45" s="6">
        <f t="shared" si="0"/>
        <v>40238.25</v>
      </c>
      <c r="L45">
        <v>1269579600</v>
      </c>
      <c r="M45" s="7">
        <f t="shared" si="1"/>
        <v>40263.208333333336</v>
      </c>
      <c r="N45">
        <f t="shared" si="2"/>
        <v>25</v>
      </c>
      <c r="O45" t="b">
        <v>0</v>
      </c>
      <c r="P45" t="b">
        <v>1</v>
      </c>
      <c r="Q45" t="s">
        <v>2039</v>
      </c>
      <c r="R45" t="s">
        <v>2047</v>
      </c>
      <c r="S45" s="12">
        <f t="shared" si="3"/>
        <v>35</v>
      </c>
      <c r="T45">
        <f t="shared" si="4"/>
        <v>110.97231270358306</v>
      </c>
    </row>
    <row r="46" spans="1:20" ht="23" hidden="1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t="s">
        <v>74</v>
      </c>
      <c r="G46">
        <v>114</v>
      </c>
      <c r="H46" t="s">
        <v>21</v>
      </c>
      <c r="I46" t="s">
        <v>22</v>
      </c>
      <c r="J46">
        <v>1280984400</v>
      </c>
      <c r="K46" s="6">
        <f t="shared" si="0"/>
        <v>40395.208333333336</v>
      </c>
      <c r="L46">
        <v>1282539600</v>
      </c>
      <c r="M46" s="7">
        <f t="shared" si="1"/>
        <v>40413.208333333336</v>
      </c>
      <c r="N46">
        <f t="shared" si="2"/>
        <v>18</v>
      </c>
      <c r="O46" t="b">
        <v>0</v>
      </c>
      <c r="P46" t="b">
        <v>1</v>
      </c>
      <c r="Q46" t="s">
        <v>2037</v>
      </c>
      <c r="R46" t="s">
        <v>2038</v>
      </c>
      <c r="S46" s="12">
        <f t="shared" si="3"/>
        <v>92</v>
      </c>
      <c r="T46">
        <f t="shared" si="4"/>
        <v>47.035087719298247</v>
      </c>
    </row>
    <row r="47" spans="1:20" ht="23" hidden="1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t="s">
        <v>74</v>
      </c>
      <c r="G47">
        <v>26</v>
      </c>
      <c r="H47" t="s">
        <v>21</v>
      </c>
      <c r="I47" t="s">
        <v>22</v>
      </c>
      <c r="J47">
        <v>1548482400</v>
      </c>
      <c r="K47" s="6">
        <f t="shared" si="0"/>
        <v>43491.25</v>
      </c>
      <c r="L47">
        <v>1550815200</v>
      </c>
      <c r="M47" s="7">
        <f t="shared" si="1"/>
        <v>43518.25</v>
      </c>
      <c r="N47">
        <f t="shared" si="2"/>
        <v>27</v>
      </c>
      <c r="O47" t="b">
        <v>0</v>
      </c>
      <c r="P47" t="b">
        <v>0</v>
      </c>
      <c r="Q47" t="s">
        <v>2037</v>
      </c>
      <c r="R47" t="s">
        <v>2038</v>
      </c>
      <c r="S47" s="12">
        <f t="shared" si="3"/>
        <v>49</v>
      </c>
      <c r="T47">
        <f t="shared" si="4"/>
        <v>106.5</v>
      </c>
    </row>
    <row r="48" spans="1:20" ht="23" hidden="1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t="s">
        <v>74</v>
      </c>
      <c r="G48">
        <v>56</v>
      </c>
      <c r="H48" t="s">
        <v>98</v>
      </c>
      <c r="I48" t="s">
        <v>99</v>
      </c>
      <c r="J48">
        <v>1288501200</v>
      </c>
      <c r="K48" s="6">
        <f t="shared" si="0"/>
        <v>40482.208333333336</v>
      </c>
      <c r="L48">
        <v>1292911200</v>
      </c>
      <c r="M48" s="7">
        <f t="shared" si="1"/>
        <v>40533.25</v>
      </c>
      <c r="N48">
        <f t="shared" si="2"/>
        <v>51</v>
      </c>
      <c r="O48" t="b">
        <v>0</v>
      </c>
      <c r="P48" t="b">
        <v>0</v>
      </c>
      <c r="Q48" t="s">
        <v>2037</v>
      </c>
      <c r="R48" t="s">
        <v>2038</v>
      </c>
      <c r="S48" s="12">
        <f t="shared" si="3"/>
        <v>51</v>
      </c>
      <c r="T48">
        <f t="shared" si="4"/>
        <v>78.821428571428569</v>
      </c>
    </row>
    <row r="49" spans="1:20" ht="23" hidden="1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t="s">
        <v>74</v>
      </c>
      <c r="G49">
        <v>1113</v>
      </c>
      <c r="H49" t="s">
        <v>21</v>
      </c>
      <c r="I49" t="s">
        <v>22</v>
      </c>
      <c r="J49">
        <v>1266127200</v>
      </c>
      <c r="K49" s="6">
        <f t="shared" si="0"/>
        <v>40223.25</v>
      </c>
      <c r="L49">
        <v>1266645600</v>
      </c>
      <c r="M49" s="7">
        <f t="shared" si="1"/>
        <v>40229.25</v>
      </c>
      <c r="N49">
        <f t="shared" si="2"/>
        <v>6</v>
      </c>
      <c r="O49" t="b">
        <v>0</v>
      </c>
      <c r="P49" t="b">
        <v>0</v>
      </c>
      <c r="Q49" t="s">
        <v>2037</v>
      </c>
      <c r="R49" t="s">
        <v>2038</v>
      </c>
      <c r="S49" s="12">
        <f t="shared" si="3"/>
        <v>31</v>
      </c>
      <c r="T49">
        <f t="shared" si="4"/>
        <v>51.009883198562441</v>
      </c>
    </row>
    <row r="50" spans="1:20" ht="23" hidden="1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t="s">
        <v>74</v>
      </c>
      <c r="G50">
        <v>94</v>
      </c>
      <c r="H50" t="s">
        <v>21</v>
      </c>
      <c r="I50" t="s">
        <v>22</v>
      </c>
      <c r="J50">
        <v>1327212000</v>
      </c>
      <c r="K50" s="6">
        <f t="shared" si="0"/>
        <v>40930.25</v>
      </c>
      <c r="L50">
        <v>1327471200</v>
      </c>
      <c r="M50" s="7">
        <f t="shared" si="1"/>
        <v>40933.25</v>
      </c>
      <c r="N50">
        <f t="shared" si="2"/>
        <v>3</v>
      </c>
      <c r="O50" t="b">
        <v>0</v>
      </c>
      <c r="P50" t="b">
        <v>0</v>
      </c>
      <c r="Q50" t="s">
        <v>2039</v>
      </c>
      <c r="R50" t="s">
        <v>2040</v>
      </c>
      <c r="S50" s="12">
        <f t="shared" si="3"/>
        <v>99</v>
      </c>
      <c r="T50">
        <f t="shared" si="4"/>
        <v>93.053191489361708</v>
      </c>
    </row>
    <row r="51" spans="1:20" ht="23" hidden="1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t="s">
        <v>74</v>
      </c>
      <c r="G51">
        <v>898</v>
      </c>
      <c r="H51" t="s">
        <v>21</v>
      </c>
      <c r="I51" t="s">
        <v>22</v>
      </c>
      <c r="J51">
        <v>1304830800</v>
      </c>
      <c r="K51" s="6">
        <f t="shared" si="0"/>
        <v>40671.208333333336</v>
      </c>
      <c r="L51">
        <v>1304917200</v>
      </c>
      <c r="M51" s="7">
        <f t="shared" si="1"/>
        <v>40672.208333333336</v>
      </c>
      <c r="N51">
        <f t="shared" si="2"/>
        <v>1</v>
      </c>
      <c r="O51" t="b">
        <v>0</v>
      </c>
      <c r="P51" t="b">
        <v>0</v>
      </c>
      <c r="Q51" t="s">
        <v>2052</v>
      </c>
      <c r="R51" t="s">
        <v>2053</v>
      </c>
      <c r="S51" s="12">
        <f t="shared" si="3"/>
        <v>43</v>
      </c>
      <c r="T51">
        <f t="shared" si="4"/>
        <v>88.023385300668153</v>
      </c>
    </row>
    <row r="52" spans="1:20" ht="23" hidden="1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t="s">
        <v>74</v>
      </c>
      <c r="G52">
        <v>296</v>
      </c>
      <c r="H52" t="s">
        <v>21</v>
      </c>
      <c r="I52" t="s">
        <v>22</v>
      </c>
      <c r="J52">
        <v>1421906400</v>
      </c>
      <c r="K52" s="6">
        <f t="shared" si="0"/>
        <v>42026.25</v>
      </c>
      <c r="L52">
        <v>1421992800</v>
      </c>
      <c r="M52" s="7">
        <f t="shared" si="1"/>
        <v>42027.25</v>
      </c>
      <c r="N52">
        <f t="shared" si="2"/>
        <v>1</v>
      </c>
      <c r="O52" t="b">
        <v>0</v>
      </c>
      <c r="P52" t="b">
        <v>0</v>
      </c>
      <c r="Q52" t="s">
        <v>2037</v>
      </c>
      <c r="R52" t="s">
        <v>2038</v>
      </c>
      <c r="S52" s="12">
        <f t="shared" si="3"/>
        <v>20</v>
      </c>
      <c r="T52">
        <f t="shared" si="4"/>
        <v>102.07770270270271</v>
      </c>
    </row>
    <row r="53" spans="1:20" ht="23" hidden="1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t="s">
        <v>74</v>
      </c>
      <c r="G53">
        <v>976</v>
      </c>
      <c r="H53" t="s">
        <v>21</v>
      </c>
      <c r="I53" t="s">
        <v>22</v>
      </c>
      <c r="J53">
        <v>1448517600</v>
      </c>
      <c r="K53" s="6">
        <f t="shared" si="0"/>
        <v>42334.25</v>
      </c>
      <c r="L53">
        <v>1449295200</v>
      </c>
      <c r="M53" s="7">
        <f t="shared" si="1"/>
        <v>42343.25</v>
      </c>
      <c r="N53">
        <f t="shared" si="2"/>
        <v>9</v>
      </c>
      <c r="O53" t="b">
        <v>0</v>
      </c>
      <c r="P53" t="b">
        <v>0</v>
      </c>
      <c r="Q53" t="s">
        <v>2039</v>
      </c>
      <c r="R53" t="s">
        <v>2040</v>
      </c>
      <c r="S53" s="12">
        <f t="shared" si="3"/>
        <v>50</v>
      </c>
      <c r="T53">
        <f t="shared" si="4"/>
        <v>86.978483606557376</v>
      </c>
    </row>
    <row r="54" spans="1:20" ht="23" hidden="1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t="s">
        <v>74</v>
      </c>
      <c r="G54">
        <v>160</v>
      </c>
      <c r="H54" t="s">
        <v>21</v>
      </c>
      <c r="I54" t="s">
        <v>22</v>
      </c>
      <c r="J54">
        <v>1418364000</v>
      </c>
      <c r="K54" s="6">
        <f t="shared" si="0"/>
        <v>41985.25</v>
      </c>
      <c r="L54">
        <v>1419228000</v>
      </c>
      <c r="M54" s="7">
        <f t="shared" si="1"/>
        <v>41995.25</v>
      </c>
      <c r="N54">
        <f t="shared" si="2"/>
        <v>10</v>
      </c>
      <c r="O54" t="b">
        <v>1</v>
      </c>
      <c r="P54" t="b">
        <v>1</v>
      </c>
      <c r="Q54" t="s">
        <v>2039</v>
      </c>
      <c r="R54" t="s">
        <v>2040</v>
      </c>
      <c r="S54" s="12">
        <f t="shared" si="3"/>
        <v>63</v>
      </c>
      <c r="T54">
        <f t="shared" si="4"/>
        <v>36.987499999999997</v>
      </c>
    </row>
    <row r="55" spans="1:20" ht="23" hidden="1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t="s">
        <v>74</v>
      </c>
      <c r="G55">
        <v>2266</v>
      </c>
      <c r="H55" t="s">
        <v>21</v>
      </c>
      <c r="I55" t="s">
        <v>22</v>
      </c>
      <c r="J55">
        <v>1470718800</v>
      </c>
      <c r="K55" s="6">
        <f t="shared" si="0"/>
        <v>42591.208333333328</v>
      </c>
      <c r="L55">
        <v>1471928400</v>
      </c>
      <c r="M55" s="7">
        <f t="shared" si="1"/>
        <v>42605.208333333328</v>
      </c>
      <c r="N55">
        <f t="shared" si="2"/>
        <v>14</v>
      </c>
      <c r="O55" t="b">
        <v>0</v>
      </c>
      <c r="P55" t="b">
        <v>0</v>
      </c>
      <c r="Q55" t="s">
        <v>2039</v>
      </c>
      <c r="R55" t="s">
        <v>2040</v>
      </c>
      <c r="S55" s="12">
        <f t="shared" si="3"/>
        <v>70</v>
      </c>
      <c r="T55">
        <f t="shared" si="4"/>
        <v>45.007502206531335</v>
      </c>
    </row>
    <row r="56" spans="1:20" ht="23" hidden="1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t="s">
        <v>74</v>
      </c>
      <c r="G56">
        <v>75</v>
      </c>
      <c r="H56" t="s">
        <v>107</v>
      </c>
      <c r="I56" t="s">
        <v>108</v>
      </c>
      <c r="J56">
        <v>1450936800</v>
      </c>
      <c r="K56" s="6">
        <f t="shared" si="0"/>
        <v>42362.25</v>
      </c>
      <c r="L56">
        <v>1452405600</v>
      </c>
      <c r="M56" s="7">
        <f t="shared" si="1"/>
        <v>42379.25</v>
      </c>
      <c r="N56">
        <f t="shared" si="2"/>
        <v>17</v>
      </c>
      <c r="O56" t="b">
        <v>0</v>
      </c>
      <c r="P56" t="b">
        <v>1</v>
      </c>
      <c r="Q56" t="s">
        <v>2052</v>
      </c>
      <c r="R56" t="s">
        <v>2053</v>
      </c>
      <c r="S56" s="12">
        <f t="shared" si="3"/>
        <v>78</v>
      </c>
      <c r="T56">
        <f t="shared" si="4"/>
        <v>101.44</v>
      </c>
    </row>
    <row r="57" spans="1:20" ht="23" hidden="1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t="s">
        <v>74</v>
      </c>
      <c r="G57">
        <v>139</v>
      </c>
      <c r="H57" t="s">
        <v>107</v>
      </c>
      <c r="I57" t="s">
        <v>108</v>
      </c>
      <c r="J57">
        <v>1390197600</v>
      </c>
      <c r="K57" s="6">
        <f t="shared" si="0"/>
        <v>41659.25</v>
      </c>
      <c r="L57">
        <v>1390629600</v>
      </c>
      <c r="M57" s="7">
        <f t="shared" si="1"/>
        <v>41664.25</v>
      </c>
      <c r="N57">
        <f t="shared" si="2"/>
        <v>5</v>
      </c>
      <c r="O57" t="b">
        <v>0</v>
      </c>
      <c r="P57" t="b">
        <v>0</v>
      </c>
      <c r="Q57" t="s">
        <v>2037</v>
      </c>
      <c r="R57" t="s">
        <v>2038</v>
      </c>
      <c r="S57" s="12">
        <f t="shared" si="3"/>
        <v>61</v>
      </c>
      <c r="T57">
        <f t="shared" si="4"/>
        <v>33.115107913669064</v>
      </c>
    </row>
    <row r="58" spans="1:20" ht="23" hidden="1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t="s">
        <v>74</v>
      </c>
      <c r="G58">
        <v>1122</v>
      </c>
      <c r="H58" t="s">
        <v>21</v>
      </c>
      <c r="I58" t="s">
        <v>22</v>
      </c>
      <c r="J58">
        <v>1467176400</v>
      </c>
      <c r="K58" s="6">
        <f t="shared" si="0"/>
        <v>42550.208333333328</v>
      </c>
      <c r="L58">
        <v>1467781200</v>
      </c>
      <c r="M58" s="7">
        <f t="shared" si="1"/>
        <v>42557.208333333328</v>
      </c>
      <c r="N58">
        <f t="shared" si="2"/>
        <v>7</v>
      </c>
      <c r="O58" t="b">
        <v>0</v>
      </c>
      <c r="P58" t="b">
        <v>0</v>
      </c>
      <c r="Q58" t="s">
        <v>2031</v>
      </c>
      <c r="R58" t="s">
        <v>2032</v>
      </c>
      <c r="S58" s="12">
        <f t="shared" si="3"/>
        <v>57</v>
      </c>
      <c r="T58">
        <f t="shared" si="4"/>
        <v>55.98841354723708</v>
      </c>
    </row>
    <row r="59" spans="1:20" ht="23" hidden="1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t="s">
        <v>14</v>
      </c>
      <c r="G59">
        <v>0</v>
      </c>
      <c r="H59" t="s">
        <v>15</v>
      </c>
      <c r="I59" t="s">
        <v>16</v>
      </c>
      <c r="J59">
        <v>1448690400</v>
      </c>
      <c r="K59" s="6">
        <f t="shared" si="0"/>
        <v>42336.25</v>
      </c>
      <c r="L59">
        <v>1450159200</v>
      </c>
      <c r="M59" s="7">
        <f t="shared" si="1"/>
        <v>42353.25</v>
      </c>
      <c r="N59">
        <f t="shared" si="2"/>
        <v>17</v>
      </c>
      <c r="O59" t="b">
        <v>0</v>
      </c>
      <c r="P59" t="b">
        <v>0</v>
      </c>
      <c r="Q59" t="s">
        <v>2031</v>
      </c>
      <c r="R59" t="s">
        <v>2032</v>
      </c>
      <c r="S59" s="12">
        <f t="shared" si="3"/>
        <v>0</v>
      </c>
      <c r="T59" t="e">
        <f t="shared" si="4"/>
        <v>#DIV/0!</v>
      </c>
    </row>
    <row r="60" spans="1:20" ht="36" hidden="1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t="s">
        <v>14</v>
      </c>
      <c r="G60">
        <v>24</v>
      </c>
      <c r="H60" t="s">
        <v>21</v>
      </c>
      <c r="I60" t="s">
        <v>22</v>
      </c>
      <c r="J60">
        <v>1565499600</v>
      </c>
      <c r="K60" s="6">
        <f t="shared" si="0"/>
        <v>43688.208333333328</v>
      </c>
      <c r="L60">
        <v>1568955600</v>
      </c>
      <c r="M60" s="7">
        <f t="shared" si="1"/>
        <v>43728.208333333328</v>
      </c>
      <c r="N60">
        <f t="shared" si="2"/>
        <v>40</v>
      </c>
      <c r="O60" t="b">
        <v>0</v>
      </c>
      <c r="P60" t="b">
        <v>0</v>
      </c>
      <c r="Q60" t="s">
        <v>2033</v>
      </c>
      <c r="R60" t="s">
        <v>2034</v>
      </c>
      <c r="S60" s="12">
        <f t="shared" si="3"/>
        <v>59</v>
      </c>
      <c r="T60">
        <f t="shared" si="4"/>
        <v>103.20833333333333</v>
      </c>
    </row>
    <row r="61" spans="1:20" ht="23" hidden="1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t="s">
        <v>14</v>
      </c>
      <c r="G61">
        <v>53</v>
      </c>
      <c r="H61" t="s">
        <v>21</v>
      </c>
      <c r="I61" t="s">
        <v>22</v>
      </c>
      <c r="J61">
        <v>1547964000</v>
      </c>
      <c r="K61" s="6">
        <f t="shared" si="0"/>
        <v>43485.25</v>
      </c>
      <c r="L61">
        <v>1548309600</v>
      </c>
      <c r="M61" s="7">
        <f t="shared" si="1"/>
        <v>43489.25</v>
      </c>
      <c r="N61">
        <f t="shared" si="2"/>
        <v>4</v>
      </c>
      <c r="O61" t="b">
        <v>0</v>
      </c>
      <c r="P61" t="b">
        <v>0</v>
      </c>
      <c r="Q61" t="s">
        <v>2037</v>
      </c>
      <c r="R61" t="s">
        <v>2038</v>
      </c>
      <c r="S61" s="12">
        <f t="shared" si="3"/>
        <v>69</v>
      </c>
      <c r="T61">
        <f t="shared" si="4"/>
        <v>99.339622641509436</v>
      </c>
    </row>
    <row r="62" spans="1:20" ht="23" hidden="1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t="s">
        <v>14</v>
      </c>
      <c r="G62">
        <v>18</v>
      </c>
      <c r="H62" t="s">
        <v>40</v>
      </c>
      <c r="I62" t="s">
        <v>41</v>
      </c>
      <c r="J62">
        <v>1505278800</v>
      </c>
      <c r="K62" s="6">
        <f t="shared" si="0"/>
        <v>42991.208333333328</v>
      </c>
      <c r="L62">
        <v>1505365200</v>
      </c>
      <c r="M62" s="7">
        <f t="shared" si="1"/>
        <v>42992.208333333328</v>
      </c>
      <c r="N62">
        <f t="shared" si="2"/>
        <v>1</v>
      </c>
      <c r="O62" t="b">
        <v>0</v>
      </c>
      <c r="P62" t="b">
        <v>0</v>
      </c>
      <c r="Q62" t="s">
        <v>2039</v>
      </c>
      <c r="R62" t="s">
        <v>2040</v>
      </c>
      <c r="S62" s="12">
        <f t="shared" si="3"/>
        <v>21</v>
      </c>
      <c r="T62">
        <f t="shared" si="4"/>
        <v>60.555555555555557</v>
      </c>
    </row>
    <row r="63" spans="1:20" ht="23" hidden="1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t="s">
        <v>14</v>
      </c>
      <c r="G63">
        <v>44</v>
      </c>
      <c r="H63" t="s">
        <v>21</v>
      </c>
      <c r="I63" t="s">
        <v>22</v>
      </c>
      <c r="J63">
        <v>1379566800</v>
      </c>
      <c r="K63" s="6">
        <f t="shared" si="0"/>
        <v>41536.208333333336</v>
      </c>
      <c r="L63">
        <v>1383804000</v>
      </c>
      <c r="M63" s="7">
        <f t="shared" si="1"/>
        <v>41585.25</v>
      </c>
      <c r="N63">
        <f t="shared" si="2"/>
        <v>49</v>
      </c>
      <c r="O63" t="b">
        <v>0</v>
      </c>
      <c r="P63" t="b">
        <v>0</v>
      </c>
      <c r="Q63" t="s">
        <v>2033</v>
      </c>
      <c r="R63" t="s">
        <v>2041</v>
      </c>
      <c r="S63" s="12">
        <f t="shared" si="3"/>
        <v>52</v>
      </c>
      <c r="T63">
        <f t="shared" si="4"/>
        <v>72.909090909090907</v>
      </c>
    </row>
    <row r="64" spans="1:20" ht="36" hidden="1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t="s">
        <v>14</v>
      </c>
      <c r="G64">
        <v>27</v>
      </c>
      <c r="H64" t="s">
        <v>21</v>
      </c>
      <c r="I64" t="s">
        <v>22</v>
      </c>
      <c r="J64">
        <v>1285045200</v>
      </c>
      <c r="K64" s="6">
        <f t="shared" si="0"/>
        <v>40442.208333333336</v>
      </c>
      <c r="L64">
        <v>1285563600</v>
      </c>
      <c r="M64" s="7">
        <f t="shared" si="1"/>
        <v>40448.208333333336</v>
      </c>
      <c r="N64">
        <f t="shared" si="2"/>
        <v>6</v>
      </c>
      <c r="O64" t="b">
        <v>0</v>
      </c>
      <c r="P64" t="b">
        <v>1</v>
      </c>
      <c r="Q64" t="s">
        <v>2037</v>
      </c>
      <c r="R64" t="s">
        <v>2038</v>
      </c>
      <c r="S64" s="12">
        <f t="shared" si="3"/>
        <v>48</v>
      </c>
      <c r="T64">
        <f t="shared" si="4"/>
        <v>112.22222222222223</v>
      </c>
    </row>
    <row r="65" spans="1:20" ht="23" hidden="1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t="s">
        <v>14</v>
      </c>
      <c r="G65">
        <v>55</v>
      </c>
      <c r="H65" t="s">
        <v>21</v>
      </c>
      <c r="I65" t="s">
        <v>22</v>
      </c>
      <c r="J65">
        <v>1571720400</v>
      </c>
      <c r="K65" s="6">
        <f t="shared" si="0"/>
        <v>43760.208333333328</v>
      </c>
      <c r="L65">
        <v>1572411600</v>
      </c>
      <c r="M65" s="7">
        <f t="shared" si="1"/>
        <v>43768.208333333328</v>
      </c>
      <c r="N65">
        <f t="shared" si="2"/>
        <v>8</v>
      </c>
      <c r="O65" t="b">
        <v>0</v>
      </c>
      <c r="P65" t="b">
        <v>0</v>
      </c>
      <c r="Q65" t="s">
        <v>2039</v>
      </c>
      <c r="R65" t="s">
        <v>2042</v>
      </c>
      <c r="S65" s="12">
        <f t="shared" si="3"/>
        <v>89</v>
      </c>
      <c r="T65">
        <f t="shared" si="4"/>
        <v>102.34545454545454</v>
      </c>
    </row>
    <row r="66" spans="1:20" ht="23" hidden="1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t="s">
        <v>14</v>
      </c>
      <c r="G66">
        <v>200</v>
      </c>
      <c r="H66" t="s">
        <v>21</v>
      </c>
      <c r="I66" t="s">
        <v>22</v>
      </c>
      <c r="J66">
        <v>1331013600</v>
      </c>
      <c r="K66" s="6">
        <f t="shared" ref="K66:K129" si="5">(((J66/60)/60)/24)+DATE(1970,1,1)</f>
        <v>40974.25</v>
      </c>
      <c r="L66">
        <v>1333342800</v>
      </c>
      <c r="M66" s="7">
        <f t="shared" ref="M66:M129" si="6">(((L66/60)/60)/24)+DATE(1970,1,1)</f>
        <v>41001.208333333336</v>
      </c>
      <c r="N66">
        <f t="shared" ref="N66:N129" si="7">DATEDIF(K66,M66, "D")</f>
        <v>27</v>
      </c>
      <c r="O66" t="b">
        <v>0</v>
      </c>
      <c r="P66" t="b">
        <v>0</v>
      </c>
      <c r="Q66" t="s">
        <v>2033</v>
      </c>
      <c r="R66" t="s">
        <v>2043</v>
      </c>
      <c r="S66" s="12">
        <f t="shared" ref="S66:S129" si="8">ROUND(E66/D66*100,0)</f>
        <v>67</v>
      </c>
      <c r="T66">
        <f t="shared" ref="T66:T129" si="9">E66/G66</f>
        <v>94.144999999999996</v>
      </c>
    </row>
    <row r="67" spans="1:20" ht="23" hidden="1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t="s">
        <v>14</v>
      </c>
      <c r="G67">
        <v>452</v>
      </c>
      <c r="H67" t="s">
        <v>21</v>
      </c>
      <c r="I67" t="s">
        <v>22</v>
      </c>
      <c r="J67">
        <v>1575957600</v>
      </c>
      <c r="K67" s="6">
        <f t="shared" si="5"/>
        <v>43809.25</v>
      </c>
      <c r="L67">
        <v>1576303200</v>
      </c>
      <c r="M67" s="7">
        <f t="shared" si="6"/>
        <v>43813.25</v>
      </c>
      <c r="N67">
        <f t="shared" si="7"/>
        <v>4</v>
      </c>
      <c r="O67" t="b">
        <v>0</v>
      </c>
      <c r="P67" t="b">
        <v>0</v>
      </c>
      <c r="Q67" t="s">
        <v>2035</v>
      </c>
      <c r="R67" t="s">
        <v>2044</v>
      </c>
      <c r="S67" s="12">
        <f t="shared" si="8"/>
        <v>47</v>
      </c>
      <c r="T67">
        <f t="shared" si="9"/>
        <v>84.986725663716811</v>
      </c>
    </row>
    <row r="68" spans="1:20" ht="23" hidden="1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t="s">
        <v>14</v>
      </c>
      <c r="G68">
        <v>674</v>
      </c>
      <c r="H68" t="s">
        <v>21</v>
      </c>
      <c r="I68" t="s">
        <v>22</v>
      </c>
      <c r="J68">
        <v>1551679200</v>
      </c>
      <c r="K68" s="6">
        <f t="shared" si="5"/>
        <v>43528.25</v>
      </c>
      <c r="L68">
        <v>1553490000</v>
      </c>
      <c r="M68" s="7">
        <f t="shared" si="6"/>
        <v>43549.208333333328</v>
      </c>
      <c r="N68">
        <f t="shared" si="7"/>
        <v>21</v>
      </c>
      <c r="O68" t="b">
        <v>0</v>
      </c>
      <c r="P68" t="b">
        <v>1</v>
      </c>
      <c r="Q68" t="s">
        <v>2037</v>
      </c>
      <c r="R68" t="s">
        <v>2038</v>
      </c>
      <c r="S68" s="12">
        <f t="shared" si="8"/>
        <v>49</v>
      </c>
      <c r="T68">
        <f t="shared" si="9"/>
        <v>45.001483679525222</v>
      </c>
    </row>
    <row r="69" spans="1:20" ht="23" hidden="1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t="s">
        <v>14</v>
      </c>
      <c r="G69">
        <v>558</v>
      </c>
      <c r="H69" t="s">
        <v>21</v>
      </c>
      <c r="I69" t="s">
        <v>22</v>
      </c>
      <c r="J69">
        <v>1313384400</v>
      </c>
      <c r="K69" s="6">
        <f t="shared" si="5"/>
        <v>40770.208333333336</v>
      </c>
      <c r="L69">
        <v>1316322000</v>
      </c>
      <c r="M69" s="7">
        <f t="shared" si="6"/>
        <v>40804.208333333336</v>
      </c>
      <c r="N69">
        <f t="shared" si="7"/>
        <v>34</v>
      </c>
      <c r="O69" t="b">
        <v>0</v>
      </c>
      <c r="P69" t="b">
        <v>0</v>
      </c>
      <c r="Q69" t="s">
        <v>2037</v>
      </c>
      <c r="R69" t="s">
        <v>2038</v>
      </c>
      <c r="S69" s="12">
        <f t="shared" si="8"/>
        <v>41</v>
      </c>
      <c r="T69">
        <f t="shared" si="9"/>
        <v>69.055555555555557</v>
      </c>
    </row>
    <row r="70" spans="1:20" ht="23" hidden="1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t="s">
        <v>14</v>
      </c>
      <c r="G70">
        <v>15</v>
      </c>
      <c r="H70" t="s">
        <v>21</v>
      </c>
      <c r="I70" t="s">
        <v>22</v>
      </c>
      <c r="J70">
        <v>1443848400</v>
      </c>
      <c r="K70" s="6">
        <f t="shared" si="5"/>
        <v>42280.208333333328</v>
      </c>
      <c r="L70">
        <v>1444539600</v>
      </c>
      <c r="M70" s="7">
        <f t="shared" si="6"/>
        <v>42288.208333333328</v>
      </c>
      <c r="N70">
        <f t="shared" si="7"/>
        <v>8</v>
      </c>
      <c r="O70" t="b">
        <v>0</v>
      </c>
      <c r="P70" t="b">
        <v>0</v>
      </c>
      <c r="Q70" t="s">
        <v>2033</v>
      </c>
      <c r="R70" t="s">
        <v>2034</v>
      </c>
      <c r="S70" s="12">
        <f t="shared" si="8"/>
        <v>80</v>
      </c>
      <c r="T70">
        <f t="shared" si="9"/>
        <v>106.6</v>
      </c>
    </row>
    <row r="71" spans="1:20" ht="23" hidden="1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t="s">
        <v>14</v>
      </c>
      <c r="G71">
        <v>2307</v>
      </c>
      <c r="H71" t="s">
        <v>107</v>
      </c>
      <c r="I71" t="s">
        <v>108</v>
      </c>
      <c r="J71">
        <v>1515564000</v>
      </c>
      <c r="K71" s="6">
        <f t="shared" si="5"/>
        <v>43110.25</v>
      </c>
      <c r="L71">
        <v>1517896800</v>
      </c>
      <c r="M71" s="7">
        <f t="shared" si="6"/>
        <v>43137.25</v>
      </c>
      <c r="N71">
        <f t="shared" si="7"/>
        <v>27</v>
      </c>
      <c r="O71" t="b">
        <v>0</v>
      </c>
      <c r="P71" t="b">
        <v>0</v>
      </c>
      <c r="Q71" t="s">
        <v>2039</v>
      </c>
      <c r="R71" t="s">
        <v>2040</v>
      </c>
      <c r="S71" s="12">
        <f t="shared" si="8"/>
        <v>87</v>
      </c>
      <c r="T71">
        <f t="shared" si="9"/>
        <v>38.004334633723452</v>
      </c>
    </row>
    <row r="72" spans="1:20" ht="23" hidden="1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t="s">
        <v>14</v>
      </c>
      <c r="G72">
        <v>88</v>
      </c>
      <c r="H72" t="s">
        <v>36</v>
      </c>
      <c r="I72" t="s">
        <v>37</v>
      </c>
      <c r="J72">
        <v>1361772000</v>
      </c>
      <c r="K72" s="6">
        <f t="shared" si="5"/>
        <v>41330.25</v>
      </c>
      <c r="L72">
        <v>1362978000</v>
      </c>
      <c r="M72" s="7">
        <f t="shared" si="6"/>
        <v>41344.208333333336</v>
      </c>
      <c r="N72">
        <f t="shared" si="7"/>
        <v>14</v>
      </c>
      <c r="O72" t="b">
        <v>0</v>
      </c>
      <c r="P72" t="b">
        <v>0</v>
      </c>
      <c r="Q72" t="s">
        <v>2037</v>
      </c>
      <c r="R72" t="s">
        <v>2038</v>
      </c>
      <c r="S72" s="12">
        <f t="shared" si="8"/>
        <v>51</v>
      </c>
      <c r="T72">
        <f t="shared" si="9"/>
        <v>57.125</v>
      </c>
    </row>
    <row r="73" spans="1:20" ht="36" hidden="1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t="s">
        <v>14</v>
      </c>
      <c r="G73">
        <v>48</v>
      </c>
      <c r="H73" t="s">
        <v>21</v>
      </c>
      <c r="I73" t="s">
        <v>22</v>
      </c>
      <c r="J73">
        <v>1478062800</v>
      </c>
      <c r="K73" s="6">
        <f t="shared" si="5"/>
        <v>42676.208333333328</v>
      </c>
      <c r="L73">
        <v>1479362400</v>
      </c>
      <c r="M73" s="7">
        <f t="shared" si="6"/>
        <v>42691.25</v>
      </c>
      <c r="N73">
        <f t="shared" si="7"/>
        <v>15</v>
      </c>
      <c r="O73" t="b">
        <v>0</v>
      </c>
      <c r="P73" t="b">
        <v>1</v>
      </c>
      <c r="Q73" t="s">
        <v>2037</v>
      </c>
      <c r="R73" t="s">
        <v>2038</v>
      </c>
      <c r="S73" s="12">
        <f t="shared" si="8"/>
        <v>48</v>
      </c>
      <c r="T73">
        <f t="shared" si="9"/>
        <v>94.375</v>
      </c>
    </row>
    <row r="74" spans="1:20" ht="36" hidden="1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t="s">
        <v>14</v>
      </c>
      <c r="G74">
        <v>1</v>
      </c>
      <c r="H74" t="s">
        <v>107</v>
      </c>
      <c r="I74" t="s">
        <v>108</v>
      </c>
      <c r="J74">
        <v>1375333200</v>
      </c>
      <c r="K74" s="6">
        <f t="shared" si="5"/>
        <v>41487.208333333336</v>
      </c>
      <c r="L74">
        <v>1377752400</v>
      </c>
      <c r="M74" s="7">
        <f t="shared" si="6"/>
        <v>41515.208333333336</v>
      </c>
      <c r="N74">
        <f t="shared" si="7"/>
        <v>28</v>
      </c>
      <c r="O74" t="b">
        <v>0</v>
      </c>
      <c r="P74" t="b">
        <v>0</v>
      </c>
      <c r="Q74" t="s">
        <v>2033</v>
      </c>
      <c r="R74" t="s">
        <v>2055</v>
      </c>
      <c r="S74" s="12">
        <f t="shared" si="8"/>
        <v>2</v>
      </c>
      <c r="T74">
        <f t="shared" si="9"/>
        <v>2</v>
      </c>
    </row>
    <row r="75" spans="1:20" ht="23" hidden="1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t="s">
        <v>14</v>
      </c>
      <c r="G75">
        <v>1467</v>
      </c>
      <c r="H75" t="s">
        <v>40</v>
      </c>
      <c r="I75" t="s">
        <v>41</v>
      </c>
      <c r="J75">
        <v>1332824400</v>
      </c>
      <c r="K75" s="6">
        <f t="shared" si="5"/>
        <v>40995.208333333336</v>
      </c>
      <c r="L75">
        <v>1334206800</v>
      </c>
      <c r="M75" s="7">
        <f t="shared" si="6"/>
        <v>41011.208333333336</v>
      </c>
      <c r="N75">
        <f t="shared" si="7"/>
        <v>16</v>
      </c>
      <c r="O75" t="b">
        <v>0</v>
      </c>
      <c r="P75" t="b">
        <v>1</v>
      </c>
      <c r="Q75" t="s">
        <v>2035</v>
      </c>
      <c r="R75" t="s">
        <v>2044</v>
      </c>
      <c r="S75" s="12">
        <f t="shared" si="8"/>
        <v>92</v>
      </c>
      <c r="T75">
        <f t="shared" si="9"/>
        <v>99.006816632583508</v>
      </c>
    </row>
    <row r="76" spans="1:20" ht="23" hidden="1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t="s">
        <v>14</v>
      </c>
      <c r="G76">
        <v>75</v>
      </c>
      <c r="H76" t="s">
        <v>21</v>
      </c>
      <c r="I76" t="s">
        <v>22</v>
      </c>
      <c r="J76">
        <v>1284526800</v>
      </c>
      <c r="K76" s="6">
        <f t="shared" si="5"/>
        <v>40436.208333333336</v>
      </c>
      <c r="L76">
        <v>1284872400</v>
      </c>
      <c r="M76" s="7">
        <f t="shared" si="6"/>
        <v>40440.208333333336</v>
      </c>
      <c r="N76">
        <f t="shared" si="7"/>
        <v>4</v>
      </c>
      <c r="O76" t="b">
        <v>0</v>
      </c>
      <c r="P76" t="b">
        <v>0</v>
      </c>
      <c r="Q76" t="s">
        <v>2037</v>
      </c>
      <c r="R76" t="s">
        <v>2038</v>
      </c>
      <c r="S76" s="12">
        <f t="shared" si="8"/>
        <v>34</v>
      </c>
      <c r="T76">
        <f t="shared" si="9"/>
        <v>32.786666666666669</v>
      </c>
    </row>
    <row r="77" spans="1:20" ht="36" hidden="1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t="s">
        <v>14</v>
      </c>
      <c r="G77">
        <v>120</v>
      </c>
      <c r="H77" t="s">
        <v>21</v>
      </c>
      <c r="I77" t="s">
        <v>22</v>
      </c>
      <c r="J77">
        <v>1520748000</v>
      </c>
      <c r="K77" s="6">
        <f t="shared" si="5"/>
        <v>43170.25</v>
      </c>
      <c r="L77">
        <v>1521262800</v>
      </c>
      <c r="M77" s="7">
        <f t="shared" si="6"/>
        <v>43176.208333333328</v>
      </c>
      <c r="N77">
        <f t="shared" si="7"/>
        <v>6</v>
      </c>
      <c r="O77" t="b">
        <v>0</v>
      </c>
      <c r="P77" t="b">
        <v>0</v>
      </c>
      <c r="Q77" t="s">
        <v>2035</v>
      </c>
      <c r="R77" t="s">
        <v>2044</v>
      </c>
      <c r="S77" s="12">
        <f t="shared" si="8"/>
        <v>90</v>
      </c>
      <c r="T77">
        <f t="shared" si="9"/>
        <v>44.93333333333333</v>
      </c>
    </row>
    <row r="78" spans="1:20" ht="36" hidden="1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t="s">
        <v>14</v>
      </c>
      <c r="G78">
        <v>2253</v>
      </c>
      <c r="H78" t="s">
        <v>15</v>
      </c>
      <c r="I78" t="s">
        <v>16</v>
      </c>
      <c r="J78">
        <v>1298268000</v>
      </c>
      <c r="K78" s="6">
        <f t="shared" si="5"/>
        <v>40595.25</v>
      </c>
      <c r="L78">
        <v>1301720400</v>
      </c>
      <c r="M78" s="7">
        <f t="shared" si="6"/>
        <v>40635.208333333336</v>
      </c>
      <c r="N78">
        <f t="shared" si="7"/>
        <v>40</v>
      </c>
      <c r="O78" t="b">
        <v>0</v>
      </c>
      <c r="P78" t="b">
        <v>0</v>
      </c>
      <c r="Q78" t="s">
        <v>2037</v>
      </c>
      <c r="R78" t="s">
        <v>2038</v>
      </c>
      <c r="S78" s="12">
        <f t="shared" si="8"/>
        <v>93</v>
      </c>
      <c r="T78">
        <f t="shared" si="9"/>
        <v>82.001775410563695</v>
      </c>
    </row>
    <row r="79" spans="1:20" ht="23" hidden="1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t="s">
        <v>14</v>
      </c>
      <c r="G79">
        <v>5</v>
      </c>
      <c r="H79" t="s">
        <v>21</v>
      </c>
      <c r="I79" t="s">
        <v>22</v>
      </c>
      <c r="J79">
        <v>1493355600</v>
      </c>
      <c r="K79" s="6">
        <f t="shared" si="5"/>
        <v>42853.208333333328</v>
      </c>
      <c r="L79">
        <v>1493874000</v>
      </c>
      <c r="M79" s="7">
        <f t="shared" si="6"/>
        <v>42859.208333333328</v>
      </c>
      <c r="N79">
        <f t="shared" si="7"/>
        <v>6</v>
      </c>
      <c r="O79" t="b">
        <v>0</v>
      </c>
      <c r="P79" t="b">
        <v>0</v>
      </c>
      <c r="Q79" t="s">
        <v>2037</v>
      </c>
      <c r="R79" t="s">
        <v>2038</v>
      </c>
      <c r="S79" s="12">
        <f t="shared" si="8"/>
        <v>12</v>
      </c>
      <c r="T79">
        <f t="shared" si="9"/>
        <v>111.4</v>
      </c>
    </row>
    <row r="80" spans="1:20" ht="23" hidden="1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t="s">
        <v>14</v>
      </c>
      <c r="G80">
        <v>38</v>
      </c>
      <c r="H80" t="s">
        <v>21</v>
      </c>
      <c r="I80" t="s">
        <v>22</v>
      </c>
      <c r="J80">
        <v>1530507600</v>
      </c>
      <c r="K80" s="6">
        <f t="shared" si="5"/>
        <v>43283.208333333328</v>
      </c>
      <c r="L80">
        <v>1531803600</v>
      </c>
      <c r="M80" s="7">
        <f t="shared" si="6"/>
        <v>43298.208333333328</v>
      </c>
      <c r="N80">
        <f t="shared" si="7"/>
        <v>15</v>
      </c>
      <c r="O80" t="b">
        <v>0</v>
      </c>
      <c r="P80" t="b">
        <v>1</v>
      </c>
      <c r="Q80" t="s">
        <v>2035</v>
      </c>
      <c r="R80" t="s">
        <v>2036</v>
      </c>
      <c r="S80" s="12">
        <f t="shared" si="8"/>
        <v>98</v>
      </c>
      <c r="T80">
        <f t="shared" si="9"/>
        <v>71.94736842105263</v>
      </c>
    </row>
    <row r="81" spans="1:20" ht="23" hidden="1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t="s">
        <v>14</v>
      </c>
      <c r="G81">
        <v>12</v>
      </c>
      <c r="H81" t="s">
        <v>21</v>
      </c>
      <c r="I81" t="s">
        <v>22</v>
      </c>
      <c r="J81">
        <v>1428469200</v>
      </c>
      <c r="K81" s="6">
        <f t="shared" si="5"/>
        <v>42102.208333333328</v>
      </c>
      <c r="L81">
        <v>1428901200</v>
      </c>
      <c r="M81" s="7">
        <f t="shared" si="6"/>
        <v>42107.208333333328</v>
      </c>
      <c r="N81">
        <f t="shared" si="7"/>
        <v>5</v>
      </c>
      <c r="O81" t="b">
        <v>0</v>
      </c>
      <c r="P81" t="b">
        <v>1</v>
      </c>
      <c r="Q81" t="s">
        <v>2037</v>
      </c>
      <c r="R81" t="s">
        <v>2038</v>
      </c>
      <c r="S81" s="12">
        <f t="shared" si="8"/>
        <v>45</v>
      </c>
      <c r="T81">
        <f t="shared" si="9"/>
        <v>108.91666666666667</v>
      </c>
    </row>
    <row r="82" spans="1:20" ht="23" hidden="1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t="s">
        <v>14</v>
      </c>
      <c r="G82">
        <v>1684</v>
      </c>
      <c r="H82" t="s">
        <v>21</v>
      </c>
      <c r="I82" t="s">
        <v>22</v>
      </c>
      <c r="J82">
        <v>1421992800</v>
      </c>
      <c r="K82" s="6">
        <f t="shared" si="5"/>
        <v>42027.25</v>
      </c>
      <c r="L82">
        <v>1426222800</v>
      </c>
      <c r="M82" s="7">
        <f t="shared" si="6"/>
        <v>42076.208333333328</v>
      </c>
      <c r="N82">
        <f t="shared" si="7"/>
        <v>49</v>
      </c>
      <c r="O82" t="b">
        <v>1</v>
      </c>
      <c r="P82" t="b">
        <v>1</v>
      </c>
      <c r="Q82" t="s">
        <v>2037</v>
      </c>
      <c r="R82" t="s">
        <v>2038</v>
      </c>
      <c r="S82" s="12">
        <f t="shared" si="8"/>
        <v>78</v>
      </c>
      <c r="T82">
        <f t="shared" si="9"/>
        <v>57.00296912114014</v>
      </c>
    </row>
    <row r="83" spans="1:20" ht="23" hidden="1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t="s">
        <v>14</v>
      </c>
      <c r="G83">
        <v>56</v>
      </c>
      <c r="H83" t="s">
        <v>21</v>
      </c>
      <c r="I83" t="s">
        <v>22</v>
      </c>
      <c r="J83">
        <v>1285563600</v>
      </c>
      <c r="K83" s="6">
        <f t="shared" si="5"/>
        <v>40448.208333333336</v>
      </c>
      <c r="L83">
        <v>1286773200</v>
      </c>
      <c r="M83" s="7">
        <f t="shared" si="6"/>
        <v>40462.208333333336</v>
      </c>
      <c r="N83">
        <f t="shared" si="7"/>
        <v>14</v>
      </c>
      <c r="O83" t="b">
        <v>0</v>
      </c>
      <c r="P83" t="b">
        <v>1</v>
      </c>
      <c r="Q83" t="s">
        <v>2039</v>
      </c>
      <c r="R83" t="s">
        <v>2047</v>
      </c>
      <c r="S83" s="12">
        <f t="shared" si="8"/>
        <v>47</v>
      </c>
      <c r="T83">
        <f t="shared" si="9"/>
        <v>79.642857142857139</v>
      </c>
    </row>
    <row r="84" spans="1:20" ht="23" hidden="1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t="s">
        <v>14</v>
      </c>
      <c r="G84">
        <v>838</v>
      </c>
      <c r="H84" t="s">
        <v>21</v>
      </c>
      <c r="I84" t="s">
        <v>22</v>
      </c>
      <c r="J84">
        <v>1529125200</v>
      </c>
      <c r="K84" s="6">
        <f t="shared" si="5"/>
        <v>43267.208333333328</v>
      </c>
      <c r="L84">
        <v>1529557200</v>
      </c>
      <c r="M84" s="7">
        <f t="shared" si="6"/>
        <v>43272.208333333328</v>
      </c>
      <c r="N84">
        <f t="shared" si="7"/>
        <v>5</v>
      </c>
      <c r="O84" t="b">
        <v>0</v>
      </c>
      <c r="P84" t="b">
        <v>0</v>
      </c>
      <c r="Q84" t="s">
        <v>2037</v>
      </c>
      <c r="R84" t="s">
        <v>2038</v>
      </c>
      <c r="S84" s="12">
        <f t="shared" si="8"/>
        <v>70</v>
      </c>
      <c r="T84">
        <f t="shared" si="9"/>
        <v>48.004773269689736</v>
      </c>
    </row>
    <row r="85" spans="1:20" ht="23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6">
        <f t="shared" si="5"/>
        <v>42579.208333333328</v>
      </c>
      <c r="L85">
        <v>1471582800</v>
      </c>
      <c r="M85" s="7">
        <f t="shared" si="6"/>
        <v>42601.208333333328</v>
      </c>
      <c r="N85">
        <f t="shared" si="7"/>
        <v>22</v>
      </c>
      <c r="O85" t="b">
        <v>0</v>
      </c>
      <c r="P85" t="b">
        <v>0</v>
      </c>
      <c r="Q85" t="s">
        <v>2033</v>
      </c>
      <c r="R85" t="s">
        <v>2041</v>
      </c>
      <c r="S85" s="12">
        <f t="shared" si="8"/>
        <v>38</v>
      </c>
      <c r="T85">
        <f t="shared" si="9"/>
        <v>39.996000000000002</v>
      </c>
    </row>
    <row r="86" spans="1:20" ht="36" hidden="1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t="s">
        <v>14</v>
      </c>
      <c r="G86">
        <v>1482</v>
      </c>
      <c r="H86" t="s">
        <v>26</v>
      </c>
      <c r="I86" t="s">
        <v>27</v>
      </c>
      <c r="J86">
        <v>1299564000</v>
      </c>
      <c r="K86" s="6">
        <f t="shared" si="5"/>
        <v>40610.25</v>
      </c>
      <c r="L86">
        <v>1300510800</v>
      </c>
      <c r="M86" s="7">
        <f t="shared" si="6"/>
        <v>40621.208333333336</v>
      </c>
      <c r="N86">
        <f t="shared" si="7"/>
        <v>11</v>
      </c>
      <c r="O86" t="b">
        <v>0</v>
      </c>
      <c r="P86" t="b">
        <v>1</v>
      </c>
      <c r="Q86" t="s">
        <v>2033</v>
      </c>
      <c r="R86" t="s">
        <v>2034</v>
      </c>
      <c r="S86" s="12">
        <f t="shared" si="8"/>
        <v>62</v>
      </c>
      <c r="T86">
        <f t="shared" si="9"/>
        <v>83.022941970310384</v>
      </c>
    </row>
    <row r="87" spans="1:20" ht="23" hidden="1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t="s">
        <v>14</v>
      </c>
      <c r="G87">
        <v>106</v>
      </c>
      <c r="H87" t="s">
        <v>21</v>
      </c>
      <c r="I87" t="s">
        <v>22</v>
      </c>
      <c r="J87">
        <v>1456380000</v>
      </c>
      <c r="K87" s="6">
        <f t="shared" si="5"/>
        <v>42425.25</v>
      </c>
      <c r="L87">
        <v>1456380000</v>
      </c>
      <c r="M87" s="7">
        <f t="shared" si="6"/>
        <v>42425.25</v>
      </c>
      <c r="N87">
        <f t="shared" si="7"/>
        <v>0</v>
      </c>
      <c r="O87" t="b">
        <v>0</v>
      </c>
      <c r="P87" t="b">
        <v>1</v>
      </c>
      <c r="Q87" t="s">
        <v>2037</v>
      </c>
      <c r="R87" t="s">
        <v>2038</v>
      </c>
      <c r="S87" s="12">
        <f t="shared" si="8"/>
        <v>79</v>
      </c>
      <c r="T87">
        <f t="shared" si="9"/>
        <v>57.849056603773583</v>
      </c>
    </row>
    <row r="88" spans="1:20" ht="23" hidden="1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t="s">
        <v>14</v>
      </c>
      <c r="G88">
        <v>679</v>
      </c>
      <c r="H88" t="s">
        <v>107</v>
      </c>
      <c r="I88" t="s">
        <v>108</v>
      </c>
      <c r="J88">
        <v>1470459600</v>
      </c>
      <c r="K88" s="6">
        <f t="shared" si="5"/>
        <v>42588.208333333328</v>
      </c>
      <c r="L88">
        <v>1472878800</v>
      </c>
      <c r="M88" s="7">
        <f t="shared" si="6"/>
        <v>42616.208333333328</v>
      </c>
      <c r="N88">
        <f t="shared" si="7"/>
        <v>28</v>
      </c>
      <c r="O88" t="b">
        <v>0</v>
      </c>
      <c r="P88" t="b">
        <v>0</v>
      </c>
      <c r="Q88" t="s">
        <v>2045</v>
      </c>
      <c r="R88" t="s">
        <v>2057</v>
      </c>
      <c r="S88" s="12">
        <f t="shared" si="8"/>
        <v>48</v>
      </c>
      <c r="T88">
        <f t="shared" si="9"/>
        <v>109.99705449189985</v>
      </c>
    </row>
    <row r="89" spans="1:20" ht="23" hidden="1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t="s">
        <v>14</v>
      </c>
      <c r="G89">
        <v>1220</v>
      </c>
      <c r="H89" t="s">
        <v>26</v>
      </c>
      <c r="I89" t="s">
        <v>27</v>
      </c>
      <c r="J89">
        <v>1437973200</v>
      </c>
      <c r="K89" s="6">
        <f t="shared" si="5"/>
        <v>42212.208333333328</v>
      </c>
      <c r="L89">
        <v>1438318800</v>
      </c>
      <c r="M89" s="7">
        <f t="shared" si="6"/>
        <v>42216.208333333328</v>
      </c>
      <c r="N89">
        <f t="shared" si="7"/>
        <v>4</v>
      </c>
      <c r="O89" t="b">
        <v>0</v>
      </c>
      <c r="P89" t="b">
        <v>0</v>
      </c>
      <c r="Q89" t="s">
        <v>2048</v>
      </c>
      <c r="R89" t="s">
        <v>2049</v>
      </c>
      <c r="S89" s="12">
        <f t="shared" si="8"/>
        <v>34</v>
      </c>
      <c r="T89">
        <f t="shared" si="9"/>
        <v>27.009016393442622</v>
      </c>
    </row>
    <row r="90" spans="1:20" ht="23" hidden="1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t="s">
        <v>14</v>
      </c>
      <c r="G90">
        <v>1</v>
      </c>
      <c r="H90" t="s">
        <v>21</v>
      </c>
      <c r="I90" t="s">
        <v>22</v>
      </c>
      <c r="J90">
        <v>1319000400</v>
      </c>
      <c r="K90" s="6">
        <f t="shared" si="5"/>
        <v>40835.208333333336</v>
      </c>
      <c r="L90">
        <v>1320555600</v>
      </c>
      <c r="M90" s="7">
        <f t="shared" si="6"/>
        <v>40853.208333333336</v>
      </c>
      <c r="N90">
        <f t="shared" si="7"/>
        <v>18</v>
      </c>
      <c r="O90" t="b">
        <v>0</v>
      </c>
      <c r="P90" t="b">
        <v>0</v>
      </c>
      <c r="Q90" t="s">
        <v>2037</v>
      </c>
      <c r="R90" t="s">
        <v>2038</v>
      </c>
      <c r="S90" s="12">
        <f t="shared" si="8"/>
        <v>1</v>
      </c>
      <c r="T90">
        <f t="shared" si="9"/>
        <v>1</v>
      </c>
    </row>
    <row r="91" spans="1:20" ht="23" hidden="1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t="s">
        <v>14</v>
      </c>
      <c r="G91">
        <v>37</v>
      </c>
      <c r="H91" t="s">
        <v>107</v>
      </c>
      <c r="I91" t="s">
        <v>108</v>
      </c>
      <c r="J91">
        <v>1287896400</v>
      </c>
      <c r="K91" s="6">
        <f t="shared" si="5"/>
        <v>40475.208333333336</v>
      </c>
      <c r="L91">
        <v>1288674000</v>
      </c>
      <c r="M91" s="7">
        <f t="shared" si="6"/>
        <v>40484.208333333336</v>
      </c>
      <c r="N91">
        <f t="shared" si="7"/>
        <v>9</v>
      </c>
      <c r="O91" t="b">
        <v>0</v>
      </c>
      <c r="P91" t="b">
        <v>0</v>
      </c>
      <c r="Q91" t="s">
        <v>2033</v>
      </c>
      <c r="R91" t="s">
        <v>2041</v>
      </c>
      <c r="S91" s="12">
        <f t="shared" si="8"/>
        <v>25</v>
      </c>
      <c r="T91">
        <f t="shared" si="9"/>
        <v>66.513513513513516</v>
      </c>
    </row>
    <row r="92" spans="1:20" ht="23" hidden="1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t="s">
        <v>14</v>
      </c>
      <c r="G92">
        <v>60</v>
      </c>
      <c r="H92" t="s">
        <v>21</v>
      </c>
      <c r="I92" t="s">
        <v>22</v>
      </c>
      <c r="J92">
        <v>1389506400</v>
      </c>
      <c r="K92" s="6">
        <f t="shared" si="5"/>
        <v>41651.25</v>
      </c>
      <c r="L92">
        <v>1389679200</v>
      </c>
      <c r="M92" s="7">
        <f t="shared" si="6"/>
        <v>41653.25</v>
      </c>
      <c r="N92">
        <f t="shared" si="7"/>
        <v>2</v>
      </c>
      <c r="O92" t="b">
        <v>0</v>
      </c>
      <c r="P92" t="b">
        <v>0</v>
      </c>
      <c r="Q92" t="s">
        <v>2039</v>
      </c>
      <c r="R92" t="s">
        <v>2058</v>
      </c>
      <c r="S92" s="12">
        <f t="shared" si="8"/>
        <v>59</v>
      </c>
      <c r="T92">
        <f t="shared" si="9"/>
        <v>51.31666666666667</v>
      </c>
    </row>
    <row r="93" spans="1:20" ht="36" hidden="1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t="s">
        <v>14</v>
      </c>
      <c r="G93">
        <v>296</v>
      </c>
      <c r="H93" t="s">
        <v>21</v>
      </c>
      <c r="I93" t="s">
        <v>22</v>
      </c>
      <c r="J93">
        <v>1536642000</v>
      </c>
      <c r="K93" s="6">
        <f t="shared" si="5"/>
        <v>43354.208333333328</v>
      </c>
      <c r="L93">
        <v>1538283600</v>
      </c>
      <c r="M93" s="7">
        <f t="shared" si="6"/>
        <v>43373.208333333328</v>
      </c>
      <c r="N93">
        <f t="shared" si="7"/>
        <v>19</v>
      </c>
      <c r="O93" t="b">
        <v>0</v>
      </c>
      <c r="P93" t="b">
        <v>0</v>
      </c>
      <c r="Q93" t="s">
        <v>2031</v>
      </c>
      <c r="R93" t="s">
        <v>2032</v>
      </c>
      <c r="S93" s="12">
        <f t="shared" si="8"/>
        <v>15</v>
      </c>
      <c r="T93">
        <f t="shared" si="9"/>
        <v>71.983108108108112</v>
      </c>
    </row>
    <row r="94" spans="1:20" ht="23" hidden="1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t="s">
        <v>14</v>
      </c>
      <c r="G94">
        <v>3304</v>
      </c>
      <c r="H94" t="s">
        <v>107</v>
      </c>
      <c r="I94" t="s">
        <v>108</v>
      </c>
      <c r="J94">
        <v>1510898400</v>
      </c>
      <c r="K94" s="6">
        <f t="shared" si="5"/>
        <v>43056.25</v>
      </c>
      <c r="L94">
        <v>1513922400</v>
      </c>
      <c r="M94" s="7">
        <f t="shared" si="6"/>
        <v>43091.25</v>
      </c>
      <c r="N94">
        <f t="shared" si="7"/>
        <v>35</v>
      </c>
      <c r="O94" t="b">
        <v>0</v>
      </c>
      <c r="P94" t="b">
        <v>0</v>
      </c>
      <c r="Q94" t="s">
        <v>2045</v>
      </c>
      <c r="R94" t="s">
        <v>2051</v>
      </c>
      <c r="S94" s="12">
        <f t="shared" si="8"/>
        <v>87</v>
      </c>
      <c r="T94">
        <f t="shared" si="9"/>
        <v>44.001815980629537</v>
      </c>
    </row>
    <row r="95" spans="1:20" ht="36" hidden="1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t="s">
        <v>14</v>
      </c>
      <c r="G95">
        <v>73</v>
      </c>
      <c r="H95" t="s">
        <v>21</v>
      </c>
      <c r="I95" t="s">
        <v>22</v>
      </c>
      <c r="J95">
        <v>1442552400</v>
      </c>
      <c r="K95" s="6">
        <f t="shared" si="5"/>
        <v>42265.208333333328</v>
      </c>
      <c r="L95">
        <v>1442638800</v>
      </c>
      <c r="M95" s="7">
        <f t="shared" si="6"/>
        <v>42266.208333333328</v>
      </c>
      <c r="N95">
        <f t="shared" si="7"/>
        <v>1</v>
      </c>
      <c r="O95" t="b">
        <v>0</v>
      </c>
      <c r="P95" t="b">
        <v>0</v>
      </c>
      <c r="Q95" t="s">
        <v>2037</v>
      </c>
      <c r="R95" t="s">
        <v>2038</v>
      </c>
      <c r="S95" s="12">
        <f t="shared" si="8"/>
        <v>88</v>
      </c>
      <c r="T95">
        <f t="shared" si="9"/>
        <v>86.794520547945211</v>
      </c>
    </row>
    <row r="96" spans="1:20" ht="23" hidden="1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t="s">
        <v>14</v>
      </c>
      <c r="G96">
        <v>3387</v>
      </c>
      <c r="H96" t="s">
        <v>21</v>
      </c>
      <c r="I96" t="s">
        <v>22</v>
      </c>
      <c r="J96">
        <v>1417068000</v>
      </c>
      <c r="K96" s="6">
        <f t="shared" si="5"/>
        <v>41970.25</v>
      </c>
      <c r="L96">
        <v>1419400800</v>
      </c>
      <c r="M96" s="7">
        <f t="shared" si="6"/>
        <v>41997.25</v>
      </c>
      <c r="N96">
        <f t="shared" si="7"/>
        <v>27</v>
      </c>
      <c r="O96" t="b">
        <v>0</v>
      </c>
      <c r="P96" t="b">
        <v>0</v>
      </c>
      <c r="Q96" t="s">
        <v>2045</v>
      </c>
      <c r="R96" t="s">
        <v>2051</v>
      </c>
      <c r="S96" s="12">
        <f t="shared" si="8"/>
        <v>64</v>
      </c>
      <c r="T96">
        <f t="shared" si="9"/>
        <v>25.997933274284026</v>
      </c>
    </row>
    <row r="97" spans="1:20" ht="23" hidden="1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t="s">
        <v>14</v>
      </c>
      <c r="G97">
        <v>662</v>
      </c>
      <c r="H97" t="s">
        <v>15</v>
      </c>
      <c r="I97" t="s">
        <v>16</v>
      </c>
      <c r="J97">
        <v>1448344800</v>
      </c>
      <c r="K97" s="6">
        <f t="shared" si="5"/>
        <v>42332.25</v>
      </c>
      <c r="L97">
        <v>1448604000</v>
      </c>
      <c r="M97" s="7">
        <f t="shared" si="6"/>
        <v>42335.25</v>
      </c>
      <c r="N97">
        <f t="shared" si="7"/>
        <v>3</v>
      </c>
      <c r="O97" t="b">
        <v>1</v>
      </c>
      <c r="P97" t="b">
        <v>0</v>
      </c>
      <c r="Q97" t="s">
        <v>2037</v>
      </c>
      <c r="R97" t="s">
        <v>2038</v>
      </c>
      <c r="S97" s="12">
        <f t="shared" si="8"/>
        <v>19</v>
      </c>
      <c r="T97">
        <f t="shared" si="9"/>
        <v>49.987915407854985</v>
      </c>
    </row>
    <row r="98" spans="1:20" ht="23" hidden="1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t="s">
        <v>14</v>
      </c>
      <c r="G98">
        <v>774</v>
      </c>
      <c r="H98" t="s">
        <v>21</v>
      </c>
      <c r="I98" t="s">
        <v>22</v>
      </c>
      <c r="J98">
        <v>1471150800</v>
      </c>
      <c r="K98" s="6">
        <f t="shared" si="5"/>
        <v>42596.208333333328</v>
      </c>
      <c r="L98">
        <v>1473570000</v>
      </c>
      <c r="M98" s="7">
        <f t="shared" si="6"/>
        <v>42624.208333333328</v>
      </c>
      <c r="N98">
        <f t="shared" si="7"/>
        <v>28</v>
      </c>
      <c r="O98" t="b">
        <v>0</v>
      </c>
      <c r="P98" t="b">
        <v>1</v>
      </c>
      <c r="Q98" t="s">
        <v>2037</v>
      </c>
      <c r="R98" t="s">
        <v>2038</v>
      </c>
      <c r="S98" s="12">
        <f t="shared" si="8"/>
        <v>39</v>
      </c>
      <c r="T98">
        <f t="shared" si="9"/>
        <v>89.944444444444443</v>
      </c>
    </row>
    <row r="99" spans="1:20" ht="23" hidden="1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t="s">
        <v>14</v>
      </c>
      <c r="G99">
        <v>672</v>
      </c>
      <c r="H99" t="s">
        <v>15</v>
      </c>
      <c r="I99" t="s">
        <v>16</v>
      </c>
      <c r="J99">
        <v>1273640400</v>
      </c>
      <c r="K99" s="6">
        <f t="shared" si="5"/>
        <v>40310.208333333336</v>
      </c>
      <c r="L99">
        <v>1273899600</v>
      </c>
      <c r="M99" s="7">
        <f t="shared" si="6"/>
        <v>40313.208333333336</v>
      </c>
      <c r="N99">
        <f t="shared" si="7"/>
        <v>3</v>
      </c>
      <c r="O99" t="b">
        <v>0</v>
      </c>
      <c r="P99" t="b">
        <v>0</v>
      </c>
      <c r="Q99" t="s">
        <v>2037</v>
      </c>
      <c r="R99" t="s">
        <v>2038</v>
      </c>
      <c r="S99" s="12">
        <f t="shared" si="8"/>
        <v>51</v>
      </c>
      <c r="T99">
        <f t="shared" si="9"/>
        <v>78.96875</v>
      </c>
    </row>
    <row r="100" spans="1:20" ht="23" hidden="1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t="s">
        <v>14</v>
      </c>
      <c r="G100">
        <v>940</v>
      </c>
      <c r="H100" t="s">
        <v>98</v>
      </c>
      <c r="I100" t="s">
        <v>99</v>
      </c>
      <c r="J100">
        <v>1308459600</v>
      </c>
      <c r="K100" s="6">
        <f t="shared" si="5"/>
        <v>40713.208333333336</v>
      </c>
      <c r="L100">
        <v>1312693200</v>
      </c>
      <c r="M100" s="7">
        <f t="shared" si="6"/>
        <v>40762.208333333336</v>
      </c>
      <c r="N100">
        <f t="shared" si="7"/>
        <v>49</v>
      </c>
      <c r="O100" t="b">
        <v>0</v>
      </c>
      <c r="P100" t="b">
        <v>1</v>
      </c>
      <c r="Q100" t="s">
        <v>2039</v>
      </c>
      <c r="R100" t="s">
        <v>2040</v>
      </c>
      <c r="S100" s="12">
        <f t="shared" si="8"/>
        <v>90</v>
      </c>
      <c r="T100">
        <f t="shared" si="9"/>
        <v>94.987234042553197</v>
      </c>
    </row>
    <row r="101" spans="1:20" ht="23" hidden="1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t="s">
        <v>14</v>
      </c>
      <c r="G101">
        <v>117</v>
      </c>
      <c r="H101" t="s">
        <v>21</v>
      </c>
      <c r="I101" t="s">
        <v>22</v>
      </c>
      <c r="J101">
        <v>1362636000</v>
      </c>
      <c r="K101" s="6">
        <f t="shared" si="5"/>
        <v>41340.25</v>
      </c>
      <c r="L101">
        <v>1363064400</v>
      </c>
      <c r="M101" s="7">
        <f t="shared" si="6"/>
        <v>41345.208333333336</v>
      </c>
      <c r="N101">
        <f t="shared" si="7"/>
        <v>5</v>
      </c>
      <c r="O101" t="b">
        <v>0</v>
      </c>
      <c r="P101" t="b">
        <v>1</v>
      </c>
      <c r="Q101" t="s">
        <v>2037</v>
      </c>
      <c r="R101" t="s">
        <v>2038</v>
      </c>
      <c r="S101" s="12">
        <f t="shared" si="8"/>
        <v>71</v>
      </c>
      <c r="T101">
        <f t="shared" si="9"/>
        <v>46.905982905982903</v>
      </c>
    </row>
    <row r="102" spans="1:20" ht="36" hidden="1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t="s">
        <v>14</v>
      </c>
      <c r="G102">
        <v>115</v>
      </c>
      <c r="H102" t="s">
        <v>21</v>
      </c>
      <c r="I102" t="s">
        <v>22</v>
      </c>
      <c r="J102">
        <v>1348808400</v>
      </c>
      <c r="K102" s="6">
        <f t="shared" si="5"/>
        <v>41180.208333333336</v>
      </c>
      <c r="L102">
        <v>1349326800</v>
      </c>
      <c r="M102" s="7">
        <f t="shared" si="6"/>
        <v>41186.208333333336</v>
      </c>
      <c r="N102">
        <f t="shared" si="7"/>
        <v>6</v>
      </c>
      <c r="O102" t="b">
        <v>0</v>
      </c>
      <c r="P102" t="b">
        <v>0</v>
      </c>
      <c r="Q102" t="s">
        <v>2048</v>
      </c>
      <c r="R102" t="s">
        <v>2059</v>
      </c>
      <c r="S102" s="12">
        <f t="shared" si="8"/>
        <v>96</v>
      </c>
      <c r="T102">
        <f t="shared" si="9"/>
        <v>80.139130434782615</v>
      </c>
    </row>
    <row r="103" spans="1:20" ht="23" hidden="1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t="s">
        <v>14</v>
      </c>
      <c r="G103">
        <v>326</v>
      </c>
      <c r="H103" t="s">
        <v>21</v>
      </c>
      <c r="I103" t="s">
        <v>22</v>
      </c>
      <c r="J103">
        <v>1429592400</v>
      </c>
      <c r="K103" s="6">
        <f t="shared" si="5"/>
        <v>42115.208333333328</v>
      </c>
      <c r="L103">
        <v>1430974800</v>
      </c>
      <c r="M103" s="7">
        <f t="shared" si="6"/>
        <v>42131.208333333328</v>
      </c>
      <c r="N103">
        <f t="shared" si="7"/>
        <v>16</v>
      </c>
      <c r="O103" t="b">
        <v>0</v>
      </c>
      <c r="P103" t="b">
        <v>1</v>
      </c>
      <c r="Q103" t="s">
        <v>2035</v>
      </c>
      <c r="R103" t="s">
        <v>2044</v>
      </c>
      <c r="S103" s="12">
        <f t="shared" si="8"/>
        <v>21</v>
      </c>
      <c r="T103">
        <f t="shared" si="9"/>
        <v>59.036809815950917</v>
      </c>
    </row>
    <row r="104" spans="1:20" ht="23" hidden="1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t="s">
        <v>14</v>
      </c>
      <c r="G104">
        <v>1</v>
      </c>
      <c r="H104" t="s">
        <v>21</v>
      </c>
      <c r="I104" t="s">
        <v>22</v>
      </c>
      <c r="J104">
        <v>1544940000</v>
      </c>
      <c r="K104" s="6">
        <f t="shared" si="5"/>
        <v>43450.25</v>
      </c>
      <c r="L104">
        <v>1545026400</v>
      </c>
      <c r="M104" s="7">
        <f t="shared" si="6"/>
        <v>43451.25</v>
      </c>
      <c r="N104">
        <f t="shared" si="7"/>
        <v>1</v>
      </c>
      <c r="O104" t="b">
        <v>0</v>
      </c>
      <c r="P104" t="b">
        <v>0</v>
      </c>
      <c r="Q104" t="s">
        <v>2033</v>
      </c>
      <c r="R104" t="s">
        <v>2034</v>
      </c>
      <c r="S104" s="12">
        <f t="shared" si="8"/>
        <v>1</v>
      </c>
      <c r="T104">
        <f t="shared" si="9"/>
        <v>1</v>
      </c>
    </row>
    <row r="105" spans="1:20" ht="23" hidden="1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t="s">
        <v>14</v>
      </c>
      <c r="G105">
        <v>1467</v>
      </c>
      <c r="H105" t="s">
        <v>21</v>
      </c>
      <c r="I105" t="s">
        <v>22</v>
      </c>
      <c r="J105">
        <v>1402290000</v>
      </c>
      <c r="K105" s="6">
        <f t="shared" si="5"/>
        <v>41799.208333333336</v>
      </c>
      <c r="L105">
        <v>1406696400</v>
      </c>
      <c r="M105" s="7">
        <f t="shared" si="6"/>
        <v>41850.208333333336</v>
      </c>
      <c r="N105">
        <f t="shared" si="7"/>
        <v>51</v>
      </c>
      <c r="O105" t="b">
        <v>0</v>
      </c>
      <c r="P105" t="b">
        <v>0</v>
      </c>
      <c r="Q105" t="s">
        <v>2033</v>
      </c>
      <c r="R105" t="s">
        <v>2041</v>
      </c>
      <c r="S105" s="12">
        <f t="shared" si="8"/>
        <v>64</v>
      </c>
      <c r="T105">
        <f t="shared" si="9"/>
        <v>60.011588275391958</v>
      </c>
    </row>
    <row r="106" spans="1:20" ht="23" hidden="1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t="s">
        <v>14</v>
      </c>
      <c r="G106">
        <v>5681</v>
      </c>
      <c r="H106" t="s">
        <v>21</v>
      </c>
      <c r="I106" t="s">
        <v>22</v>
      </c>
      <c r="J106">
        <v>1350622800</v>
      </c>
      <c r="K106" s="6">
        <f t="shared" si="5"/>
        <v>41201.208333333336</v>
      </c>
      <c r="L106">
        <v>1351141200</v>
      </c>
      <c r="M106" s="7">
        <f t="shared" si="6"/>
        <v>41207.208333333336</v>
      </c>
      <c r="N106">
        <f t="shared" si="7"/>
        <v>6</v>
      </c>
      <c r="O106" t="b">
        <v>0</v>
      </c>
      <c r="P106" t="b">
        <v>0</v>
      </c>
      <c r="Q106" t="s">
        <v>2037</v>
      </c>
      <c r="R106" t="s">
        <v>2038</v>
      </c>
      <c r="S106" s="12">
        <f t="shared" si="8"/>
        <v>93</v>
      </c>
      <c r="T106">
        <f t="shared" si="9"/>
        <v>31.000176025347649</v>
      </c>
    </row>
    <row r="107" spans="1:20" ht="23" hidden="1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t="s">
        <v>14</v>
      </c>
      <c r="G107">
        <v>1059</v>
      </c>
      <c r="H107" t="s">
        <v>21</v>
      </c>
      <c r="I107" t="s">
        <v>22</v>
      </c>
      <c r="J107">
        <v>1463029200</v>
      </c>
      <c r="K107" s="6">
        <f t="shared" si="5"/>
        <v>42502.208333333328</v>
      </c>
      <c r="L107">
        <v>1465016400</v>
      </c>
      <c r="M107" s="7">
        <f t="shared" si="6"/>
        <v>42525.208333333328</v>
      </c>
      <c r="N107">
        <f t="shared" si="7"/>
        <v>23</v>
      </c>
      <c r="O107" t="b">
        <v>0</v>
      </c>
      <c r="P107" t="b">
        <v>1</v>
      </c>
      <c r="Q107" t="s">
        <v>2033</v>
      </c>
      <c r="R107" t="s">
        <v>2043</v>
      </c>
      <c r="S107" s="12">
        <f t="shared" si="8"/>
        <v>59</v>
      </c>
      <c r="T107">
        <f t="shared" si="9"/>
        <v>95.042492917847028</v>
      </c>
    </row>
    <row r="108" spans="1:20" ht="23" hidden="1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t="s">
        <v>14</v>
      </c>
      <c r="G108">
        <v>1194</v>
      </c>
      <c r="H108" t="s">
        <v>21</v>
      </c>
      <c r="I108" t="s">
        <v>22</v>
      </c>
      <c r="J108">
        <v>1269493200</v>
      </c>
      <c r="K108" s="6">
        <f t="shared" si="5"/>
        <v>40262.208333333336</v>
      </c>
      <c r="L108">
        <v>1270789200</v>
      </c>
      <c r="M108" s="7">
        <f t="shared" si="6"/>
        <v>40277.208333333336</v>
      </c>
      <c r="N108">
        <f t="shared" si="7"/>
        <v>15</v>
      </c>
      <c r="O108" t="b">
        <v>0</v>
      </c>
      <c r="P108" t="b">
        <v>0</v>
      </c>
      <c r="Q108" t="s">
        <v>2037</v>
      </c>
      <c r="R108" t="s">
        <v>2038</v>
      </c>
      <c r="S108" s="12">
        <f t="shared" si="8"/>
        <v>65</v>
      </c>
      <c r="T108">
        <f t="shared" si="9"/>
        <v>75.968174204355108</v>
      </c>
    </row>
    <row r="109" spans="1:20" ht="23" hidden="1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t="s">
        <v>14</v>
      </c>
      <c r="G109">
        <v>30</v>
      </c>
      <c r="H109" t="s">
        <v>26</v>
      </c>
      <c r="I109" t="s">
        <v>27</v>
      </c>
      <c r="J109">
        <v>1388383200</v>
      </c>
      <c r="K109" s="6">
        <f t="shared" si="5"/>
        <v>41638.25</v>
      </c>
      <c r="L109">
        <v>1389420000</v>
      </c>
      <c r="M109" s="7">
        <f t="shared" si="6"/>
        <v>41650.25</v>
      </c>
      <c r="N109">
        <f t="shared" si="7"/>
        <v>12</v>
      </c>
      <c r="O109" t="b">
        <v>0</v>
      </c>
      <c r="P109" t="b">
        <v>0</v>
      </c>
      <c r="Q109" t="s">
        <v>2052</v>
      </c>
      <c r="R109" t="s">
        <v>2053</v>
      </c>
      <c r="S109" s="12">
        <f t="shared" si="8"/>
        <v>53</v>
      </c>
      <c r="T109">
        <f t="shared" si="9"/>
        <v>73.733333333333334</v>
      </c>
    </row>
    <row r="110" spans="1:20" ht="36" hidden="1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t="s">
        <v>14</v>
      </c>
      <c r="G110">
        <v>75</v>
      </c>
      <c r="H110" t="s">
        <v>21</v>
      </c>
      <c r="I110" t="s">
        <v>22</v>
      </c>
      <c r="J110">
        <v>1442984400</v>
      </c>
      <c r="K110" s="6">
        <f t="shared" si="5"/>
        <v>42270.208333333328</v>
      </c>
      <c r="L110">
        <v>1443502800</v>
      </c>
      <c r="M110" s="7">
        <f t="shared" si="6"/>
        <v>42276.208333333328</v>
      </c>
      <c r="N110">
        <f t="shared" si="7"/>
        <v>6</v>
      </c>
      <c r="O110" t="b">
        <v>0</v>
      </c>
      <c r="P110" t="b">
        <v>1</v>
      </c>
      <c r="Q110" t="s">
        <v>2035</v>
      </c>
      <c r="R110" t="s">
        <v>2036</v>
      </c>
      <c r="S110" s="12">
        <f t="shared" si="8"/>
        <v>78</v>
      </c>
      <c r="T110">
        <f t="shared" si="9"/>
        <v>57.333333333333336</v>
      </c>
    </row>
    <row r="111" spans="1:20" ht="23" hidden="1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t="s">
        <v>14</v>
      </c>
      <c r="G111">
        <v>955</v>
      </c>
      <c r="H111" t="s">
        <v>36</v>
      </c>
      <c r="I111" t="s">
        <v>37</v>
      </c>
      <c r="J111">
        <v>1550815200</v>
      </c>
      <c r="K111" s="6">
        <f t="shared" si="5"/>
        <v>43518.25</v>
      </c>
      <c r="L111">
        <v>1552798800</v>
      </c>
      <c r="M111" s="7">
        <f t="shared" si="6"/>
        <v>43541.208333333328</v>
      </c>
      <c r="N111">
        <f t="shared" si="7"/>
        <v>23</v>
      </c>
      <c r="O111" t="b">
        <v>0</v>
      </c>
      <c r="P111" t="b">
        <v>1</v>
      </c>
      <c r="Q111" t="s">
        <v>2033</v>
      </c>
      <c r="R111" t="s">
        <v>2043</v>
      </c>
      <c r="S111" s="12">
        <f t="shared" si="8"/>
        <v>31</v>
      </c>
      <c r="T111">
        <f t="shared" si="9"/>
        <v>41.996858638743454</v>
      </c>
    </row>
    <row r="112" spans="1:20" ht="23" hidden="1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t="s">
        <v>14</v>
      </c>
      <c r="G112">
        <v>67</v>
      </c>
      <c r="H112" t="s">
        <v>21</v>
      </c>
      <c r="I112" t="s">
        <v>22</v>
      </c>
      <c r="J112">
        <v>1501736400</v>
      </c>
      <c r="K112" s="6">
        <f t="shared" si="5"/>
        <v>42950.208333333328</v>
      </c>
      <c r="L112">
        <v>1502341200</v>
      </c>
      <c r="M112" s="7">
        <f t="shared" si="6"/>
        <v>42957.208333333328</v>
      </c>
      <c r="N112">
        <f t="shared" si="7"/>
        <v>7</v>
      </c>
      <c r="O112" t="b">
        <v>0</v>
      </c>
      <c r="P112" t="b">
        <v>0</v>
      </c>
      <c r="Q112" t="s">
        <v>2033</v>
      </c>
      <c r="R112" t="s">
        <v>2043</v>
      </c>
      <c r="S112" s="12">
        <f t="shared" si="8"/>
        <v>3</v>
      </c>
      <c r="T112">
        <f t="shared" si="9"/>
        <v>82.507462686567166</v>
      </c>
    </row>
    <row r="113" spans="1:20" ht="36" hidden="1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t="s">
        <v>14</v>
      </c>
      <c r="G113">
        <v>5</v>
      </c>
      <c r="H113" t="s">
        <v>21</v>
      </c>
      <c r="I113" t="s">
        <v>22</v>
      </c>
      <c r="J113">
        <v>1395291600</v>
      </c>
      <c r="K113" s="6">
        <f t="shared" si="5"/>
        <v>41718.208333333336</v>
      </c>
      <c r="L113">
        <v>1397192400</v>
      </c>
      <c r="M113" s="7">
        <f t="shared" si="6"/>
        <v>41740.208333333336</v>
      </c>
      <c r="N113">
        <f t="shared" si="7"/>
        <v>22</v>
      </c>
      <c r="O113" t="b">
        <v>0</v>
      </c>
      <c r="P113" t="b">
        <v>0</v>
      </c>
      <c r="Q113" t="s">
        <v>2045</v>
      </c>
      <c r="R113" t="s">
        <v>2057</v>
      </c>
      <c r="S113" s="12">
        <f t="shared" si="8"/>
        <v>11</v>
      </c>
      <c r="T113">
        <f t="shared" si="9"/>
        <v>104.2</v>
      </c>
    </row>
    <row r="114" spans="1:20" ht="23" hidden="1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t="s">
        <v>14</v>
      </c>
      <c r="G114">
        <v>26</v>
      </c>
      <c r="H114" t="s">
        <v>21</v>
      </c>
      <c r="I114" t="s">
        <v>22</v>
      </c>
      <c r="J114">
        <v>1405746000</v>
      </c>
      <c r="K114" s="6">
        <f t="shared" si="5"/>
        <v>41839.208333333336</v>
      </c>
      <c r="L114">
        <v>1407042000</v>
      </c>
      <c r="M114" s="7">
        <f t="shared" si="6"/>
        <v>41854.208333333336</v>
      </c>
      <c r="N114">
        <f t="shared" si="7"/>
        <v>15</v>
      </c>
      <c r="O114" t="b">
        <v>0</v>
      </c>
      <c r="P114" t="b">
        <v>1</v>
      </c>
      <c r="Q114" t="s">
        <v>2039</v>
      </c>
      <c r="R114" t="s">
        <v>2040</v>
      </c>
      <c r="S114" s="12">
        <f t="shared" si="8"/>
        <v>83</v>
      </c>
      <c r="T114">
        <f t="shared" si="9"/>
        <v>25.5</v>
      </c>
    </row>
    <row r="115" spans="1:20" ht="23" hidden="1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t="s">
        <v>14</v>
      </c>
      <c r="G115">
        <v>1130</v>
      </c>
      <c r="H115" t="s">
        <v>21</v>
      </c>
      <c r="I115" t="s">
        <v>22</v>
      </c>
      <c r="J115">
        <v>1472619600</v>
      </c>
      <c r="K115" s="6">
        <f t="shared" si="5"/>
        <v>42613.208333333328</v>
      </c>
      <c r="L115">
        <v>1474261200</v>
      </c>
      <c r="M115" s="7">
        <f t="shared" si="6"/>
        <v>42632.208333333328</v>
      </c>
      <c r="N115">
        <f t="shared" si="7"/>
        <v>19</v>
      </c>
      <c r="O115" t="b">
        <v>0</v>
      </c>
      <c r="P115" t="b">
        <v>0</v>
      </c>
      <c r="Q115" t="s">
        <v>2037</v>
      </c>
      <c r="R115" t="s">
        <v>2038</v>
      </c>
      <c r="S115" s="12">
        <f t="shared" si="8"/>
        <v>26</v>
      </c>
      <c r="T115">
        <f t="shared" si="9"/>
        <v>41.999115044247787</v>
      </c>
    </row>
    <row r="116" spans="1:20" ht="36" hidden="1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t="s">
        <v>14</v>
      </c>
      <c r="G116">
        <v>782</v>
      </c>
      <c r="H116" t="s">
        <v>21</v>
      </c>
      <c r="I116" t="s">
        <v>22</v>
      </c>
      <c r="J116">
        <v>1472878800</v>
      </c>
      <c r="K116" s="6">
        <f t="shared" si="5"/>
        <v>42616.208333333328</v>
      </c>
      <c r="L116">
        <v>1473656400</v>
      </c>
      <c r="M116" s="7">
        <f t="shared" si="6"/>
        <v>42625.208333333328</v>
      </c>
      <c r="N116">
        <f t="shared" si="7"/>
        <v>9</v>
      </c>
      <c r="O116" t="b">
        <v>0</v>
      </c>
      <c r="P116" t="b">
        <v>0</v>
      </c>
      <c r="Q116" t="s">
        <v>2037</v>
      </c>
      <c r="R116" t="s">
        <v>2038</v>
      </c>
      <c r="S116" s="12">
        <f t="shared" si="8"/>
        <v>75</v>
      </c>
      <c r="T116">
        <f t="shared" si="9"/>
        <v>110.05115089514067</v>
      </c>
    </row>
    <row r="117" spans="1:20" ht="23" hidden="1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t="s">
        <v>14</v>
      </c>
      <c r="G117">
        <v>210</v>
      </c>
      <c r="H117" t="s">
        <v>21</v>
      </c>
      <c r="I117" t="s">
        <v>22</v>
      </c>
      <c r="J117">
        <v>1505970000</v>
      </c>
      <c r="K117" s="6">
        <f t="shared" si="5"/>
        <v>42999.208333333328</v>
      </c>
      <c r="L117">
        <v>1506747600</v>
      </c>
      <c r="M117" s="7">
        <f t="shared" si="6"/>
        <v>43008.208333333328</v>
      </c>
      <c r="N117">
        <f t="shared" si="7"/>
        <v>9</v>
      </c>
      <c r="O117" t="b">
        <v>0</v>
      </c>
      <c r="P117" t="b">
        <v>0</v>
      </c>
      <c r="Q117" t="s">
        <v>2031</v>
      </c>
      <c r="R117" t="s">
        <v>2032</v>
      </c>
      <c r="S117" s="12">
        <f t="shared" si="8"/>
        <v>96</v>
      </c>
      <c r="T117">
        <f t="shared" si="9"/>
        <v>32.985714285714288</v>
      </c>
    </row>
    <row r="118" spans="1:20" ht="23" hidden="1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t="s">
        <v>14</v>
      </c>
      <c r="G118">
        <v>136</v>
      </c>
      <c r="H118" t="s">
        <v>21</v>
      </c>
      <c r="I118" t="s">
        <v>22</v>
      </c>
      <c r="J118">
        <v>1507093200</v>
      </c>
      <c r="K118" s="6">
        <f t="shared" si="5"/>
        <v>43012.208333333328</v>
      </c>
      <c r="L118">
        <v>1508648400</v>
      </c>
      <c r="M118" s="7">
        <f t="shared" si="6"/>
        <v>43030.208333333328</v>
      </c>
      <c r="N118">
        <f t="shared" si="7"/>
        <v>18</v>
      </c>
      <c r="O118" t="b">
        <v>0</v>
      </c>
      <c r="P118" t="b">
        <v>0</v>
      </c>
      <c r="Q118" t="s">
        <v>2035</v>
      </c>
      <c r="R118" t="s">
        <v>2036</v>
      </c>
      <c r="S118" s="12">
        <f t="shared" si="8"/>
        <v>62</v>
      </c>
      <c r="T118">
        <f t="shared" si="9"/>
        <v>39.080882352941174</v>
      </c>
    </row>
    <row r="119" spans="1:20" ht="36" hidden="1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t="s">
        <v>14</v>
      </c>
      <c r="G119">
        <v>86</v>
      </c>
      <c r="H119" t="s">
        <v>15</v>
      </c>
      <c r="I119" t="s">
        <v>16</v>
      </c>
      <c r="J119">
        <v>1284008400</v>
      </c>
      <c r="K119" s="6">
        <f t="shared" si="5"/>
        <v>40430.208333333336</v>
      </c>
      <c r="L119">
        <v>1285131600</v>
      </c>
      <c r="M119" s="7">
        <f t="shared" si="6"/>
        <v>40443.208333333336</v>
      </c>
      <c r="N119">
        <f t="shared" si="7"/>
        <v>13</v>
      </c>
      <c r="O119" t="b">
        <v>0</v>
      </c>
      <c r="P119" t="b">
        <v>0</v>
      </c>
      <c r="Q119" t="s">
        <v>2033</v>
      </c>
      <c r="R119" t="s">
        <v>2034</v>
      </c>
      <c r="S119" s="12">
        <f t="shared" si="8"/>
        <v>69</v>
      </c>
      <c r="T119">
        <f t="shared" si="9"/>
        <v>40.988372093023258</v>
      </c>
    </row>
    <row r="120" spans="1:20" ht="23" hidden="1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t="s">
        <v>14</v>
      </c>
      <c r="G120">
        <v>19</v>
      </c>
      <c r="H120" t="s">
        <v>21</v>
      </c>
      <c r="I120" t="s">
        <v>22</v>
      </c>
      <c r="J120">
        <v>1526187600</v>
      </c>
      <c r="K120" s="6">
        <f t="shared" si="5"/>
        <v>43233.208333333328</v>
      </c>
      <c r="L120">
        <v>1527138000</v>
      </c>
      <c r="M120" s="7">
        <f t="shared" si="6"/>
        <v>43244.208333333328</v>
      </c>
      <c r="N120">
        <f t="shared" si="7"/>
        <v>11</v>
      </c>
      <c r="O120" t="b">
        <v>0</v>
      </c>
      <c r="P120" t="b">
        <v>0</v>
      </c>
      <c r="Q120" t="s">
        <v>2039</v>
      </c>
      <c r="R120" t="s">
        <v>2058</v>
      </c>
      <c r="S120" s="12">
        <f t="shared" si="8"/>
        <v>72</v>
      </c>
      <c r="T120">
        <f t="shared" si="9"/>
        <v>37.789473684210527</v>
      </c>
    </row>
    <row r="121" spans="1:20" ht="23" hidden="1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t="s">
        <v>14</v>
      </c>
      <c r="G121">
        <v>886</v>
      </c>
      <c r="H121" t="s">
        <v>21</v>
      </c>
      <c r="I121" t="s">
        <v>22</v>
      </c>
      <c r="J121">
        <v>1400821200</v>
      </c>
      <c r="K121" s="6">
        <f t="shared" si="5"/>
        <v>41782.208333333336</v>
      </c>
      <c r="L121">
        <v>1402117200</v>
      </c>
      <c r="M121" s="7">
        <f t="shared" si="6"/>
        <v>41797.208333333336</v>
      </c>
      <c r="N121">
        <f t="shared" si="7"/>
        <v>15</v>
      </c>
      <c r="O121" t="b">
        <v>0</v>
      </c>
      <c r="P121" t="b">
        <v>0</v>
      </c>
      <c r="Q121" t="s">
        <v>2037</v>
      </c>
      <c r="R121" t="s">
        <v>2038</v>
      </c>
      <c r="S121" s="12">
        <f t="shared" si="8"/>
        <v>32</v>
      </c>
      <c r="T121">
        <f t="shared" si="9"/>
        <v>32.006772009029348</v>
      </c>
    </row>
    <row r="122" spans="1:20" ht="23" hidden="1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t="s">
        <v>14</v>
      </c>
      <c r="G122">
        <v>35</v>
      </c>
      <c r="H122" t="s">
        <v>107</v>
      </c>
      <c r="I122" t="s">
        <v>108</v>
      </c>
      <c r="J122">
        <v>1417500000</v>
      </c>
      <c r="K122" s="6">
        <f t="shared" si="5"/>
        <v>41975.25</v>
      </c>
      <c r="L122">
        <v>1417586400</v>
      </c>
      <c r="M122" s="7">
        <f t="shared" si="6"/>
        <v>41976.25</v>
      </c>
      <c r="N122">
        <f t="shared" si="7"/>
        <v>1</v>
      </c>
      <c r="O122" t="b">
        <v>0</v>
      </c>
      <c r="P122" t="b">
        <v>0</v>
      </c>
      <c r="Q122" t="s">
        <v>2037</v>
      </c>
      <c r="R122" t="s">
        <v>2038</v>
      </c>
      <c r="S122" s="12">
        <f t="shared" si="8"/>
        <v>32</v>
      </c>
      <c r="T122">
        <f t="shared" si="9"/>
        <v>75</v>
      </c>
    </row>
    <row r="123" spans="1:20" ht="23" hidden="1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t="s">
        <v>14</v>
      </c>
      <c r="G123">
        <v>24</v>
      </c>
      <c r="H123" t="s">
        <v>21</v>
      </c>
      <c r="I123" t="s">
        <v>22</v>
      </c>
      <c r="J123">
        <v>1370322000</v>
      </c>
      <c r="K123" s="6">
        <f t="shared" si="5"/>
        <v>41429.208333333336</v>
      </c>
      <c r="L123">
        <v>1370408400</v>
      </c>
      <c r="M123" s="7">
        <f t="shared" si="6"/>
        <v>41430.208333333336</v>
      </c>
      <c r="N123">
        <f t="shared" si="7"/>
        <v>1</v>
      </c>
      <c r="O123" t="b">
        <v>0</v>
      </c>
      <c r="P123" t="b">
        <v>1</v>
      </c>
      <c r="Q123" t="s">
        <v>2037</v>
      </c>
      <c r="R123" t="s">
        <v>2038</v>
      </c>
      <c r="S123" s="12">
        <f t="shared" si="8"/>
        <v>69</v>
      </c>
      <c r="T123">
        <f t="shared" si="9"/>
        <v>105.75</v>
      </c>
    </row>
    <row r="124" spans="1:20" ht="23" hidden="1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t="s">
        <v>14</v>
      </c>
      <c r="G124">
        <v>86</v>
      </c>
      <c r="H124" t="s">
        <v>107</v>
      </c>
      <c r="I124" t="s">
        <v>108</v>
      </c>
      <c r="J124">
        <v>1552366800</v>
      </c>
      <c r="K124" s="6">
        <f t="shared" si="5"/>
        <v>43536.208333333328</v>
      </c>
      <c r="L124">
        <v>1552626000</v>
      </c>
      <c r="M124" s="7">
        <f t="shared" si="6"/>
        <v>43539.208333333328</v>
      </c>
      <c r="N124">
        <f t="shared" si="7"/>
        <v>3</v>
      </c>
      <c r="O124" t="b">
        <v>0</v>
      </c>
      <c r="P124" t="b">
        <v>0</v>
      </c>
      <c r="Q124" t="s">
        <v>2037</v>
      </c>
      <c r="R124" t="s">
        <v>2038</v>
      </c>
      <c r="S124" s="12">
        <f t="shared" si="8"/>
        <v>38</v>
      </c>
      <c r="T124">
        <f t="shared" si="9"/>
        <v>37.069767441860463</v>
      </c>
    </row>
    <row r="125" spans="1:20" ht="23" hidden="1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t="s">
        <v>14</v>
      </c>
      <c r="G125">
        <v>243</v>
      </c>
      <c r="H125" t="s">
        <v>21</v>
      </c>
      <c r="I125" t="s">
        <v>22</v>
      </c>
      <c r="J125">
        <v>1403845200</v>
      </c>
      <c r="K125" s="6">
        <f t="shared" si="5"/>
        <v>41817.208333333336</v>
      </c>
      <c r="L125">
        <v>1404190800</v>
      </c>
      <c r="M125" s="7">
        <f t="shared" si="6"/>
        <v>41821.208333333336</v>
      </c>
      <c r="N125">
        <f t="shared" si="7"/>
        <v>4</v>
      </c>
      <c r="O125" t="b">
        <v>0</v>
      </c>
      <c r="P125" t="b">
        <v>0</v>
      </c>
      <c r="Q125" t="s">
        <v>2033</v>
      </c>
      <c r="R125" t="s">
        <v>2034</v>
      </c>
      <c r="S125" s="12">
        <f t="shared" si="8"/>
        <v>20</v>
      </c>
      <c r="T125">
        <f t="shared" si="9"/>
        <v>35.049382716049379</v>
      </c>
    </row>
    <row r="126" spans="1:20" ht="23" hidden="1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t="s">
        <v>14</v>
      </c>
      <c r="G126">
        <v>65</v>
      </c>
      <c r="H126" t="s">
        <v>21</v>
      </c>
      <c r="I126" t="s">
        <v>22</v>
      </c>
      <c r="J126">
        <v>1523163600</v>
      </c>
      <c r="K126" s="6">
        <f t="shared" si="5"/>
        <v>43198.208333333328</v>
      </c>
      <c r="L126">
        <v>1523509200</v>
      </c>
      <c r="M126" s="7">
        <f t="shared" si="6"/>
        <v>43202.208333333328</v>
      </c>
      <c r="N126">
        <f t="shared" si="7"/>
        <v>4</v>
      </c>
      <c r="O126" t="b">
        <v>1</v>
      </c>
      <c r="P126" t="b">
        <v>0</v>
      </c>
      <c r="Q126" t="s">
        <v>2033</v>
      </c>
      <c r="R126" t="s">
        <v>2043</v>
      </c>
      <c r="S126" s="12">
        <f t="shared" si="8"/>
        <v>46</v>
      </c>
      <c r="T126">
        <f t="shared" si="9"/>
        <v>46.338461538461537</v>
      </c>
    </row>
    <row r="127" spans="1:20" ht="23" hidden="1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t="s">
        <v>14</v>
      </c>
      <c r="G127">
        <v>100</v>
      </c>
      <c r="H127" t="s">
        <v>36</v>
      </c>
      <c r="I127" t="s">
        <v>37</v>
      </c>
      <c r="J127">
        <v>1472878800</v>
      </c>
      <c r="K127" s="6">
        <f t="shared" si="5"/>
        <v>42616.208333333328</v>
      </c>
      <c r="L127">
        <v>1474520400</v>
      </c>
      <c r="M127" s="7">
        <f t="shared" si="6"/>
        <v>42635.208333333328</v>
      </c>
      <c r="N127">
        <f t="shared" si="7"/>
        <v>19</v>
      </c>
      <c r="O127" t="b">
        <v>0</v>
      </c>
      <c r="P127" t="b">
        <v>0</v>
      </c>
      <c r="Q127" t="s">
        <v>2035</v>
      </c>
      <c r="R127" t="s">
        <v>2044</v>
      </c>
      <c r="S127" s="12">
        <f t="shared" si="8"/>
        <v>63</v>
      </c>
      <c r="T127">
        <f t="shared" si="9"/>
        <v>51.78</v>
      </c>
    </row>
    <row r="128" spans="1:20" ht="23" hidden="1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t="s">
        <v>14</v>
      </c>
      <c r="G128">
        <v>168</v>
      </c>
      <c r="H128" t="s">
        <v>21</v>
      </c>
      <c r="I128" t="s">
        <v>22</v>
      </c>
      <c r="J128">
        <v>1281070800</v>
      </c>
      <c r="K128" s="6">
        <f t="shared" si="5"/>
        <v>40396.208333333336</v>
      </c>
      <c r="L128">
        <v>1283576400</v>
      </c>
      <c r="M128" s="7">
        <f t="shared" si="6"/>
        <v>40425.208333333336</v>
      </c>
      <c r="N128">
        <f t="shared" si="7"/>
        <v>29</v>
      </c>
      <c r="O128" t="b">
        <v>0</v>
      </c>
      <c r="P128" t="b">
        <v>0</v>
      </c>
      <c r="Q128" t="s">
        <v>2033</v>
      </c>
      <c r="R128" t="s">
        <v>2041</v>
      </c>
      <c r="S128" s="12">
        <f t="shared" si="8"/>
        <v>10</v>
      </c>
      <c r="T128">
        <f t="shared" si="9"/>
        <v>35.958333333333336</v>
      </c>
    </row>
    <row r="129" spans="1:20" ht="23" hidden="1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t="s">
        <v>14</v>
      </c>
      <c r="G129">
        <v>13</v>
      </c>
      <c r="H129" t="s">
        <v>21</v>
      </c>
      <c r="I129" t="s">
        <v>22</v>
      </c>
      <c r="J129">
        <v>1436245200</v>
      </c>
      <c r="K129" s="6">
        <f t="shared" si="5"/>
        <v>42192.208333333328</v>
      </c>
      <c r="L129">
        <v>1436590800</v>
      </c>
      <c r="M129" s="7">
        <f t="shared" si="6"/>
        <v>42196.208333333328</v>
      </c>
      <c r="N129">
        <f t="shared" si="7"/>
        <v>4</v>
      </c>
      <c r="O129" t="b">
        <v>0</v>
      </c>
      <c r="P129" t="b">
        <v>0</v>
      </c>
      <c r="Q129" t="s">
        <v>2033</v>
      </c>
      <c r="R129" t="s">
        <v>2034</v>
      </c>
      <c r="S129" s="12">
        <f t="shared" si="8"/>
        <v>54</v>
      </c>
      <c r="T129">
        <f t="shared" si="9"/>
        <v>74.461538461538467</v>
      </c>
    </row>
    <row r="130" spans="1:20" ht="23" hidden="1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t="s">
        <v>14</v>
      </c>
      <c r="G130">
        <v>1</v>
      </c>
      <c r="H130" t="s">
        <v>15</v>
      </c>
      <c r="I130" t="s">
        <v>16</v>
      </c>
      <c r="J130">
        <v>1269493200</v>
      </c>
      <c r="K130" s="6">
        <f t="shared" ref="K130:K193" si="10">(((J130/60)/60)/24)+DATE(1970,1,1)</f>
        <v>40262.208333333336</v>
      </c>
      <c r="L130">
        <v>1270443600</v>
      </c>
      <c r="M130" s="7">
        <f t="shared" ref="M130:M193" si="11">(((L130/60)/60)/24)+DATE(1970,1,1)</f>
        <v>40273.208333333336</v>
      </c>
      <c r="N130">
        <f t="shared" ref="N130:N193" si="12">DATEDIF(K130,M130, "D")</f>
        <v>11</v>
      </c>
      <c r="O130" t="b">
        <v>0</v>
      </c>
      <c r="P130" t="b">
        <v>0</v>
      </c>
      <c r="Q130" t="s">
        <v>2037</v>
      </c>
      <c r="R130" t="s">
        <v>2038</v>
      </c>
      <c r="S130" s="12">
        <f t="shared" ref="S130:S193" si="13">ROUND(E130/D130*100,0)</f>
        <v>2</v>
      </c>
      <c r="T130">
        <f t="shared" ref="T130:T193" si="14">E130/G130</f>
        <v>2</v>
      </c>
    </row>
    <row r="131" spans="1:20" ht="23" hidden="1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t="s">
        <v>14</v>
      </c>
      <c r="G131">
        <v>40</v>
      </c>
      <c r="H131" t="s">
        <v>21</v>
      </c>
      <c r="I131" t="s">
        <v>22</v>
      </c>
      <c r="J131">
        <v>1301806800</v>
      </c>
      <c r="K131" s="6">
        <f t="shared" si="10"/>
        <v>40636.208333333336</v>
      </c>
      <c r="L131">
        <v>1302670800</v>
      </c>
      <c r="M131" s="7">
        <f t="shared" si="11"/>
        <v>40646.208333333336</v>
      </c>
      <c r="N131">
        <f t="shared" si="12"/>
        <v>10</v>
      </c>
      <c r="O131" t="b">
        <v>0</v>
      </c>
      <c r="P131" t="b">
        <v>0</v>
      </c>
      <c r="Q131" t="s">
        <v>2033</v>
      </c>
      <c r="R131" t="s">
        <v>2056</v>
      </c>
      <c r="S131" s="12">
        <f t="shared" si="13"/>
        <v>3</v>
      </c>
      <c r="T131">
        <f t="shared" si="14"/>
        <v>63.225000000000001</v>
      </c>
    </row>
    <row r="132" spans="1:20" ht="23" hidden="1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t="s">
        <v>14</v>
      </c>
      <c r="G132">
        <v>226</v>
      </c>
      <c r="H132" t="s">
        <v>36</v>
      </c>
      <c r="I132" t="s">
        <v>37</v>
      </c>
      <c r="J132">
        <v>1488520800</v>
      </c>
      <c r="K132" s="6">
        <f t="shared" si="10"/>
        <v>42797.25</v>
      </c>
      <c r="L132">
        <v>1490850000</v>
      </c>
      <c r="M132" s="7">
        <f t="shared" si="11"/>
        <v>42824.208333333328</v>
      </c>
      <c r="N132">
        <f t="shared" si="12"/>
        <v>27</v>
      </c>
      <c r="O132" t="b">
        <v>0</v>
      </c>
      <c r="P132" t="b">
        <v>0</v>
      </c>
      <c r="Q132" t="s">
        <v>2039</v>
      </c>
      <c r="R132" t="s">
        <v>2061</v>
      </c>
      <c r="S132" s="12">
        <f t="shared" si="13"/>
        <v>67</v>
      </c>
      <c r="T132">
        <f t="shared" si="14"/>
        <v>28.044247787610619</v>
      </c>
    </row>
    <row r="133" spans="1:20" ht="36" hidden="1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t="s">
        <v>14</v>
      </c>
      <c r="G133">
        <v>1625</v>
      </c>
      <c r="H133" t="s">
        <v>21</v>
      </c>
      <c r="I133" t="s">
        <v>22</v>
      </c>
      <c r="J133">
        <v>1377579600</v>
      </c>
      <c r="K133" s="6">
        <f t="shared" si="10"/>
        <v>41513.208333333336</v>
      </c>
      <c r="L133">
        <v>1379653200</v>
      </c>
      <c r="M133" s="7">
        <f t="shared" si="11"/>
        <v>41537.208333333336</v>
      </c>
      <c r="N133">
        <f t="shared" si="12"/>
        <v>24</v>
      </c>
      <c r="O133" t="b">
        <v>0</v>
      </c>
      <c r="P133" t="b">
        <v>0</v>
      </c>
      <c r="Q133" t="s">
        <v>2037</v>
      </c>
      <c r="R133" t="s">
        <v>2038</v>
      </c>
      <c r="S133" s="12">
        <f t="shared" si="13"/>
        <v>95</v>
      </c>
      <c r="T133">
        <f t="shared" si="14"/>
        <v>60.984615384615381</v>
      </c>
    </row>
    <row r="134" spans="1:20" ht="23" hidden="1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t="s">
        <v>14</v>
      </c>
      <c r="G134">
        <v>143</v>
      </c>
      <c r="H134" t="s">
        <v>21</v>
      </c>
      <c r="I134" t="s">
        <v>22</v>
      </c>
      <c r="J134">
        <v>1550037600</v>
      </c>
      <c r="K134" s="6">
        <f t="shared" si="10"/>
        <v>43509.25</v>
      </c>
      <c r="L134">
        <v>1550210400</v>
      </c>
      <c r="M134" s="7">
        <f t="shared" si="11"/>
        <v>43511.25</v>
      </c>
      <c r="N134">
        <f t="shared" si="12"/>
        <v>2</v>
      </c>
      <c r="O134" t="b">
        <v>0</v>
      </c>
      <c r="P134" t="b">
        <v>0</v>
      </c>
      <c r="Q134" t="s">
        <v>2037</v>
      </c>
      <c r="R134" t="s">
        <v>2038</v>
      </c>
      <c r="S134" s="12">
        <f t="shared" si="13"/>
        <v>4</v>
      </c>
      <c r="T134">
        <f t="shared" si="14"/>
        <v>42.125874125874127</v>
      </c>
    </row>
    <row r="135" spans="1:20" ht="23" hidden="1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t="s">
        <v>14</v>
      </c>
      <c r="G135">
        <v>934</v>
      </c>
      <c r="H135" t="s">
        <v>21</v>
      </c>
      <c r="I135" t="s">
        <v>22</v>
      </c>
      <c r="J135">
        <v>1556427600</v>
      </c>
      <c r="K135" s="6">
        <f t="shared" si="10"/>
        <v>43583.208333333328</v>
      </c>
      <c r="L135">
        <v>1557205200</v>
      </c>
      <c r="M135" s="7">
        <f t="shared" si="11"/>
        <v>43592.208333333328</v>
      </c>
      <c r="N135">
        <f t="shared" si="12"/>
        <v>9</v>
      </c>
      <c r="O135" t="b">
        <v>0</v>
      </c>
      <c r="P135" t="b">
        <v>0</v>
      </c>
      <c r="Q135" t="s">
        <v>2039</v>
      </c>
      <c r="R135" t="s">
        <v>2061</v>
      </c>
      <c r="S135" s="12">
        <f t="shared" si="13"/>
        <v>45</v>
      </c>
      <c r="T135">
        <f t="shared" si="14"/>
        <v>62.003211991434689</v>
      </c>
    </row>
    <row r="136" spans="1:20" ht="23" hidden="1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t="s">
        <v>14</v>
      </c>
      <c r="G136">
        <v>17</v>
      </c>
      <c r="H136" t="s">
        <v>21</v>
      </c>
      <c r="I136" t="s">
        <v>22</v>
      </c>
      <c r="J136">
        <v>1309496400</v>
      </c>
      <c r="K136" s="6">
        <f t="shared" si="10"/>
        <v>40725.208333333336</v>
      </c>
      <c r="L136">
        <v>1311051600</v>
      </c>
      <c r="M136" s="7">
        <f t="shared" si="11"/>
        <v>40743.208333333336</v>
      </c>
      <c r="N136">
        <f t="shared" si="12"/>
        <v>18</v>
      </c>
      <c r="O136" t="b">
        <v>1</v>
      </c>
      <c r="P136" t="b">
        <v>0</v>
      </c>
      <c r="Q136" t="s">
        <v>2037</v>
      </c>
      <c r="R136" t="s">
        <v>2038</v>
      </c>
      <c r="S136" s="12">
        <f t="shared" si="13"/>
        <v>8</v>
      </c>
      <c r="T136">
        <f t="shared" si="14"/>
        <v>39.235294117647058</v>
      </c>
    </row>
    <row r="137" spans="1:20" ht="36" hidden="1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t="s">
        <v>14</v>
      </c>
      <c r="G137">
        <v>2179</v>
      </c>
      <c r="H137" t="s">
        <v>21</v>
      </c>
      <c r="I137" t="s">
        <v>22</v>
      </c>
      <c r="J137">
        <v>1340254800</v>
      </c>
      <c r="K137" s="6">
        <f t="shared" si="10"/>
        <v>41081.208333333336</v>
      </c>
      <c r="L137">
        <v>1340427600</v>
      </c>
      <c r="M137" s="7">
        <f t="shared" si="11"/>
        <v>41083.208333333336</v>
      </c>
      <c r="N137">
        <f t="shared" si="12"/>
        <v>2</v>
      </c>
      <c r="O137" t="b">
        <v>1</v>
      </c>
      <c r="P137" t="b">
        <v>0</v>
      </c>
      <c r="Q137" t="s">
        <v>2031</v>
      </c>
      <c r="R137" t="s">
        <v>2032</v>
      </c>
      <c r="S137" s="12">
        <f t="shared" si="13"/>
        <v>99</v>
      </c>
      <c r="T137">
        <f t="shared" si="14"/>
        <v>54.993116108306566</v>
      </c>
    </row>
    <row r="138" spans="1:20" ht="23" hidden="1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t="s">
        <v>14</v>
      </c>
      <c r="G138">
        <v>931</v>
      </c>
      <c r="H138" t="s">
        <v>21</v>
      </c>
      <c r="I138" t="s">
        <v>22</v>
      </c>
      <c r="J138">
        <v>1458104400</v>
      </c>
      <c r="K138" s="6">
        <f t="shared" si="10"/>
        <v>42445.208333333328</v>
      </c>
      <c r="L138">
        <v>1459314000</v>
      </c>
      <c r="M138" s="7">
        <f t="shared" si="11"/>
        <v>42459.208333333328</v>
      </c>
      <c r="N138">
        <f t="shared" si="12"/>
        <v>14</v>
      </c>
      <c r="O138" t="b">
        <v>0</v>
      </c>
      <c r="P138" t="b">
        <v>0</v>
      </c>
      <c r="Q138" t="s">
        <v>2037</v>
      </c>
      <c r="R138" t="s">
        <v>2038</v>
      </c>
      <c r="S138" s="12">
        <f t="shared" si="13"/>
        <v>94</v>
      </c>
      <c r="T138">
        <f t="shared" si="14"/>
        <v>87.966702470461868</v>
      </c>
    </row>
    <row r="139" spans="1:20" ht="36" hidden="1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t="s">
        <v>14</v>
      </c>
      <c r="G139">
        <v>92</v>
      </c>
      <c r="H139" t="s">
        <v>21</v>
      </c>
      <c r="I139" t="s">
        <v>22</v>
      </c>
      <c r="J139">
        <v>1486965600</v>
      </c>
      <c r="K139" s="6">
        <f t="shared" si="10"/>
        <v>42779.25</v>
      </c>
      <c r="L139">
        <v>1487397600</v>
      </c>
      <c r="M139" s="7">
        <f t="shared" si="11"/>
        <v>42784.25</v>
      </c>
      <c r="N139">
        <f t="shared" si="12"/>
        <v>5</v>
      </c>
      <c r="O139" t="b">
        <v>0</v>
      </c>
      <c r="P139" t="b">
        <v>0</v>
      </c>
      <c r="Q139" t="s">
        <v>2039</v>
      </c>
      <c r="R139" t="s">
        <v>2047</v>
      </c>
      <c r="S139" s="12">
        <f t="shared" si="13"/>
        <v>42</v>
      </c>
      <c r="T139">
        <f t="shared" si="14"/>
        <v>39.010869565217391</v>
      </c>
    </row>
    <row r="140" spans="1:20" ht="23" hidden="1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t="s">
        <v>14</v>
      </c>
      <c r="G140">
        <v>57</v>
      </c>
      <c r="H140" t="s">
        <v>26</v>
      </c>
      <c r="I140" t="s">
        <v>27</v>
      </c>
      <c r="J140">
        <v>1561438800</v>
      </c>
      <c r="K140" s="6">
        <f t="shared" si="10"/>
        <v>43641.208333333328</v>
      </c>
      <c r="L140">
        <v>1562043600</v>
      </c>
      <c r="M140" s="7">
        <f t="shared" si="11"/>
        <v>43648.208333333328</v>
      </c>
      <c r="N140">
        <f t="shared" si="12"/>
        <v>7</v>
      </c>
      <c r="O140" t="b">
        <v>0</v>
      </c>
      <c r="P140" t="b">
        <v>1</v>
      </c>
      <c r="Q140" t="s">
        <v>2033</v>
      </c>
      <c r="R140" t="s">
        <v>2034</v>
      </c>
      <c r="S140" s="12">
        <f t="shared" si="13"/>
        <v>11</v>
      </c>
      <c r="T140">
        <f t="shared" si="14"/>
        <v>75.84210526315789</v>
      </c>
    </row>
    <row r="141" spans="1:20" ht="36" hidden="1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t="s">
        <v>14</v>
      </c>
      <c r="G141">
        <v>41</v>
      </c>
      <c r="H141" t="s">
        <v>21</v>
      </c>
      <c r="I141" t="s">
        <v>22</v>
      </c>
      <c r="J141">
        <v>1440824400</v>
      </c>
      <c r="K141" s="6">
        <f t="shared" si="10"/>
        <v>42245.208333333328</v>
      </c>
      <c r="L141">
        <v>1441170000</v>
      </c>
      <c r="M141" s="7">
        <f t="shared" si="11"/>
        <v>42249.208333333328</v>
      </c>
      <c r="N141">
        <f t="shared" si="12"/>
        <v>4</v>
      </c>
      <c r="O141" t="b">
        <v>0</v>
      </c>
      <c r="P141" t="b">
        <v>0</v>
      </c>
      <c r="Q141" t="s">
        <v>2035</v>
      </c>
      <c r="R141" t="s">
        <v>2044</v>
      </c>
      <c r="S141" s="12">
        <f t="shared" si="13"/>
        <v>98</v>
      </c>
      <c r="T141">
        <f t="shared" si="14"/>
        <v>76.268292682926827</v>
      </c>
    </row>
    <row r="142" spans="1:20" ht="23" hidden="1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t="s">
        <v>14</v>
      </c>
      <c r="G142">
        <v>1</v>
      </c>
      <c r="H142" t="s">
        <v>21</v>
      </c>
      <c r="I142" t="s">
        <v>22</v>
      </c>
      <c r="J142">
        <v>1264399200</v>
      </c>
      <c r="K142" s="6">
        <f t="shared" si="10"/>
        <v>40203.25</v>
      </c>
      <c r="L142">
        <v>1267423200</v>
      </c>
      <c r="M142" s="7">
        <f t="shared" si="11"/>
        <v>40238.25</v>
      </c>
      <c r="N142">
        <f t="shared" si="12"/>
        <v>35</v>
      </c>
      <c r="O142" t="b">
        <v>0</v>
      </c>
      <c r="P142" t="b">
        <v>0</v>
      </c>
      <c r="Q142" t="s">
        <v>2033</v>
      </c>
      <c r="R142" t="s">
        <v>2034</v>
      </c>
      <c r="S142" s="12">
        <f t="shared" si="13"/>
        <v>3</v>
      </c>
      <c r="T142">
        <f t="shared" si="14"/>
        <v>3</v>
      </c>
    </row>
    <row r="143" spans="1:20" ht="23" hidden="1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t="s">
        <v>14</v>
      </c>
      <c r="G143">
        <v>101</v>
      </c>
      <c r="H143" t="s">
        <v>21</v>
      </c>
      <c r="I143" t="s">
        <v>22</v>
      </c>
      <c r="J143">
        <v>1355032800</v>
      </c>
      <c r="K143" s="6">
        <f t="shared" si="10"/>
        <v>41252.25</v>
      </c>
      <c r="L143">
        <v>1355205600</v>
      </c>
      <c r="M143" s="7">
        <f t="shared" si="11"/>
        <v>41254.25</v>
      </c>
      <c r="N143">
        <f t="shared" si="12"/>
        <v>2</v>
      </c>
      <c r="O143" t="b">
        <v>0</v>
      </c>
      <c r="P143" t="b">
        <v>0</v>
      </c>
      <c r="Q143" t="s">
        <v>2037</v>
      </c>
      <c r="R143" t="s">
        <v>2038</v>
      </c>
      <c r="S143" s="12">
        <f t="shared" si="13"/>
        <v>54</v>
      </c>
      <c r="T143">
        <f t="shared" si="14"/>
        <v>38.019801980198018</v>
      </c>
    </row>
    <row r="144" spans="1:20" ht="23" hidden="1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t="s">
        <v>14</v>
      </c>
      <c r="G144">
        <v>1335</v>
      </c>
      <c r="H144" t="s">
        <v>15</v>
      </c>
      <c r="I144" t="s">
        <v>16</v>
      </c>
      <c r="J144">
        <v>1302238800</v>
      </c>
      <c r="K144" s="6">
        <f t="shared" si="10"/>
        <v>40641.208333333336</v>
      </c>
      <c r="L144">
        <v>1303275600</v>
      </c>
      <c r="M144" s="7">
        <f t="shared" si="11"/>
        <v>40653.208333333336</v>
      </c>
      <c r="N144">
        <f t="shared" si="12"/>
        <v>12</v>
      </c>
      <c r="O144" t="b">
        <v>0</v>
      </c>
      <c r="P144" t="b">
        <v>0</v>
      </c>
      <c r="Q144" t="s">
        <v>2039</v>
      </c>
      <c r="R144" t="s">
        <v>2042</v>
      </c>
      <c r="S144" s="12">
        <f t="shared" si="13"/>
        <v>89</v>
      </c>
      <c r="T144">
        <f t="shared" si="14"/>
        <v>81.019475655430711</v>
      </c>
    </row>
    <row r="145" spans="1:20" ht="23" hidden="1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t="s">
        <v>14</v>
      </c>
      <c r="G145">
        <v>15</v>
      </c>
      <c r="H145" t="s">
        <v>40</v>
      </c>
      <c r="I145" t="s">
        <v>41</v>
      </c>
      <c r="J145">
        <v>1453615200</v>
      </c>
      <c r="K145" s="6">
        <f t="shared" si="10"/>
        <v>42393.25</v>
      </c>
      <c r="L145">
        <v>1456812000</v>
      </c>
      <c r="M145" s="7">
        <f t="shared" si="11"/>
        <v>42430.25</v>
      </c>
      <c r="N145">
        <f t="shared" si="12"/>
        <v>37</v>
      </c>
      <c r="O145" t="b">
        <v>0</v>
      </c>
      <c r="P145" t="b">
        <v>0</v>
      </c>
      <c r="Q145" t="s">
        <v>2033</v>
      </c>
      <c r="R145" t="s">
        <v>2034</v>
      </c>
      <c r="S145" s="12">
        <f t="shared" si="13"/>
        <v>23</v>
      </c>
      <c r="T145">
        <f t="shared" si="14"/>
        <v>63.93333333333333</v>
      </c>
    </row>
    <row r="146" spans="1:20" ht="36" hidden="1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t="s">
        <v>14</v>
      </c>
      <c r="G146">
        <v>454</v>
      </c>
      <c r="H146" t="s">
        <v>21</v>
      </c>
      <c r="I146" t="s">
        <v>22</v>
      </c>
      <c r="J146">
        <v>1282712400</v>
      </c>
      <c r="K146" s="6">
        <f t="shared" si="10"/>
        <v>40415.208333333336</v>
      </c>
      <c r="L146">
        <v>1283058000</v>
      </c>
      <c r="M146" s="7">
        <f t="shared" si="11"/>
        <v>40419.208333333336</v>
      </c>
      <c r="N146">
        <f t="shared" si="12"/>
        <v>4</v>
      </c>
      <c r="O146" t="b">
        <v>0</v>
      </c>
      <c r="P146" t="b">
        <v>1</v>
      </c>
      <c r="Q146" t="s">
        <v>2033</v>
      </c>
      <c r="R146" t="s">
        <v>2034</v>
      </c>
      <c r="S146" s="12">
        <f t="shared" si="13"/>
        <v>31</v>
      </c>
      <c r="T146">
        <f t="shared" si="14"/>
        <v>57.936123348017624</v>
      </c>
    </row>
    <row r="147" spans="1:20" ht="23" hidden="1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t="s">
        <v>14</v>
      </c>
      <c r="G147">
        <v>3182</v>
      </c>
      <c r="H147" t="s">
        <v>107</v>
      </c>
      <c r="I147" t="s">
        <v>108</v>
      </c>
      <c r="J147">
        <v>1415340000</v>
      </c>
      <c r="K147" s="6">
        <f t="shared" si="10"/>
        <v>41950.25</v>
      </c>
      <c r="L147">
        <v>1418191200</v>
      </c>
      <c r="M147" s="7">
        <f t="shared" si="11"/>
        <v>41983.25</v>
      </c>
      <c r="N147">
        <f t="shared" si="12"/>
        <v>33</v>
      </c>
      <c r="O147" t="b">
        <v>0</v>
      </c>
      <c r="P147" t="b">
        <v>1</v>
      </c>
      <c r="Q147" t="s">
        <v>2033</v>
      </c>
      <c r="R147" t="s">
        <v>2056</v>
      </c>
      <c r="S147" s="12">
        <f t="shared" si="13"/>
        <v>77</v>
      </c>
      <c r="T147">
        <f t="shared" si="14"/>
        <v>26.996228786926462</v>
      </c>
    </row>
    <row r="148" spans="1:20" ht="36" hidden="1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t="s">
        <v>14</v>
      </c>
      <c r="G148">
        <v>15</v>
      </c>
      <c r="H148" t="s">
        <v>21</v>
      </c>
      <c r="I148" t="s">
        <v>22</v>
      </c>
      <c r="J148">
        <v>1509948000</v>
      </c>
      <c r="K148" s="6">
        <f t="shared" si="10"/>
        <v>43045.25</v>
      </c>
      <c r="L148">
        <v>1510380000</v>
      </c>
      <c r="M148" s="7">
        <f t="shared" si="11"/>
        <v>43050.25</v>
      </c>
      <c r="N148">
        <f t="shared" si="12"/>
        <v>5</v>
      </c>
      <c r="O148" t="b">
        <v>0</v>
      </c>
      <c r="P148" t="b">
        <v>0</v>
      </c>
      <c r="Q148" t="s">
        <v>2037</v>
      </c>
      <c r="R148" t="s">
        <v>2038</v>
      </c>
      <c r="S148" s="12">
        <f t="shared" si="13"/>
        <v>32</v>
      </c>
      <c r="T148">
        <f t="shared" si="14"/>
        <v>51.533333333333331</v>
      </c>
    </row>
    <row r="149" spans="1:20" ht="23" hidden="1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t="s">
        <v>14</v>
      </c>
      <c r="G149">
        <v>133</v>
      </c>
      <c r="H149" t="s">
        <v>21</v>
      </c>
      <c r="I149" t="s">
        <v>22</v>
      </c>
      <c r="J149">
        <v>1334811600</v>
      </c>
      <c r="K149" s="6">
        <f t="shared" si="10"/>
        <v>41018.208333333336</v>
      </c>
      <c r="L149">
        <v>1335243600</v>
      </c>
      <c r="M149" s="7">
        <f t="shared" si="11"/>
        <v>41023.208333333336</v>
      </c>
      <c r="N149">
        <f t="shared" si="12"/>
        <v>5</v>
      </c>
      <c r="O149" t="b">
        <v>0</v>
      </c>
      <c r="P149" t="b">
        <v>1</v>
      </c>
      <c r="Q149" t="s">
        <v>2048</v>
      </c>
      <c r="R149" t="s">
        <v>2049</v>
      </c>
      <c r="S149" s="12">
        <f t="shared" si="13"/>
        <v>97</v>
      </c>
      <c r="T149">
        <f t="shared" si="14"/>
        <v>40.030075187969928</v>
      </c>
    </row>
    <row r="150" spans="1:20" ht="23" hidden="1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t="s">
        <v>14</v>
      </c>
      <c r="G150">
        <v>2062</v>
      </c>
      <c r="H150" t="s">
        <v>21</v>
      </c>
      <c r="I150" t="s">
        <v>22</v>
      </c>
      <c r="J150">
        <v>1331445600</v>
      </c>
      <c r="K150" s="6">
        <f t="shared" si="10"/>
        <v>40979.25</v>
      </c>
      <c r="L150">
        <v>1333256400</v>
      </c>
      <c r="M150" s="7">
        <f t="shared" si="11"/>
        <v>41000.208333333336</v>
      </c>
      <c r="N150">
        <f t="shared" si="12"/>
        <v>21</v>
      </c>
      <c r="O150" t="b">
        <v>0</v>
      </c>
      <c r="P150" t="b">
        <v>1</v>
      </c>
      <c r="Q150" t="s">
        <v>2037</v>
      </c>
      <c r="R150" t="s">
        <v>2038</v>
      </c>
      <c r="S150" s="12">
        <f t="shared" si="13"/>
        <v>92</v>
      </c>
      <c r="T150">
        <f t="shared" si="14"/>
        <v>73.012609117361791</v>
      </c>
    </row>
    <row r="151" spans="1:20" ht="36" hidden="1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t="s">
        <v>14</v>
      </c>
      <c r="G151">
        <v>29</v>
      </c>
      <c r="H151" t="s">
        <v>36</v>
      </c>
      <c r="I151" t="s">
        <v>37</v>
      </c>
      <c r="J151">
        <v>1464584400</v>
      </c>
      <c r="K151" s="6">
        <f t="shared" si="10"/>
        <v>42520.208333333328</v>
      </c>
      <c r="L151">
        <v>1465016400</v>
      </c>
      <c r="M151" s="7">
        <f t="shared" si="11"/>
        <v>42525.208333333328</v>
      </c>
      <c r="N151">
        <f t="shared" si="12"/>
        <v>5</v>
      </c>
      <c r="O151" t="b">
        <v>0</v>
      </c>
      <c r="P151" t="b">
        <v>0</v>
      </c>
      <c r="Q151" t="s">
        <v>2033</v>
      </c>
      <c r="R151" t="s">
        <v>2034</v>
      </c>
      <c r="S151" s="12">
        <f t="shared" si="13"/>
        <v>19</v>
      </c>
      <c r="T151">
        <f t="shared" si="14"/>
        <v>52.310344827586206</v>
      </c>
    </row>
    <row r="152" spans="1:20" ht="23" hidden="1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t="s">
        <v>14</v>
      </c>
      <c r="G152">
        <v>132</v>
      </c>
      <c r="H152" t="s">
        <v>21</v>
      </c>
      <c r="I152" t="s">
        <v>22</v>
      </c>
      <c r="J152">
        <v>1335848400</v>
      </c>
      <c r="K152" s="6">
        <f t="shared" si="10"/>
        <v>41030.208333333336</v>
      </c>
      <c r="L152">
        <v>1336280400</v>
      </c>
      <c r="M152" s="7">
        <f t="shared" si="11"/>
        <v>41035.208333333336</v>
      </c>
      <c r="N152">
        <f t="shared" si="12"/>
        <v>5</v>
      </c>
      <c r="O152" t="b">
        <v>0</v>
      </c>
      <c r="P152" t="b">
        <v>0</v>
      </c>
      <c r="Q152" t="s">
        <v>2035</v>
      </c>
      <c r="R152" t="s">
        <v>2036</v>
      </c>
      <c r="S152" s="12">
        <f t="shared" si="13"/>
        <v>83</v>
      </c>
      <c r="T152">
        <f t="shared" si="14"/>
        <v>61.765151515151516</v>
      </c>
    </row>
    <row r="153" spans="1:20" ht="23" hidden="1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t="s">
        <v>14</v>
      </c>
      <c r="G153">
        <v>137</v>
      </c>
      <c r="H153" t="s">
        <v>36</v>
      </c>
      <c r="I153" t="s">
        <v>37</v>
      </c>
      <c r="J153">
        <v>1331701200</v>
      </c>
      <c r="K153" s="6">
        <f t="shared" si="10"/>
        <v>40982.208333333336</v>
      </c>
      <c r="L153">
        <v>1331787600</v>
      </c>
      <c r="M153" s="7">
        <f t="shared" si="11"/>
        <v>40983.208333333336</v>
      </c>
      <c r="N153">
        <f t="shared" si="12"/>
        <v>1</v>
      </c>
      <c r="O153" t="b">
        <v>0</v>
      </c>
      <c r="P153" t="b">
        <v>1</v>
      </c>
      <c r="Q153" t="s">
        <v>2033</v>
      </c>
      <c r="R153" t="s">
        <v>2055</v>
      </c>
      <c r="S153" s="12">
        <f t="shared" si="13"/>
        <v>98</v>
      </c>
      <c r="T153">
        <f t="shared" si="14"/>
        <v>39.970802919708028</v>
      </c>
    </row>
    <row r="154" spans="1:20" ht="23" hidden="1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t="s">
        <v>14</v>
      </c>
      <c r="G154">
        <v>908</v>
      </c>
      <c r="H154" t="s">
        <v>21</v>
      </c>
      <c r="I154" t="s">
        <v>22</v>
      </c>
      <c r="J154">
        <v>1368162000</v>
      </c>
      <c r="K154" s="6">
        <f t="shared" si="10"/>
        <v>41404.208333333336</v>
      </c>
      <c r="L154">
        <v>1370926800</v>
      </c>
      <c r="M154" s="7">
        <f t="shared" si="11"/>
        <v>41436.208333333336</v>
      </c>
      <c r="N154">
        <f t="shared" si="12"/>
        <v>32</v>
      </c>
      <c r="O154" t="b">
        <v>0</v>
      </c>
      <c r="P154" t="b">
        <v>1</v>
      </c>
      <c r="Q154" t="s">
        <v>2039</v>
      </c>
      <c r="R154" t="s">
        <v>2040</v>
      </c>
      <c r="S154" s="12">
        <f t="shared" si="13"/>
        <v>54</v>
      </c>
      <c r="T154">
        <f t="shared" si="14"/>
        <v>101.01541850220265</v>
      </c>
    </row>
    <row r="155" spans="1:20" ht="23" hidden="1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t="s">
        <v>14</v>
      </c>
      <c r="G155">
        <v>10</v>
      </c>
      <c r="H155" t="s">
        <v>21</v>
      </c>
      <c r="I155" t="s">
        <v>22</v>
      </c>
      <c r="J155">
        <v>1331874000</v>
      </c>
      <c r="K155" s="6">
        <f t="shared" si="10"/>
        <v>40984.208333333336</v>
      </c>
      <c r="L155">
        <v>1333429200</v>
      </c>
      <c r="M155" s="7">
        <f t="shared" si="11"/>
        <v>41002.208333333336</v>
      </c>
      <c r="N155">
        <f t="shared" si="12"/>
        <v>18</v>
      </c>
      <c r="O155" t="b">
        <v>0</v>
      </c>
      <c r="P155" t="b">
        <v>0</v>
      </c>
      <c r="Q155" t="s">
        <v>2031</v>
      </c>
      <c r="R155" t="s">
        <v>2032</v>
      </c>
      <c r="S155" s="12">
        <f t="shared" si="13"/>
        <v>10</v>
      </c>
      <c r="T155">
        <f t="shared" si="14"/>
        <v>71.7</v>
      </c>
    </row>
    <row r="156" spans="1:20" ht="36" hidden="1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t="s">
        <v>14</v>
      </c>
      <c r="G156">
        <v>1910</v>
      </c>
      <c r="H156" t="s">
        <v>98</v>
      </c>
      <c r="I156" t="s">
        <v>99</v>
      </c>
      <c r="J156">
        <v>1381813200</v>
      </c>
      <c r="K156" s="6">
        <f t="shared" si="10"/>
        <v>41562.208333333336</v>
      </c>
      <c r="L156">
        <v>1383976800</v>
      </c>
      <c r="M156" s="7">
        <f t="shared" si="11"/>
        <v>41587.25</v>
      </c>
      <c r="N156">
        <f t="shared" si="12"/>
        <v>25</v>
      </c>
      <c r="O156" t="b">
        <v>0</v>
      </c>
      <c r="P156" t="b">
        <v>0</v>
      </c>
      <c r="Q156" t="s">
        <v>2037</v>
      </c>
      <c r="R156" t="s">
        <v>2038</v>
      </c>
      <c r="S156" s="12">
        <f t="shared" si="13"/>
        <v>36</v>
      </c>
      <c r="T156">
        <f t="shared" si="14"/>
        <v>36.004712041884815</v>
      </c>
    </row>
    <row r="157" spans="1:20" ht="36" hidden="1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t="s">
        <v>14</v>
      </c>
      <c r="G157">
        <v>38</v>
      </c>
      <c r="H157" t="s">
        <v>26</v>
      </c>
      <c r="I157" t="s">
        <v>27</v>
      </c>
      <c r="J157">
        <v>1548655200</v>
      </c>
      <c r="K157" s="6">
        <f t="shared" si="10"/>
        <v>43493.25</v>
      </c>
      <c r="L157">
        <v>1550556000</v>
      </c>
      <c r="M157" s="7">
        <f t="shared" si="11"/>
        <v>43515.25</v>
      </c>
      <c r="N157">
        <f t="shared" si="12"/>
        <v>22</v>
      </c>
      <c r="O157" t="b">
        <v>0</v>
      </c>
      <c r="P157" t="b">
        <v>0</v>
      </c>
      <c r="Q157" t="s">
        <v>2037</v>
      </c>
      <c r="R157" t="s">
        <v>2038</v>
      </c>
      <c r="S157" s="12">
        <f t="shared" si="13"/>
        <v>55</v>
      </c>
      <c r="T157">
        <f t="shared" si="14"/>
        <v>88.21052631578948</v>
      </c>
    </row>
    <row r="158" spans="1:20" ht="23" hidden="1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t="s">
        <v>14</v>
      </c>
      <c r="G158">
        <v>104</v>
      </c>
      <c r="H158" t="s">
        <v>26</v>
      </c>
      <c r="I158" t="s">
        <v>27</v>
      </c>
      <c r="J158">
        <v>1389679200</v>
      </c>
      <c r="K158" s="6">
        <f t="shared" si="10"/>
        <v>41653.25</v>
      </c>
      <c r="L158">
        <v>1390456800</v>
      </c>
      <c r="M158" s="7">
        <f t="shared" si="11"/>
        <v>41662.25</v>
      </c>
      <c r="N158">
        <f t="shared" si="12"/>
        <v>9</v>
      </c>
      <c r="O158" t="b">
        <v>0</v>
      </c>
      <c r="P158" t="b">
        <v>1</v>
      </c>
      <c r="Q158" t="s">
        <v>2037</v>
      </c>
      <c r="R158" t="s">
        <v>2038</v>
      </c>
      <c r="S158" s="12">
        <f t="shared" si="13"/>
        <v>94</v>
      </c>
      <c r="T158">
        <f t="shared" si="14"/>
        <v>65.240384615384613</v>
      </c>
    </row>
    <row r="159" spans="1:20" ht="36" hidden="1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t="s">
        <v>14</v>
      </c>
      <c r="G159">
        <v>49</v>
      </c>
      <c r="H159" t="s">
        <v>21</v>
      </c>
      <c r="I159" t="s">
        <v>22</v>
      </c>
      <c r="J159">
        <v>1456984800</v>
      </c>
      <c r="K159" s="6">
        <f t="shared" si="10"/>
        <v>42432.25</v>
      </c>
      <c r="L159">
        <v>1461819600</v>
      </c>
      <c r="M159" s="7">
        <f t="shared" si="11"/>
        <v>42488.208333333328</v>
      </c>
      <c r="N159">
        <f t="shared" si="12"/>
        <v>56</v>
      </c>
      <c r="O159" t="b">
        <v>0</v>
      </c>
      <c r="P159" t="b">
        <v>0</v>
      </c>
      <c r="Q159" t="s">
        <v>2031</v>
      </c>
      <c r="R159" t="s">
        <v>2032</v>
      </c>
      <c r="S159" s="12">
        <f t="shared" si="13"/>
        <v>51</v>
      </c>
      <c r="T159">
        <f t="shared" si="14"/>
        <v>39.877551020408163</v>
      </c>
    </row>
    <row r="160" spans="1:20" ht="23" hidden="1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t="s">
        <v>14</v>
      </c>
      <c r="G160">
        <v>1</v>
      </c>
      <c r="H160" t="s">
        <v>36</v>
      </c>
      <c r="I160" t="s">
        <v>37</v>
      </c>
      <c r="J160">
        <v>1504069200</v>
      </c>
      <c r="K160" s="6">
        <f t="shared" si="10"/>
        <v>42977.208333333328</v>
      </c>
      <c r="L160">
        <v>1504155600</v>
      </c>
      <c r="M160" s="7">
        <f t="shared" si="11"/>
        <v>42978.208333333328</v>
      </c>
      <c r="N160">
        <f t="shared" si="12"/>
        <v>1</v>
      </c>
      <c r="O160" t="b">
        <v>0</v>
      </c>
      <c r="P160" t="b">
        <v>1</v>
      </c>
      <c r="Q160" t="s">
        <v>2045</v>
      </c>
      <c r="R160" t="s">
        <v>2046</v>
      </c>
      <c r="S160" s="12">
        <f t="shared" si="13"/>
        <v>5</v>
      </c>
      <c r="T160">
        <f t="shared" si="14"/>
        <v>5</v>
      </c>
    </row>
    <row r="161" spans="1:20" ht="23" hidden="1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t="s">
        <v>14</v>
      </c>
      <c r="G161">
        <v>245</v>
      </c>
      <c r="H161" t="s">
        <v>21</v>
      </c>
      <c r="I161" t="s">
        <v>22</v>
      </c>
      <c r="J161">
        <v>1535864400</v>
      </c>
      <c r="K161" s="6">
        <f t="shared" si="10"/>
        <v>43345.208333333328</v>
      </c>
      <c r="L161">
        <v>1537074000</v>
      </c>
      <c r="M161" s="7">
        <f t="shared" si="11"/>
        <v>43359.208333333328</v>
      </c>
      <c r="N161">
        <f t="shared" si="12"/>
        <v>14</v>
      </c>
      <c r="O161" t="b">
        <v>0</v>
      </c>
      <c r="P161" t="b">
        <v>0</v>
      </c>
      <c r="Q161" t="s">
        <v>2037</v>
      </c>
      <c r="R161" t="s">
        <v>2038</v>
      </c>
      <c r="S161" s="12">
        <f t="shared" si="13"/>
        <v>32</v>
      </c>
      <c r="T161">
        <f t="shared" si="14"/>
        <v>98.914285714285711</v>
      </c>
    </row>
    <row r="162" spans="1:20" ht="23" hidden="1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t="s">
        <v>14</v>
      </c>
      <c r="G162">
        <v>32</v>
      </c>
      <c r="H162" t="s">
        <v>21</v>
      </c>
      <c r="I162" t="s">
        <v>22</v>
      </c>
      <c r="J162">
        <v>1452146400</v>
      </c>
      <c r="K162" s="6">
        <f t="shared" si="10"/>
        <v>42376.25</v>
      </c>
      <c r="L162">
        <v>1452578400</v>
      </c>
      <c r="M162" s="7">
        <f t="shared" si="11"/>
        <v>42381.25</v>
      </c>
      <c r="N162">
        <f t="shared" si="12"/>
        <v>5</v>
      </c>
      <c r="O162" t="b">
        <v>0</v>
      </c>
      <c r="P162" t="b">
        <v>0</v>
      </c>
      <c r="Q162" t="s">
        <v>2033</v>
      </c>
      <c r="R162" t="s">
        <v>2043</v>
      </c>
      <c r="S162" s="12">
        <f t="shared" si="13"/>
        <v>83</v>
      </c>
      <c r="T162">
        <f t="shared" si="14"/>
        <v>87.78125</v>
      </c>
    </row>
    <row r="163" spans="1:20" ht="36" hidden="1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t="s">
        <v>14</v>
      </c>
      <c r="G163">
        <v>7</v>
      </c>
      <c r="H163" t="s">
        <v>21</v>
      </c>
      <c r="I163" t="s">
        <v>22</v>
      </c>
      <c r="J163">
        <v>1500008400</v>
      </c>
      <c r="K163" s="6">
        <f t="shared" si="10"/>
        <v>42930.208333333328</v>
      </c>
      <c r="L163">
        <v>1500267600</v>
      </c>
      <c r="M163" s="7">
        <f t="shared" si="11"/>
        <v>42933.208333333328</v>
      </c>
      <c r="N163">
        <f t="shared" si="12"/>
        <v>3</v>
      </c>
      <c r="O163" t="b">
        <v>0</v>
      </c>
      <c r="P163" t="b">
        <v>1</v>
      </c>
      <c r="Q163" t="s">
        <v>2037</v>
      </c>
      <c r="R163" t="s">
        <v>2038</v>
      </c>
      <c r="S163" s="12">
        <f t="shared" si="13"/>
        <v>8</v>
      </c>
      <c r="T163">
        <f t="shared" si="14"/>
        <v>73.428571428571431</v>
      </c>
    </row>
    <row r="164" spans="1:20" ht="23" hidden="1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t="s">
        <v>14</v>
      </c>
      <c r="G164">
        <v>803</v>
      </c>
      <c r="H164" t="s">
        <v>21</v>
      </c>
      <c r="I164" t="s">
        <v>22</v>
      </c>
      <c r="J164">
        <v>1303102800</v>
      </c>
      <c r="K164" s="6">
        <f t="shared" si="10"/>
        <v>40651.208333333336</v>
      </c>
      <c r="L164">
        <v>1303189200</v>
      </c>
      <c r="M164" s="7">
        <f t="shared" si="11"/>
        <v>40652.208333333336</v>
      </c>
      <c r="N164">
        <f t="shared" si="12"/>
        <v>1</v>
      </c>
      <c r="O164" t="b">
        <v>0</v>
      </c>
      <c r="P164" t="b">
        <v>0</v>
      </c>
      <c r="Q164" t="s">
        <v>2037</v>
      </c>
      <c r="R164" t="s">
        <v>2038</v>
      </c>
      <c r="S164" s="12">
        <f t="shared" si="13"/>
        <v>74</v>
      </c>
      <c r="T164">
        <f t="shared" si="14"/>
        <v>109.04109589041096</v>
      </c>
    </row>
    <row r="165" spans="1:20" ht="23" hidden="1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t="s">
        <v>14</v>
      </c>
      <c r="G165">
        <v>16</v>
      </c>
      <c r="H165" t="s">
        <v>21</v>
      </c>
      <c r="I165" t="s">
        <v>22</v>
      </c>
      <c r="J165">
        <v>1270789200</v>
      </c>
      <c r="K165" s="6">
        <f t="shared" si="10"/>
        <v>40277.208333333336</v>
      </c>
      <c r="L165">
        <v>1272171600</v>
      </c>
      <c r="M165" s="7">
        <f t="shared" si="11"/>
        <v>40293.208333333336</v>
      </c>
      <c r="N165">
        <f t="shared" si="12"/>
        <v>16</v>
      </c>
      <c r="O165" t="b">
        <v>0</v>
      </c>
      <c r="P165" t="b">
        <v>0</v>
      </c>
      <c r="Q165" t="s">
        <v>2048</v>
      </c>
      <c r="R165" t="s">
        <v>2049</v>
      </c>
      <c r="S165" s="12">
        <f t="shared" si="13"/>
        <v>20</v>
      </c>
      <c r="T165">
        <f t="shared" si="14"/>
        <v>99.125</v>
      </c>
    </row>
    <row r="166" spans="1:20" ht="36" hidden="1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t="s">
        <v>14</v>
      </c>
      <c r="G166">
        <v>31</v>
      </c>
      <c r="H166" t="s">
        <v>21</v>
      </c>
      <c r="I166" t="s">
        <v>22</v>
      </c>
      <c r="J166">
        <v>1400907600</v>
      </c>
      <c r="K166" s="6">
        <f t="shared" si="10"/>
        <v>41783.208333333336</v>
      </c>
      <c r="L166">
        <v>1403413200</v>
      </c>
      <c r="M166" s="7">
        <f t="shared" si="11"/>
        <v>41812.208333333336</v>
      </c>
      <c r="N166">
        <f t="shared" si="12"/>
        <v>29</v>
      </c>
      <c r="O166" t="b">
        <v>0</v>
      </c>
      <c r="P166" t="b">
        <v>0</v>
      </c>
      <c r="Q166" t="s">
        <v>2037</v>
      </c>
      <c r="R166" t="s">
        <v>2038</v>
      </c>
      <c r="S166" s="12">
        <f t="shared" si="13"/>
        <v>34</v>
      </c>
      <c r="T166">
        <f t="shared" si="14"/>
        <v>103.87096774193549</v>
      </c>
    </row>
    <row r="167" spans="1:20" ht="23" hidden="1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t="s">
        <v>14</v>
      </c>
      <c r="G167">
        <v>108</v>
      </c>
      <c r="H167" t="s">
        <v>107</v>
      </c>
      <c r="I167" t="s">
        <v>108</v>
      </c>
      <c r="J167">
        <v>1574143200</v>
      </c>
      <c r="K167" s="6">
        <f t="shared" si="10"/>
        <v>43788.25</v>
      </c>
      <c r="L167">
        <v>1574229600</v>
      </c>
      <c r="M167" s="7">
        <f t="shared" si="11"/>
        <v>43789.25</v>
      </c>
      <c r="N167">
        <f t="shared" si="12"/>
        <v>1</v>
      </c>
      <c r="O167" t="b">
        <v>0</v>
      </c>
      <c r="P167" t="b">
        <v>1</v>
      </c>
      <c r="Q167" t="s">
        <v>2031</v>
      </c>
      <c r="R167" t="s">
        <v>2032</v>
      </c>
      <c r="S167" s="12">
        <f t="shared" si="13"/>
        <v>67</v>
      </c>
      <c r="T167">
        <f t="shared" si="14"/>
        <v>59.268518518518519</v>
      </c>
    </row>
    <row r="168" spans="1:20" ht="23" hidden="1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t="s">
        <v>14</v>
      </c>
      <c r="G168">
        <v>30</v>
      </c>
      <c r="H168" t="s">
        <v>21</v>
      </c>
      <c r="I168" t="s">
        <v>22</v>
      </c>
      <c r="J168">
        <v>1494738000</v>
      </c>
      <c r="K168" s="6">
        <f t="shared" si="10"/>
        <v>42869.208333333328</v>
      </c>
      <c r="L168">
        <v>1495861200</v>
      </c>
      <c r="M168" s="7">
        <f t="shared" si="11"/>
        <v>42882.208333333328</v>
      </c>
      <c r="N168">
        <f t="shared" si="12"/>
        <v>13</v>
      </c>
      <c r="O168" t="b">
        <v>0</v>
      </c>
      <c r="P168" t="b">
        <v>0</v>
      </c>
      <c r="Q168" t="s">
        <v>2037</v>
      </c>
      <c r="R168" t="s">
        <v>2038</v>
      </c>
      <c r="S168" s="12">
        <f t="shared" si="13"/>
        <v>19</v>
      </c>
      <c r="T168">
        <f t="shared" si="14"/>
        <v>42.3</v>
      </c>
    </row>
    <row r="169" spans="1:20" ht="36" hidden="1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t="s">
        <v>14</v>
      </c>
      <c r="G169">
        <v>17</v>
      </c>
      <c r="H169" t="s">
        <v>21</v>
      </c>
      <c r="I169" t="s">
        <v>22</v>
      </c>
      <c r="J169">
        <v>1392357600</v>
      </c>
      <c r="K169" s="6">
        <f t="shared" si="10"/>
        <v>41684.25</v>
      </c>
      <c r="L169">
        <v>1392530400</v>
      </c>
      <c r="M169" s="7">
        <f t="shared" si="11"/>
        <v>41686.25</v>
      </c>
      <c r="N169">
        <f t="shared" si="12"/>
        <v>2</v>
      </c>
      <c r="O169" t="b">
        <v>0</v>
      </c>
      <c r="P169" t="b">
        <v>0</v>
      </c>
      <c r="Q169" t="s">
        <v>2033</v>
      </c>
      <c r="R169" t="s">
        <v>2034</v>
      </c>
      <c r="S169" s="12">
        <f t="shared" si="13"/>
        <v>16</v>
      </c>
      <c r="T169">
        <f t="shared" si="14"/>
        <v>53.117647058823529</v>
      </c>
    </row>
    <row r="170" spans="1:20" ht="23" hidden="1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t="s">
        <v>14</v>
      </c>
      <c r="G170">
        <v>80</v>
      </c>
      <c r="H170" t="s">
        <v>21</v>
      </c>
      <c r="I170" t="s">
        <v>22</v>
      </c>
      <c r="J170">
        <v>1305003600</v>
      </c>
      <c r="K170" s="6">
        <f t="shared" si="10"/>
        <v>40673.208333333336</v>
      </c>
      <c r="L170">
        <v>1305781200</v>
      </c>
      <c r="M170" s="7">
        <f t="shared" si="11"/>
        <v>40682.208333333336</v>
      </c>
      <c r="N170">
        <f t="shared" si="12"/>
        <v>9</v>
      </c>
      <c r="O170" t="b">
        <v>0</v>
      </c>
      <c r="P170" t="b">
        <v>0</v>
      </c>
      <c r="Q170" t="s">
        <v>2045</v>
      </c>
      <c r="R170" t="s">
        <v>2051</v>
      </c>
      <c r="S170" s="12">
        <f t="shared" si="13"/>
        <v>10</v>
      </c>
      <c r="T170">
        <f t="shared" si="14"/>
        <v>101.15</v>
      </c>
    </row>
    <row r="171" spans="1:20" ht="36" hidden="1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t="s">
        <v>14</v>
      </c>
      <c r="G171">
        <v>2468</v>
      </c>
      <c r="H171" t="s">
        <v>21</v>
      </c>
      <c r="I171" t="s">
        <v>22</v>
      </c>
      <c r="J171">
        <v>1301634000</v>
      </c>
      <c r="K171" s="6">
        <f t="shared" si="10"/>
        <v>40634.208333333336</v>
      </c>
      <c r="L171">
        <v>1302325200</v>
      </c>
      <c r="M171" s="7">
        <f t="shared" si="11"/>
        <v>40642.208333333336</v>
      </c>
      <c r="N171">
        <f t="shared" si="12"/>
        <v>8</v>
      </c>
      <c r="O171" t="b">
        <v>0</v>
      </c>
      <c r="P171" t="b">
        <v>0</v>
      </c>
      <c r="Q171" t="s">
        <v>2039</v>
      </c>
      <c r="R171" t="s">
        <v>2050</v>
      </c>
      <c r="S171" s="12">
        <f t="shared" si="13"/>
        <v>94</v>
      </c>
      <c r="T171">
        <f t="shared" si="14"/>
        <v>65.000810372771468</v>
      </c>
    </row>
    <row r="172" spans="1:20" ht="23" hidden="1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t="s">
        <v>14</v>
      </c>
      <c r="G172">
        <v>26</v>
      </c>
      <c r="H172" t="s">
        <v>40</v>
      </c>
      <c r="I172" t="s">
        <v>41</v>
      </c>
      <c r="J172">
        <v>1395896400</v>
      </c>
      <c r="K172" s="6">
        <f t="shared" si="10"/>
        <v>41725.208333333336</v>
      </c>
      <c r="L172">
        <v>1396069200</v>
      </c>
      <c r="M172" s="7">
        <f t="shared" si="11"/>
        <v>41727.208333333336</v>
      </c>
      <c r="N172">
        <f t="shared" si="12"/>
        <v>2</v>
      </c>
      <c r="O172" t="b">
        <v>0</v>
      </c>
      <c r="P172" t="b">
        <v>0</v>
      </c>
      <c r="Q172" t="s">
        <v>2039</v>
      </c>
      <c r="R172" t="s">
        <v>2040</v>
      </c>
      <c r="S172" s="12">
        <f t="shared" si="13"/>
        <v>24</v>
      </c>
      <c r="T172">
        <f t="shared" si="14"/>
        <v>82.615384615384613</v>
      </c>
    </row>
    <row r="173" spans="1:20" ht="36" hidden="1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t="s">
        <v>14</v>
      </c>
      <c r="G173">
        <v>73</v>
      </c>
      <c r="H173" t="s">
        <v>21</v>
      </c>
      <c r="I173" t="s">
        <v>22</v>
      </c>
      <c r="J173">
        <v>1529125200</v>
      </c>
      <c r="K173" s="6">
        <f t="shared" si="10"/>
        <v>43267.208333333328</v>
      </c>
      <c r="L173">
        <v>1531112400</v>
      </c>
      <c r="M173" s="7">
        <f t="shared" si="11"/>
        <v>43290.208333333328</v>
      </c>
      <c r="N173">
        <f t="shared" si="12"/>
        <v>23</v>
      </c>
      <c r="O173" t="b">
        <v>0</v>
      </c>
      <c r="P173" t="b">
        <v>1</v>
      </c>
      <c r="Q173" t="s">
        <v>2037</v>
      </c>
      <c r="R173" t="s">
        <v>2038</v>
      </c>
      <c r="S173" s="12">
        <f t="shared" si="13"/>
        <v>91</v>
      </c>
      <c r="T173">
        <f t="shared" si="14"/>
        <v>80.780821917808225</v>
      </c>
    </row>
    <row r="174" spans="1:20" ht="36" hidden="1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t="s">
        <v>14</v>
      </c>
      <c r="G174">
        <v>128</v>
      </c>
      <c r="H174" t="s">
        <v>21</v>
      </c>
      <c r="I174" t="s">
        <v>22</v>
      </c>
      <c r="J174">
        <v>1451109600</v>
      </c>
      <c r="K174" s="6">
        <f t="shared" si="10"/>
        <v>42364.25</v>
      </c>
      <c r="L174">
        <v>1451628000</v>
      </c>
      <c r="M174" s="7">
        <f t="shared" si="11"/>
        <v>42370.25</v>
      </c>
      <c r="N174">
        <f t="shared" si="12"/>
        <v>6</v>
      </c>
      <c r="O174" t="b">
        <v>0</v>
      </c>
      <c r="P174" t="b">
        <v>0</v>
      </c>
      <c r="Q174" t="s">
        <v>2039</v>
      </c>
      <c r="R174" t="s">
        <v>2047</v>
      </c>
      <c r="S174" s="12">
        <f t="shared" si="13"/>
        <v>46</v>
      </c>
      <c r="T174">
        <f t="shared" si="14"/>
        <v>25.984375</v>
      </c>
    </row>
    <row r="175" spans="1:20" ht="23" hidden="1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t="s">
        <v>14</v>
      </c>
      <c r="G175">
        <v>33</v>
      </c>
      <c r="H175" t="s">
        <v>21</v>
      </c>
      <c r="I175" t="s">
        <v>22</v>
      </c>
      <c r="J175">
        <v>1566968400</v>
      </c>
      <c r="K175" s="6">
        <f t="shared" si="10"/>
        <v>43705.208333333328</v>
      </c>
      <c r="L175">
        <v>1567314000</v>
      </c>
      <c r="M175" s="7">
        <f t="shared" si="11"/>
        <v>43709.208333333328</v>
      </c>
      <c r="N175">
        <f t="shared" si="12"/>
        <v>4</v>
      </c>
      <c r="O175" t="b">
        <v>0</v>
      </c>
      <c r="P175" t="b">
        <v>1</v>
      </c>
      <c r="Q175" t="s">
        <v>2037</v>
      </c>
      <c r="R175" t="s">
        <v>2038</v>
      </c>
      <c r="S175" s="12">
        <f t="shared" si="13"/>
        <v>39</v>
      </c>
      <c r="T175">
        <f t="shared" si="14"/>
        <v>30.363636363636363</v>
      </c>
    </row>
    <row r="176" spans="1:20" ht="23" hidden="1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t="s">
        <v>14</v>
      </c>
      <c r="G176">
        <v>1072</v>
      </c>
      <c r="H176" t="s">
        <v>21</v>
      </c>
      <c r="I176" t="s">
        <v>22</v>
      </c>
      <c r="J176">
        <v>1292392800</v>
      </c>
      <c r="K176" s="6">
        <f t="shared" si="10"/>
        <v>40527.25</v>
      </c>
      <c r="L176">
        <v>1292479200</v>
      </c>
      <c r="M176" s="7">
        <f t="shared" si="11"/>
        <v>40528.25</v>
      </c>
      <c r="N176">
        <f t="shared" si="12"/>
        <v>1</v>
      </c>
      <c r="O176" t="b">
        <v>0</v>
      </c>
      <c r="P176" t="b">
        <v>1</v>
      </c>
      <c r="Q176" t="s">
        <v>2033</v>
      </c>
      <c r="R176" t="s">
        <v>2034</v>
      </c>
      <c r="S176" s="12">
        <f t="shared" si="13"/>
        <v>97</v>
      </c>
      <c r="T176">
        <f t="shared" si="14"/>
        <v>63.994402985074629</v>
      </c>
    </row>
    <row r="177" spans="1:20" ht="23" hidden="1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t="s">
        <v>14</v>
      </c>
      <c r="G177">
        <v>393</v>
      </c>
      <c r="H177" t="s">
        <v>21</v>
      </c>
      <c r="I177" t="s">
        <v>22</v>
      </c>
      <c r="J177">
        <v>1323669600</v>
      </c>
      <c r="K177" s="6">
        <f t="shared" si="10"/>
        <v>40889.25</v>
      </c>
      <c r="L177">
        <v>1323756000</v>
      </c>
      <c r="M177" s="7">
        <f t="shared" si="11"/>
        <v>40890.25</v>
      </c>
      <c r="N177">
        <f t="shared" si="12"/>
        <v>1</v>
      </c>
      <c r="O177" t="b">
        <v>0</v>
      </c>
      <c r="P177" t="b">
        <v>0</v>
      </c>
      <c r="Q177" t="s">
        <v>2052</v>
      </c>
      <c r="R177" t="s">
        <v>2053</v>
      </c>
      <c r="S177" s="12">
        <f t="shared" si="13"/>
        <v>94</v>
      </c>
      <c r="T177">
        <f t="shared" si="14"/>
        <v>88.966921119592882</v>
      </c>
    </row>
    <row r="178" spans="1:20" ht="36" hidden="1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t="s">
        <v>14</v>
      </c>
      <c r="G178">
        <v>1257</v>
      </c>
      <c r="H178" t="s">
        <v>21</v>
      </c>
      <c r="I178" t="s">
        <v>22</v>
      </c>
      <c r="J178">
        <v>1440738000</v>
      </c>
      <c r="K178" s="6">
        <f t="shared" si="10"/>
        <v>42244.208333333328</v>
      </c>
      <c r="L178">
        <v>1441342800</v>
      </c>
      <c r="M178" s="7">
        <f t="shared" si="11"/>
        <v>42251.208333333328</v>
      </c>
      <c r="N178">
        <f t="shared" si="12"/>
        <v>7</v>
      </c>
      <c r="O178" t="b">
        <v>0</v>
      </c>
      <c r="P178" t="b">
        <v>0</v>
      </c>
      <c r="Q178" t="s">
        <v>2033</v>
      </c>
      <c r="R178" t="s">
        <v>2043</v>
      </c>
      <c r="S178" s="12">
        <f t="shared" si="13"/>
        <v>85</v>
      </c>
      <c r="T178">
        <f t="shared" si="14"/>
        <v>76.990453460620529</v>
      </c>
    </row>
    <row r="179" spans="1:20" ht="23" hidden="1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t="s">
        <v>14</v>
      </c>
      <c r="G179">
        <v>328</v>
      </c>
      <c r="H179" t="s">
        <v>21</v>
      </c>
      <c r="I179" t="s">
        <v>22</v>
      </c>
      <c r="J179">
        <v>1374296400</v>
      </c>
      <c r="K179" s="6">
        <f t="shared" si="10"/>
        <v>41475.208333333336</v>
      </c>
      <c r="L179">
        <v>1375333200</v>
      </c>
      <c r="M179" s="7">
        <f t="shared" si="11"/>
        <v>41487.208333333336</v>
      </c>
      <c r="N179">
        <f t="shared" si="12"/>
        <v>12</v>
      </c>
      <c r="O179" t="b">
        <v>0</v>
      </c>
      <c r="P179" t="b">
        <v>0</v>
      </c>
      <c r="Q179" t="s">
        <v>2037</v>
      </c>
      <c r="R179" t="s">
        <v>2038</v>
      </c>
      <c r="S179" s="12">
        <f t="shared" si="13"/>
        <v>67</v>
      </c>
      <c r="T179">
        <f t="shared" si="14"/>
        <v>97.146341463414629</v>
      </c>
    </row>
    <row r="180" spans="1:20" ht="23" hidden="1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t="s">
        <v>14</v>
      </c>
      <c r="G180">
        <v>147</v>
      </c>
      <c r="H180" t="s">
        <v>21</v>
      </c>
      <c r="I180" t="s">
        <v>22</v>
      </c>
      <c r="J180">
        <v>1384840800</v>
      </c>
      <c r="K180" s="6">
        <f t="shared" si="10"/>
        <v>41597.25</v>
      </c>
      <c r="L180">
        <v>1389420000</v>
      </c>
      <c r="M180" s="7">
        <f t="shared" si="11"/>
        <v>41650.25</v>
      </c>
      <c r="N180">
        <f t="shared" si="12"/>
        <v>53</v>
      </c>
      <c r="O180" t="b">
        <v>0</v>
      </c>
      <c r="P180" t="b">
        <v>0</v>
      </c>
      <c r="Q180" t="s">
        <v>2037</v>
      </c>
      <c r="R180" t="s">
        <v>2038</v>
      </c>
      <c r="S180" s="12">
        <f t="shared" si="13"/>
        <v>54</v>
      </c>
      <c r="T180">
        <f t="shared" si="14"/>
        <v>33.013605442176868</v>
      </c>
    </row>
    <row r="181" spans="1:20" ht="23" hidden="1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t="s">
        <v>14</v>
      </c>
      <c r="G181">
        <v>830</v>
      </c>
      <c r="H181" t="s">
        <v>21</v>
      </c>
      <c r="I181" t="s">
        <v>22</v>
      </c>
      <c r="J181">
        <v>1516600800</v>
      </c>
      <c r="K181" s="6">
        <f t="shared" si="10"/>
        <v>43122.25</v>
      </c>
      <c r="L181">
        <v>1520056800</v>
      </c>
      <c r="M181" s="7">
        <f t="shared" si="11"/>
        <v>43162.25</v>
      </c>
      <c r="N181">
        <f t="shared" si="12"/>
        <v>40</v>
      </c>
      <c r="O181" t="b">
        <v>0</v>
      </c>
      <c r="P181" t="b">
        <v>0</v>
      </c>
      <c r="Q181" t="s">
        <v>2048</v>
      </c>
      <c r="R181" t="s">
        <v>2049</v>
      </c>
      <c r="S181" s="12">
        <f t="shared" si="13"/>
        <v>42</v>
      </c>
      <c r="T181">
        <f t="shared" si="14"/>
        <v>99.950602409638549</v>
      </c>
    </row>
    <row r="182" spans="1:20" ht="23" hidden="1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t="s">
        <v>14</v>
      </c>
      <c r="G182">
        <v>331</v>
      </c>
      <c r="H182" t="s">
        <v>40</v>
      </c>
      <c r="I182" t="s">
        <v>41</v>
      </c>
      <c r="J182">
        <v>1436418000</v>
      </c>
      <c r="K182" s="6">
        <f t="shared" si="10"/>
        <v>42194.208333333328</v>
      </c>
      <c r="L182">
        <v>1436504400</v>
      </c>
      <c r="M182" s="7">
        <f t="shared" si="11"/>
        <v>42195.208333333328</v>
      </c>
      <c r="N182">
        <f t="shared" si="12"/>
        <v>1</v>
      </c>
      <c r="O182" t="b">
        <v>0</v>
      </c>
      <c r="P182" t="b">
        <v>0</v>
      </c>
      <c r="Q182" t="s">
        <v>2039</v>
      </c>
      <c r="R182" t="s">
        <v>2042</v>
      </c>
      <c r="S182" s="12">
        <f t="shared" si="13"/>
        <v>15</v>
      </c>
      <c r="T182">
        <f t="shared" si="14"/>
        <v>69.966767371601208</v>
      </c>
    </row>
    <row r="183" spans="1:20" ht="23" hidden="1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t="s">
        <v>14</v>
      </c>
      <c r="G183">
        <v>25</v>
      </c>
      <c r="H183" t="s">
        <v>21</v>
      </c>
      <c r="I183" t="s">
        <v>22</v>
      </c>
      <c r="J183">
        <v>1503550800</v>
      </c>
      <c r="K183" s="6">
        <f t="shared" si="10"/>
        <v>42971.208333333328</v>
      </c>
      <c r="L183">
        <v>1508302800</v>
      </c>
      <c r="M183" s="7">
        <f t="shared" si="11"/>
        <v>43026.208333333328</v>
      </c>
      <c r="N183">
        <f t="shared" si="12"/>
        <v>55</v>
      </c>
      <c r="O183" t="b">
        <v>0</v>
      </c>
      <c r="P183" t="b">
        <v>1</v>
      </c>
      <c r="Q183" t="s">
        <v>2033</v>
      </c>
      <c r="R183" t="s">
        <v>2043</v>
      </c>
      <c r="S183" s="12">
        <f t="shared" si="13"/>
        <v>34</v>
      </c>
      <c r="T183">
        <f t="shared" si="14"/>
        <v>110.32</v>
      </c>
    </row>
    <row r="184" spans="1:20" ht="23" hidden="1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t="s">
        <v>14</v>
      </c>
      <c r="G184">
        <v>3483</v>
      </c>
      <c r="H184" t="s">
        <v>21</v>
      </c>
      <c r="I184" t="s">
        <v>22</v>
      </c>
      <c r="J184">
        <v>1487224800</v>
      </c>
      <c r="K184" s="6">
        <f t="shared" si="10"/>
        <v>42782.25</v>
      </c>
      <c r="L184">
        <v>1488348000</v>
      </c>
      <c r="M184" s="7">
        <f t="shared" si="11"/>
        <v>42795.25</v>
      </c>
      <c r="N184">
        <f t="shared" si="12"/>
        <v>13</v>
      </c>
      <c r="O184" t="b">
        <v>0</v>
      </c>
      <c r="P184" t="b">
        <v>0</v>
      </c>
      <c r="Q184" t="s">
        <v>2031</v>
      </c>
      <c r="R184" t="s">
        <v>2032</v>
      </c>
      <c r="S184" s="12">
        <f t="shared" si="13"/>
        <v>72</v>
      </c>
      <c r="T184">
        <f t="shared" si="14"/>
        <v>41.005742176284812</v>
      </c>
    </row>
    <row r="185" spans="1:20" ht="23" hidden="1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t="s">
        <v>14</v>
      </c>
      <c r="G185">
        <v>923</v>
      </c>
      <c r="H185" t="s">
        <v>21</v>
      </c>
      <c r="I185" t="s">
        <v>22</v>
      </c>
      <c r="J185">
        <v>1500008400</v>
      </c>
      <c r="K185" s="6">
        <f t="shared" si="10"/>
        <v>42930.208333333328</v>
      </c>
      <c r="L185">
        <v>1502600400</v>
      </c>
      <c r="M185" s="7">
        <f t="shared" si="11"/>
        <v>42960.208333333328</v>
      </c>
      <c r="N185">
        <f t="shared" si="12"/>
        <v>30</v>
      </c>
      <c r="O185" t="b">
        <v>0</v>
      </c>
      <c r="P185" t="b">
        <v>0</v>
      </c>
      <c r="Q185" t="s">
        <v>2037</v>
      </c>
      <c r="R185" t="s">
        <v>2038</v>
      </c>
      <c r="S185" s="12">
        <f t="shared" si="13"/>
        <v>53</v>
      </c>
      <c r="T185">
        <f t="shared" si="14"/>
        <v>103.96316359696641</v>
      </c>
    </row>
    <row r="186" spans="1:20" ht="23" hidden="1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t="s">
        <v>14</v>
      </c>
      <c r="G186">
        <v>1</v>
      </c>
      <c r="H186" t="s">
        <v>21</v>
      </c>
      <c r="I186" t="s">
        <v>22</v>
      </c>
      <c r="J186">
        <v>1432098000</v>
      </c>
      <c r="K186" s="6">
        <f t="shared" si="10"/>
        <v>42144.208333333328</v>
      </c>
      <c r="L186">
        <v>1433653200</v>
      </c>
      <c r="M186" s="7">
        <f t="shared" si="11"/>
        <v>42162.208333333328</v>
      </c>
      <c r="N186">
        <f t="shared" si="12"/>
        <v>18</v>
      </c>
      <c r="O186" t="b">
        <v>0</v>
      </c>
      <c r="P186" t="b">
        <v>1</v>
      </c>
      <c r="Q186" t="s">
        <v>2033</v>
      </c>
      <c r="R186" t="s">
        <v>2056</v>
      </c>
      <c r="S186" s="12">
        <f t="shared" si="13"/>
        <v>5</v>
      </c>
      <c r="T186">
        <f t="shared" si="14"/>
        <v>5</v>
      </c>
    </row>
    <row r="187" spans="1:20" ht="23" hidden="1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t="s">
        <v>14</v>
      </c>
      <c r="G187">
        <v>33</v>
      </c>
      <c r="H187" t="s">
        <v>15</v>
      </c>
      <c r="I187" t="s">
        <v>16</v>
      </c>
      <c r="J187">
        <v>1446876000</v>
      </c>
      <c r="K187" s="6">
        <f t="shared" si="10"/>
        <v>42315.25</v>
      </c>
      <c r="L187">
        <v>1447567200</v>
      </c>
      <c r="M187" s="7">
        <f t="shared" si="11"/>
        <v>42323.25</v>
      </c>
      <c r="N187">
        <f t="shared" si="12"/>
        <v>8</v>
      </c>
      <c r="O187" t="b">
        <v>0</v>
      </c>
      <c r="P187" t="b">
        <v>0</v>
      </c>
      <c r="Q187" t="s">
        <v>2037</v>
      </c>
      <c r="R187" t="s">
        <v>2038</v>
      </c>
      <c r="S187" s="12">
        <f t="shared" si="13"/>
        <v>35</v>
      </c>
      <c r="T187">
        <f t="shared" si="14"/>
        <v>29.606060606060606</v>
      </c>
    </row>
    <row r="188" spans="1:20" ht="23" hidden="1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t="s">
        <v>14</v>
      </c>
      <c r="G188">
        <v>40</v>
      </c>
      <c r="H188" t="s">
        <v>107</v>
      </c>
      <c r="I188" t="s">
        <v>108</v>
      </c>
      <c r="J188">
        <v>1326520800</v>
      </c>
      <c r="K188" s="6">
        <f t="shared" si="10"/>
        <v>40922.25</v>
      </c>
      <c r="L188">
        <v>1327298400</v>
      </c>
      <c r="M188" s="7">
        <f t="shared" si="11"/>
        <v>40931.25</v>
      </c>
      <c r="N188">
        <f t="shared" si="12"/>
        <v>9</v>
      </c>
      <c r="O188" t="b">
        <v>0</v>
      </c>
      <c r="P188" t="b">
        <v>0</v>
      </c>
      <c r="Q188" t="s">
        <v>2037</v>
      </c>
      <c r="R188" t="s">
        <v>2038</v>
      </c>
      <c r="S188" s="12">
        <f t="shared" si="13"/>
        <v>37</v>
      </c>
      <c r="T188">
        <f t="shared" si="14"/>
        <v>85.775000000000006</v>
      </c>
    </row>
    <row r="189" spans="1:20" ht="23" hidden="1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t="s">
        <v>14</v>
      </c>
      <c r="G189">
        <v>23</v>
      </c>
      <c r="H189" t="s">
        <v>15</v>
      </c>
      <c r="I189" t="s">
        <v>16</v>
      </c>
      <c r="J189">
        <v>1533877200</v>
      </c>
      <c r="K189" s="6">
        <f t="shared" si="10"/>
        <v>43322.208333333328</v>
      </c>
      <c r="L189">
        <v>1534136400</v>
      </c>
      <c r="M189" s="7">
        <f t="shared" si="11"/>
        <v>43325.208333333328</v>
      </c>
      <c r="N189">
        <f t="shared" si="12"/>
        <v>3</v>
      </c>
      <c r="O189" t="b">
        <v>1</v>
      </c>
      <c r="P189" t="b">
        <v>0</v>
      </c>
      <c r="Q189" t="s">
        <v>2052</v>
      </c>
      <c r="R189" t="s">
        <v>2053</v>
      </c>
      <c r="S189" s="12">
        <f t="shared" si="13"/>
        <v>12</v>
      </c>
      <c r="T189">
        <f t="shared" si="14"/>
        <v>49.826086956521742</v>
      </c>
    </row>
    <row r="190" spans="1:20" ht="23" hidden="1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t="s">
        <v>14</v>
      </c>
      <c r="G190">
        <v>75</v>
      </c>
      <c r="H190" t="s">
        <v>21</v>
      </c>
      <c r="I190" t="s">
        <v>22</v>
      </c>
      <c r="J190">
        <v>1413608400</v>
      </c>
      <c r="K190" s="6">
        <f t="shared" si="10"/>
        <v>41930.208333333336</v>
      </c>
      <c r="L190">
        <v>1415685600</v>
      </c>
      <c r="M190" s="7">
        <f t="shared" si="11"/>
        <v>41954.25</v>
      </c>
      <c r="N190">
        <f t="shared" si="12"/>
        <v>24</v>
      </c>
      <c r="O190" t="b">
        <v>0</v>
      </c>
      <c r="P190" t="b">
        <v>1</v>
      </c>
      <c r="Q190" t="s">
        <v>2037</v>
      </c>
      <c r="R190" t="s">
        <v>2038</v>
      </c>
      <c r="S190" s="12">
        <f t="shared" si="13"/>
        <v>19</v>
      </c>
      <c r="T190">
        <f t="shared" si="14"/>
        <v>24.933333333333334</v>
      </c>
    </row>
    <row r="191" spans="1:20" ht="23" hidden="1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t="s">
        <v>14</v>
      </c>
      <c r="G191">
        <v>2176</v>
      </c>
      <c r="H191" t="s">
        <v>21</v>
      </c>
      <c r="I191" t="s">
        <v>22</v>
      </c>
      <c r="J191">
        <v>1423375200</v>
      </c>
      <c r="K191" s="6">
        <f t="shared" si="10"/>
        <v>42043.25</v>
      </c>
      <c r="L191">
        <v>1427778000</v>
      </c>
      <c r="M191" s="7">
        <f t="shared" si="11"/>
        <v>42094.208333333328</v>
      </c>
      <c r="N191">
        <f t="shared" si="12"/>
        <v>51</v>
      </c>
      <c r="O191" t="b">
        <v>0</v>
      </c>
      <c r="P191" t="b">
        <v>0</v>
      </c>
      <c r="Q191" t="s">
        <v>2037</v>
      </c>
      <c r="R191" t="s">
        <v>2038</v>
      </c>
      <c r="S191" s="12">
        <f t="shared" si="13"/>
        <v>68</v>
      </c>
      <c r="T191">
        <f t="shared" si="14"/>
        <v>59.011948529411768</v>
      </c>
    </row>
    <row r="192" spans="1:20" ht="36" hidden="1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t="s">
        <v>14</v>
      </c>
      <c r="G192">
        <v>441</v>
      </c>
      <c r="H192" t="s">
        <v>21</v>
      </c>
      <c r="I192" t="s">
        <v>22</v>
      </c>
      <c r="J192">
        <v>1547186400</v>
      </c>
      <c r="K192" s="6">
        <f t="shared" si="10"/>
        <v>43476.25</v>
      </c>
      <c r="L192">
        <v>1547618400</v>
      </c>
      <c r="M192" s="7">
        <f t="shared" si="11"/>
        <v>43481.25</v>
      </c>
      <c r="N192">
        <f t="shared" si="12"/>
        <v>5</v>
      </c>
      <c r="O192" t="b">
        <v>0</v>
      </c>
      <c r="P192" t="b">
        <v>1</v>
      </c>
      <c r="Q192" t="s">
        <v>2039</v>
      </c>
      <c r="R192" t="s">
        <v>2040</v>
      </c>
      <c r="S192" s="12">
        <f t="shared" si="13"/>
        <v>13</v>
      </c>
      <c r="T192">
        <f t="shared" si="14"/>
        <v>50.05215419501134</v>
      </c>
    </row>
    <row r="193" spans="1:20" ht="36" hidden="1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t="s">
        <v>14</v>
      </c>
      <c r="G193">
        <v>25</v>
      </c>
      <c r="H193" t="s">
        <v>21</v>
      </c>
      <c r="I193" t="s">
        <v>22</v>
      </c>
      <c r="J193">
        <v>1444971600</v>
      </c>
      <c r="K193" s="6">
        <f t="shared" si="10"/>
        <v>42293.208333333328</v>
      </c>
      <c r="L193">
        <v>1449900000</v>
      </c>
      <c r="M193" s="7">
        <f t="shared" si="11"/>
        <v>42350.25</v>
      </c>
      <c r="N193">
        <f t="shared" si="12"/>
        <v>57</v>
      </c>
      <c r="O193" t="b">
        <v>0</v>
      </c>
      <c r="P193" t="b">
        <v>0</v>
      </c>
      <c r="Q193" t="s">
        <v>2033</v>
      </c>
      <c r="R193" t="s">
        <v>2043</v>
      </c>
      <c r="S193" s="12">
        <f t="shared" si="13"/>
        <v>55</v>
      </c>
      <c r="T193">
        <f t="shared" si="14"/>
        <v>59.16</v>
      </c>
    </row>
    <row r="194" spans="1:20" ht="23" hidden="1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t="s">
        <v>14</v>
      </c>
      <c r="G194">
        <v>127</v>
      </c>
      <c r="H194" t="s">
        <v>21</v>
      </c>
      <c r="I194" t="s">
        <v>22</v>
      </c>
      <c r="J194">
        <v>1571720400</v>
      </c>
      <c r="K194" s="6">
        <f t="shared" ref="K194:K257" si="15">(((J194/60)/60)/24)+DATE(1970,1,1)</f>
        <v>43760.208333333328</v>
      </c>
      <c r="L194">
        <v>1572933600</v>
      </c>
      <c r="M194" s="7">
        <f t="shared" ref="M194:M257" si="16">(((L194/60)/60)/24)+DATE(1970,1,1)</f>
        <v>43774.25</v>
      </c>
      <c r="N194">
        <f t="shared" ref="N194:N257" si="17">DATEDIF(K194,M194, "D")</f>
        <v>14</v>
      </c>
      <c r="O194" t="b">
        <v>0</v>
      </c>
      <c r="P194" t="b">
        <v>0</v>
      </c>
      <c r="Q194" t="s">
        <v>2037</v>
      </c>
      <c r="R194" t="s">
        <v>2038</v>
      </c>
      <c r="S194" s="12">
        <f t="shared" ref="S194:S257" si="18">ROUND(E194/D194*100,0)</f>
        <v>10</v>
      </c>
      <c r="T194">
        <f t="shared" ref="T194:T257" si="19">E194/G194</f>
        <v>40.14173228346457</v>
      </c>
    </row>
    <row r="195" spans="1:20" ht="23" hidden="1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t="s">
        <v>14</v>
      </c>
      <c r="G195">
        <v>355</v>
      </c>
      <c r="H195" t="s">
        <v>21</v>
      </c>
      <c r="I195" t="s">
        <v>22</v>
      </c>
      <c r="J195">
        <v>1526878800</v>
      </c>
      <c r="K195" s="6">
        <f t="shared" si="15"/>
        <v>43241.208333333328</v>
      </c>
      <c r="L195">
        <v>1530162000</v>
      </c>
      <c r="M195" s="7">
        <f t="shared" si="16"/>
        <v>43279.208333333328</v>
      </c>
      <c r="N195">
        <f t="shared" si="17"/>
        <v>38</v>
      </c>
      <c r="O195" t="b">
        <v>0</v>
      </c>
      <c r="P195" t="b">
        <v>0</v>
      </c>
      <c r="Q195" t="s">
        <v>2039</v>
      </c>
      <c r="R195" t="s">
        <v>2040</v>
      </c>
      <c r="S195" s="12">
        <f t="shared" si="18"/>
        <v>14</v>
      </c>
      <c r="T195">
        <f t="shared" si="19"/>
        <v>70.090140845070422</v>
      </c>
    </row>
    <row r="196" spans="1:20" ht="23" hidden="1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t="s">
        <v>14</v>
      </c>
      <c r="G196">
        <v>44</v>
      </c>
      <c r="H196" t="s">
        <v>40</v>
      </c>
      <c r="I196" t="s">
        <v>41</v>
      </c>
      <c r="J196">
        <v>1319691600</v>
      </c>
      <c r="K196" s="6">
        <f t="shared" si="15"/>
        <v>40843.208333333336</v>
      </c>
      <c r="L196">
        <v>1320904800</v>
      </c>
      <c r="M196" s="7">
        <f t="shared" si="16"/>
        <v>40857.25</v>
      </c>
      <c r="N196">
        <f t="shared" si="17"/>
        <v>14</v>
      </c>
      <c r="O196" t="b">
        <v>0</v>
      </c>
      <c r="P196" t="b">
        <v>0</v>
      </c>
      <c r="Q196" t="s">
        <v>2037</v>
      </c>
      <c r="R196" t="s">
        <v>2038</v>
      </c>
      <c r="S196" s="12">
        <f t="shared" si="18"/>
        <v>40</v>
      </c>
      <c r="T196">
        <f t="shared" si="19"/>
        <v>66.181818181818187</v>
      </c>
    </row>
    <row r="197" spans="1:20" ht="36" hidden="1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t="s">
        <v>14</v>
      </c>
      <c r="G197">
        <v>67</v>
      </c>
      <c r="H197" t="s">
        <v>21</v>
      </c>
      <c r="I197" t="s">
        <v>22</v>
      </c>
      <c r="J197">
        <v>1508130000</v>
      </c>
      <c r="K197" s="6">
        <f t="shared" si="15"/>
        <v>43024.208333333328</v>
      </c>
      <c r="L197">
        <v>1509771600</v>
      </c>
      <c r="M197" s="7">
        <f t="shared" si="16"/>
        <v>43043.208333333328</v>
      </c>
      <c r="N197">
        <f t="shared" si="17"/>
        <v>19</v>
      </c>
      <c r="O197" t="b">
        <v>0</v>
      </c>
      <c r="P197" t="b">
        <v>0</v>
      </c>
      <c r="Q197" t="s">
        <v>2052</v>
      </c>
      <c r="R197" t="s">
        <v>2053</v>
      </c>
      <c r="S197" s="12">
        <f t="shared" si="18"/>
        <v>64</v>
      </c>
      <c r="T197">
        <f t="shared" si="19"/>
        <v>86.611940298507463</v>
      </c>
    </row>
    <row r="198" spans="1:20" ht="36" hidden="1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t="s">
        <v>14</v>
      </c>
      <c r="G198">
        <v>1068</v>
      </c>
      <c r="H198" t="s">
        <v>21</v>
      </c>
      <c r="I198" t="s">
        <v>22</v>
      </c>
      <c r="J198">
        <v>1277528400</v>
      </c>
      <c r="K198" s="6">
        <f t="shared" si="15"/>
        <v>40355.208333333336</v>
      </c>
      <c r="L198">
        <v>1278565200</v>
      </c>
      <c r="M198" s="7">
        <f t="shared" si="16"/>
        <v>40367.208333333336</v>
      </c>
      <c r="N198">
        <f t="shared" si="17"/>
        <v>12</v>
      </c>
      <c r="O198" t="b">
        <v>0</v>
      </c>
      <c r="P198" t="b">
        <v>0</v>
      </c>
      <c r="Q198" t="s">
        <v>2037</v>
      </c>
      <c r="R198" t="s">
        <v>2038</v>
      </c>
      <c r="S198" s="12">
        <f t="shared" si="18"/>
        <v>76</v>
      </c>
      <c r="T198">
        <f t="shared" si="19"/>
        <v>96.960674157303373</v>
      </c>
    </row>
    <row r="199" spans="1:20" ht="23" hidden="1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t="s">
        <v>14</v>
      </c>
      <c r="G199">
        <v>424</v>
      </c>
      <c r="H199" t="s">
        <v>21</v>
      </c>
      <c r="I199" t="s">
        <v>22</v>
      </c>
      <c r="J199">
        <v>1339477200</v>
      </c>
      <c r="K199" s="6">
        <f t="shared" si="15"/>
        <v>41072.208333333336</v>
      </c>
      <c r="L199">
        <v>1339909200</v>
      </c>
      <c r="M199" s="7">
        <f t="shared" si="16"/>
        <v>41077.208333333336</v>
      </c>
      <c r="N199">
        <f t="shared" si="17"/>
        <v>5</v>
      </c>
      <c r="O199" t="b">
        <v>0</v>
      </c>
      <c r="P199" t="b">
        <v>0</v>
      </c>
      <c r="Q199" t="s">
        <v>2035</v>
      </c>
      <c r="R199" t="s">
        <v>2044</v>
      </c>
      <c r="S199" s="12">
        <f t="shared" si="18"/>
        <v>39</v>
      </c>
      <c r="T199">
        <f t="shared" si="19"/>
        <v>100.93160377358491</v>
      </c>
    </row>
    <row r="200" spans="1:20" ht="23" hidden="1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t="s">
        <v>14</v>
      </c>
      <c r="G200">
        <v>151</v>
      </c>
      <c r="H200" t="s">
        <v>21</v>
      </c>
      <c r="I200" t="s">
        <v>22</v>
      </c>
      <c r="J200">
        <v>1389679200</v>
      </c>
      <c r="K200" s="6">
        <f t="shared" si="15"/>
        <v>41653.25</v>
      </c>
      <c r="L200">
        <v>1389852000</v>
      </c>
      <c r="M200" s="7">
        <f t="shared" si="16"/>
        <v>41655.25</v>
      </c>
      <c r="N200">
        <f t="shared" si="17"/>
        <v>2</v>
      </c>
      <c r="O200" t="b">
        <v>0</v>
      </c>
      <c r="P200" t="b">
        <v>0</v>
      </c>
      <c r="Q200" t="s">
        <v>2045</v>
      </c>
      <c r="R200" t="s">
        <v>2046</v>
      </c>
      <c r="S200" s="12">
        <f t="shared" si="18"/>
        <v>7</v>
      </c>
      <c r="T200">
        <f t="shared" si="19"/>
        <v>29.09271523178808</v>
      </c>
    </row>
    <row r="201" spans="1:20" ht="36" hidden="1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t="s">
        <v>14</v>
      </c>
      <c r="G201">
        <v>1608</v>
      </c>
      <c r="H201" t="s">
        <v>21</v>
      </c>
      <c r="I201" t="s">
        <v>22</v>
      </c>
      <c r="J201">
        <v>1294293600</v>
      </c>
      <c r="K201" s="6">
        <f t="shared" si="15"/>
        <v>40549.25</v>
      </c>
      <c r="L201">
        <v>1294466400</v>
      </c>
      <c r="M201" s="7">
        <f t="shared" si="16"/>
        <v>40551.25</v>
      </c>
      <c r="N201">
        <f t="shared" si="17"/>
        <v>2</v>
      </c>
      <c r="O201" t="b">
        <v>0</v>
      </c>
      <c r="P201" t="b">
        <v>0</v>
      </c>
      <c r="Q201" t="s">
        <v>2035</v>
      </c>
      <c r="R201" t="s">
        <v>2044</v>
      </c>
      <c r="S201" s="12">
        <f t="shared" si="18"/>
        <v>66</v>
      </c>
      <c r="T201">
        <f t="shared" si="19"/>
        <v>42.006218905472636</v>
      </c>
    </row>
    <row r="202" spans="1:20" ht="23" hidden="1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t="s">
        <v>14</v>
      </c>
      <c r="G202">
        <v>941</v>
      </c>
      <c r="H202" t="s">
        <v>21</v>
      </c>
      <c r="I202" t="s">
        <v>22</v>
      </c>
      <c r="J202">
        <v>1296626400</v>
      </c>
      <c r="K202" s="6">
        <f t="shared" si="15"/>
        <v>40576.25</v>
      </c>
      <c r="L202">
        <v>1297231200</v>
      </c>
      <c r="M202" s="7">
        <f t="shared" si="16"/>
        <v>40583.25</v>
      </c>
      <c r="N202">
        <f t="shared" si="17"/>
        <v>7</v>
      </c>
      <c r="O202" t="b">
        <v>0</v>
      </c>
      <c r="P202" t="b">
        <v>0</v>
      </c>
      <c r="Q202" t="s">
        <v>2033</v>
      </c>
      <c r="R202" t="s">
        <v>2043</v>
      </c>
      <c r="S202" s="12">
        <f t="shared" si="18"/>
        <v>64</v>
      </c>
      <c r="T202">
        <f t="shared" si="19"/>
        <v>66.022316684378325</v>
      </c>
    </row>
    <row r="203" spans="1:20" ht="36" hidden="1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t="s">
        <v>14</v>
      </c>
      <c r="G203">
        <v>1</v>
      </c>
      <c r="H203" t="s">
        <v>21</v>
      </c>
      <c r="I203" t="s">
        <v>22</v>
      </c>
      <c r="J203">
        <v>1376629200</v>
      </c>
      <c r="K203" s="6">
        <f t="shared" si="15"/>
        <v>41502.208333333336</v>
      </c>
      <c r="L203">
        <v>1378530000</v>
      </c>
      <c r="M203" s="7">
        <f t="shared" si="16"/>
        <v>41524.208333333336</v>
      </c>
      <c r="N203">
        <f t="shared" si="17"/>
        <v>22</v>
      </c>
      <c r="O203" t="b">
        <v>0</v>
      </c>
      <c r="P203" t="b">
        <v>1</v>
      </c>
      <c r="Q203" t="s">
        <v>2052</v>
      </c>
      <c r="R203" t="s">
        <v>2053</v>
      </c>
      <c r="S203" s="12">
        <f t="shared" si="18"/>
        <v>2</v>
      </c>
      <c r="T203">
        <f t="shared" si="19"/>
        <v>2</v>
      </c>
    </row>
    <row r="204" spans="1:20" ht="23" hidden="1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t="s">
        <v>14</v>
      </c>
      <c r="G204">
        <v>40</v>
      </c>
      <c r="H204" t="s">
        <v>21</v>
      </c>
      <c r="I204" t="s">
        <v>22</v>
      </c>
      <c r="J204">
        <v>1325829600</v>
      </c>
      <c r="K204" s="6">
        <f t="shared" si="15"/>
        <v>40914.25</v>
      </c>
      <c r="L204">
        <v>1329890400</v>
      </c>
      <c r="M204" s="7">
        <f t="shared" si="16"/>
        <v>40961.25</v>
      </c>
      <c r="N204">
        <f t="shared" si="17"/>
        <v>47</v>
      </c>
      <c r="O204" t="b">
        <v>0</v>
      </c>
      <c r="P204" t="b">
        <v>1</v>
      </c>
      <c r="Q204" t="s">
        <v>2039</v>
      </c>
      <c r="R204" t="s">
        <v>2050</v>
      </c>
      <c r="S204" s="12">
        <f t="shared" si="18"/>
        <v>40</v>
      </c>
      <c r="T204">
        <f t="shared" si="19"/>
        <v>73.650000000000006</v>
      </c>
    </row>
    <row r="205" spans="1:20" ht="23" hidden="1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t="s">
        <v>14</v>
      </c>
      <c r="G205">
        <v>3015</v>
      </c>
      <c r="H205" t="s">
        <v>15</v>
      </c>
      <c r="I205" t="s">
        <v>16</v>
      </c>
      <c r="J205">
        <v>1273640400</v>
      </c>
      <c r="K205" s="6">
        <f t="shared" si="15"/>
        <v>40310.208333333336</v>
      </c>
      <c r="L205">
        <v>1276750800</v>
      </c>
      <c r="M205" s="7">
        <f t="shared" si="16"/>
        <v>40346.208333333336</v>
      </c>
      <c r="N205">
        <f t="shared" si="17"/>
        <v>36</v>
      </c>
      <c r="O205" t="b">
        <v>0</v>
      </c>
      <c r="P205" t="b">
        <v>1</v>
      </c>
      <c r="Q205" t="s">
        <v>2037</v>
      </c>
      <c r="R205" t="s">
        <v>2038</v>
      </c>
      <c r="S205" s="12">
        <f t="shared" si="18"/>
        <v>86</v>
      </c>
      <c r="T205">
        <f t="shared" si="19"/>
        <v>55.99336650082919</v>
      </c>
    </row>
    <row r="206" spans="1:20" ht="23" hidden="1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t="s">
        <v>14</v>
      </c>
      <c r="G206">
        <v>435</v>
      </c>
      <c r="H206" t="s">
        <v>21</v>
      </c>
      <c r="I206" t="s">
        <v>22</v>
      </c>
      <c r="J206">
        <v>1528088400</v>
      </c>
      <c r="K206" s="6">
        <f t="shared" si="15"/>
        <v>43255.208333333328</v>
      </c>
      <c r="L206">
        <v>1532408400</v>
      </c>
      <c r="M206" s="7">
        <f t="shared" si="16"/>
        <v>43305.208333333328</v>
      </c>
      <c r="N206">
        <f t="shared" si="17"/>
        <v>50</v>
      </c>
      <c r="O206" t="b">
        <v>0</v>
      </c>
      <c r="P206" t="b">
        <v>0</v>
      </c>
      <c r="Q206" t="s">
        <v>2037</v>
      </c>
      <c r="R206" t="s">
        <v>2038</v>
      </c>
      <c r="S206" s="12">
        <f t="shared" si="18"/>
        <v>90</v>
      </c>
      <c r="T206">
        <f t="shared" si="19"/>
        <v>60.981609195402299</v>
      </c>
    </row>
    <row r="207" spans="1:20" ht="23" hidden="1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t="s">
        <v>14</v>
      </c>
      <c r="G207">
        <v>714</v>
      </c>
      <c r="H207" t="s">
        <v>21</v>
      </c>
      <c r="I207" t="s">
        <v>22</v>
      </c>
      <c r="J207">
        <v>1492491600</v>
      </c>
      <c r="K207" s="6">
        <f t="shared" si="15"/>
        <v>42843.208333333328</v>
      </c>
      <c r="L207">
        <v>1492837200</v>
      </c>
      <c r="M207" s="7">
        <f t="shared" si="16"/>
        <v>42847.208333333328</v>
      </c>
      <c r="N207">
        <f t="shared" si="17"/>
        <v>4</v>
      </c>
      <c r="O207" t="b">
        <v>0</v>
      </c>
      <c r="P207" t="b">
        <v>0</v>
      </c>
      <c r="Q207" t="s">
        <v>2033</v>
      </c>
      <c r="R207" t="s">
        <v>2034</v>
      </c>
      <c r="S207" s="12">
        <f t="shared" si="18"/>
        <v>46</v>
      </c>
      <c r="T207">
        <f t="shared" si="19"/>
        <v>87.960784313725483</v>
      </c>
    </row>
    <row r="208" spans="1:20" ht="23" hidden="1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t="s">
        <v>14</v>
      </c>
      <c r="G208">
        <v>5497</v>
      </c>
      <c r="H208" t="s">
        <v>21</v>
      </c>
      <c r="I208" t="s">
        <v>22</v>
      </c>
      <c r="J208">
        <v>1271739600</v>
      </c>
      <c r="K208" s="6">
        <f t="shared" si="15"/>
        <v>40288.208333333336</v>
      </c>
      <c r="L208">
        <v>1272430800</v>
      </c>
      <c r="M208" s="7">
        <f t="shared" si="16"/>
        <v>40296.208333333336</v>
      </c>
      <c r="N208">
        <f t="shared" si="17"/>
        <v>8</v>
      </c>
      <c r="O208" t="b">
        <v>0</v>
      </c>
      <c r="P208" t="b">
        <v>1</v>
      </c>
      <c r="Q208" t="s">
        <v>2031</v>
      </c>
      <c r="R208" t="s">
        <v>2032</v>
      </c>
      <c r="S208" s="12">
        <f t="shared" si="18"/>
        <v>85</v>
      </c>
      <c r="T208">
        <f t="shared" si="19"/>
        <v>28.998544660724033</v>
      </c>
    </row>
    <row r="209" spans="1:20" ht="23" hidden="1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t="s">
        <v>14</v>
      </c>
      <c r="G209">
        <v>418</v>
      </c>
      <c r="H209" t="s">
        <v>21</v>
      </c>
      <c r="I209" t="s">
        <v>22</v>
      </c>
      <c r="J209">
        <v>1326434400</v>
      </c>
      <c r="K209" s="6">
        <f t="shared" si="15"/>
        <v>40921.25</v>
      </c>
      <c r="L209">
        <v>1327903200</v>
      </c>
      <c r="M209" s="7">
        <f t="shared" si="16"/>
        <v>40938.25</v>
      </c>
      <c r="N209">
        <f t="shared" si="17"/>
        <v>17</v>
      </c>
      <c r="O209" t="b">
        <v>0</v>
      </c>
      <c r="P209" t="b">
        <v>0</v>
      </c>
      <c r="Q209" t="s">
        <v>2037</v>
      </c>
      <c r="R209" t="s">
        <v>2038</v>
      </c>
      <c r="S209" s="12">
        <f t="shared" si="18"/>
        <v>11</v>
      </c>
      <c r="T209">
        <f t="shared" si="19"/>
        <v>30.028708133971293</v>
      </c>
    </row>
    <row r="210" spans="1:20" ht="36" hidden="1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t="s">
        <v>14</v>
      </c>
      <c r="G210">
        <v>1439</v>
      </c>
      <c r="H210" t="s">
        <v>21</v>
      </c>
      <c r="I210" t="s">
        <v>22</v>
      </c>
      <c r="J210">
        <v>1295244000</v>
      </c>
      <c r="K210" s="6">
        <f t="shared" si="15"/>
        <v>40560.25</v>
      </c>
      <c r="L210">
        <v>1296021600</v>
      </c>
      <c r="M210" s="7">
        <f t="shared" si="16"/>
        <v>40569.25</v>
      </c>
      <c r="N210">
        <f t="shared" si="17"/>
        <v>9</v>
      </c>
      <c r="O210" t="b">
        <v>0</v>
      </c>
      <c r="P210" t="b">
        <v>1</v>
      </c>
      <c r="Q210" t="s">
        <v>2039</v>
      </c>
      <c r="R210" t="s">
        <v>2040</v>
      </c>
      <c r="S210" s="12">
        <f t="shared" si="18"/>
        <v>44</v>
      </c>
      <c r="T210">
        <f t="shared" si="19"/>
        <v>41.005559416261292</v>
      </c>
    </row>
    <row r="211" spans="1:20" ht="23" hidden="1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t="s">
        <v>14</v>
      </c>
      <c r="G211">
        <v>15</v>
      </c>
      <c r="H211" t="s">
        <v>21</v>
      </c>
      <c r="I211" t="s">
        <v>22</v>
      </c>
      <c r="J211">
        <v>1541221200</v>
      </c>
      <c r="K211" s="6">
        <f t="shared" si="15"/>
        <v>43407.208333333328</v>
      </c>
      <c r="L211">
        <v>1543298400</v>
      </c>
      <c r="M211" s="7">
        <f t="shared" si="16"/>
        <v>43431.25</v>
      </c>
      <c r="N211">
        <f t="shared" si="17"/>
        <v>24</v>
      </c>
      <c r="O211" t="b">
        <v>0</v>
      </c>
      <c r="P211" t="b">
        <v>0</v>
      </c>
      <c r="Q211" t="s">
        <v>2037</v>
      </c>
      <c r="R211" t="s">
        <v>2038</v>
      </c>
      <c r="S211" s="12">
        <f t="shared" si="18"/>
        <v>55</v>
      </c>
      <c r="T211">
        <f t="shared" si="19"/>
        <v>62.866666666666667</v>
      </c>
    </row>
    <row r="212" spans="1:20" ht="23" hidden="1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t="s">
        <v>14</v>
      </c>
      <c r="G212">
        <v>1999</v>
      </c>
      <c r="H212" t="s">
        <v>15</v>
      </c>
      <c r="I212" t="s">
        <v>16</v>
      </c>
      <c r="J212">
        <v>1336280400</v>
      </c>
      <c r="K212" s="6">
        <f t="shared" si="15"/>
        <v>41035.208333333336</v>
      </c>
      <c r="L212">
        <v>1336366800</v>
      </c>
      <c r="M212" s="7">
        <f t="shared" si="16"/>
        <v>41036.208333333336</v>
      </c>
      <c r="N212">
        <f t="shared" si="17"/>
        <v>1</v>
      </c>
      <c r="O212" t="b">
        <v>0</v>
      </c>
      <c r="P212" t="b">
        <v>0</v>
      </c>
      <c r="Q212" t="s">
        <v>2039</v>
      </c>
      <c r="R212" t="s">
        <v>2040</v>
      </c>
      <c r="S212" s="12">
        <f t="shared" si="18"/>
        <v>57</v>
      </c>
      <c r="T212">
        <f t="shared" si="19"/>
        <v>47.005002501250623</v>
      </c>
    </row>
    <row r="213" spans="1:20" ht="23" hidden="1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t="s">
        <v>14</v>
      </c>
      <c r="G213">
        <v>118</v>
      </c>
      <c r="H213" t="s">
        <v>21</v>
      </c>
      <c r="I213" t="s">
        <v>22</v>
      </c>
      <c r="J213">
        <v>1498712400</v>
      </c>
      <c r="K213" s="6">
        <f t="shared" si="15"/>
        <v>42915.208333333328</v>
      </c>
      <c r="L213">
        <v>1501304400</v>
      </c>
      <c r="M213" s="7">
        <f t="shared" si="16"/>
        <v>42945.208333333328</v>
      </c>
      <c r="N213">
        <f t="shared" si="17"/>
        <v>30</v>
      </c>
      <c r="O213" t="b">
        <v>0</v>
      </c>
      <c r="P213" t="b">
        <v>1</v>
      </c>
      <c r="Q213" t="s">
        <v>2035</v>
      </c>
      <c r="R213" t="s">
        <v>2044</v>
      </c>
      <c r="S213" s="12">
        <f t="shared" si="18"/>
        <v>64</v>
      </c>
      <c r="T213">
        <f t="shared" si="19"/>
        <v>50.974576271186443</v>
      </c>
    </row>
    <row r="214" spans="1:20" ht="23" hidden="1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t="s">
        <v>14</v>
      </c>
      <c r="G214">
        <v>162</v>
      </c>
      <c r="H214" t="s">
        <v>21</v>
      </c>
      <c r="I214" t="s">
        <v>22</v>
      </c>
      <c r="J214">
        <v>1316667600</v>
      </c>
      <c r="K214" s="6">
        <f t="shared" si="15"/>
        <v>40808.208333333336</v>
      </c>
      <c r="L214">
        <v>1316840400</v>
      </c>
      <c r="M214" s="7">
        <f t="shared" si="16"/>
        <v>40810.208333333336</v>
      </c>
      <c r="N214">
        <f t="shared" si="17"/>
        <v>2</v>
      </c>
      <c r="O214" t="b">
        <v>0</v>
      </c>
      <c r="P214" t="b">
        <v>1</v>
      </c>
      <c r="Q214" t="s">
        <v>2031</v>
      </c>
      <c r="R214" t="s">
        <v>2032</v>
      </c>
      <c r="S214" s="12">
        <f t="shared" si="18"/>
        <v>11</v>
      </c>
      <c r="T214">
        <f t="shared" si="19"/>
        <v>97.055555555555557</v>
      </c>
    </row>
    <row r="215" spans="1:20" ht="23" hidden="1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t="s">
        <v>14</v>
      </c>
      <c r="G215">
        <v>83</v>
      </c>
      <c r="H215" t="s">
        <v>21</v>
      </c>
      <c r="I215" t="s">
        <v>22</v>
      </c>
      <c r="J215">
        <v>1524027600</v>
      </c>
      <c r="K215" s="6">
        <f t="shared" si="15"/>
        <v>43208.208333333328</v>
      </c>
      <c r="L215">
        <v>1524546000</v>
      </c>
      <c r="M215" s="7">
        <f t="shared" si="16"/>
        <v>43214.208333333328</v>
      </c>
      <c r="N215">
        <f t="shared" si="17"/>
        <v>6</v>
      </c>
      <c r="O215" t="b">
        <v>0</v>
      </c>
      <c r="P215" t="b">
        <v>0</v>
      </c>
      <c r="Q215" t="s">
        <v>2033</v>
      </c>
      <c r="R215" t="s">
        <v>2043</v>
      </c>
      <c r="S215" s="12">
        <f t="shared" si="18"/>
        <v>40</v>
      </c>
      <c r="T215">
        <f t="shared" si="19"/>
        <v>24.867469879518072</v>
      </c>
    </row>
    <row r="216" spans="1:20" ht="23" hidden="1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t="s">
        <v>14</v>
      </c>
      <c r="G216">
        <v>747</v>
      </c>
      <c r="H216" t="s">
        <v>21</v>
      </c>
      <c r="I216" t="s">
        <v>22</v>
      </c>
      <c r="J216">
        <v>1297404000</v>
      </c>
      <c r="K216" s="6">
        <f t="shared" si="15"/>
        <v>40585.25</v>
      </c>
      <c r="L216">
        <v>1298008800</v>
      </c>
      <c r="M216" s="7">
        <f t="shared" si="16"/>
        <v>40592.25</v>
      </c>
      <c r="N216">
        <f t="shared" si="17"/>
        <v>7</v>
      </c>
      <c r="O216" t="b">
        <v>0</v>
      </c>
      <c r="P216" t="b">
        <v>0</v>
      </c>
      <c r="Q216" t="s">
        <v>2039</v>
      </c>
      <c r="R216" t="s">
        <v>2047</v>
      </c>
      <c r="S216" s="12">
        <f t="shared" si="18"/>
        <v>46</v>
      </c>
      <c r="T216">
        <f t="shared" si="19"/>
        <v>62.967871485943775</v>
      </c>
    </row>
    <row r="217" spans="1:20" ht="36" hidden="1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t="s">
        <v>14</v>
      </c>
      <c r="G217">
        <v>84</v>
      </c>
      <c r="H217" t="s">
        <v>21</v>
      </c>
      <c r="I217" t="s">
        <v>22</v>
      </c>
      <c r="J217">
        <v>1569733200</v>
      </c>
      <c r="K217" s="6">
        <f t="shared" si="15"/>
        <v>43737.208333333328</v>
      </c>
      <c r="L217">
        <v>1572670800</v>
      </c>
      <c r="M217" s="7">
        <f t="shared" si="16"/>
        <v>43771.208333333328</v>
      </c>
      <c r="N217">
        <f t="shared" si="17"/>
        <v>34</v>
      </c>
      <c r="O217" t="b">
        <v>0</v>
      </c>
      <c r="P217" t="b">
        <v>0</v>
      </c>
      <c r="Q217" t="s">
        <v>2037</v>
      </c>
      <c r="R217" t="s">
        <v>2038</v>
      </c>
      <c r="S217" s="12">
        <f t="shared" si="18"/>
        <v>68</v>
      </c>
      <c r="T217">
        <f t="shared" si="19"/>
        <v>65.321428571428569</v>
      </c>
    </row>
    <row r="218" spans="1:20" ht="23" hidden="1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t="s">
        <v>14</v>
      </c>
      <c r="G218">
        <v>91</v>
      </c>
      <c r="H218" t="s">
        <v>21</v>
      </c>
      <c r="I218" t="s">
        <v>22</v>
      </c>
      <c r="J218">
        <v>1399006800</v>
      </c>
      <c r="K218" s="6">
        <f t="shared" si="15"/>
        <v>41761.208333333336</v>
      </c>
      <c r="L218">
        <v>1400734800</v>
      </c>
      <c r="M218" s="7">
        <f t="shared" si="16"/>
        <v>41781.208333333336</v>
      </c>
      <c r="N218">
        <f t="shared" si="17"/>
        <v>20</v>
      </c>
      <c r="O218" t="b">
        <v>0</v>
      </c>
      <c r="P218" t="b">
        <v>0</v>
      </c>
      <c r="Q218" t="s">
        <v>2037</v>
      </c>
      <c r="R218" t="s">
        <v>2038</v>
      </c>
      <c r="S218" s="12">
        <f t="shared" si="18"/>
        <v>83</v>
      </c>
      <c r="T218">
        <f t="shared" si="19"/>
        <v>69.989010989010993</v>
      </c>
    </row>
    <row r="219" spans="1:20" ht="23" hidden="1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t="s">
        <v>14</v>
      </c>
      <c r="G219">
        <v>792</v>
      </c>
      <c r="H219" t="s">
        <v>21</v>
      </c>
      <c r="I219" t="s">
        <v>22</v>
      </c>
      <c r="J219">
        <v>1385359200</v>
      </c>
      <c r="K219" s="6">
        <f t="shared" si="15"/>
        <v>41603.25</v>
      </c>
      <c r="L219">
        <v>1386741600</v>
      </c>
      <c r="M219" s="7">
        <f t="shared" si="16"/>
        <v>41619.25</v>
      </c>
      <c r="N219">
        <f t="shared" si="17"/>
        <v>16</v>
      </c>
      <c r="O219" t="b">
        <v>0</v>
      </c>
      <c r="P219" t="b">
        <v>1</v>
      </c>
      <c r="Q219" t="s">
        <v>2039</v>
      </c>
      <c r="R219" t="s">
        <v>2040</v>
      </c>
      <c r="S219" s="12">
        <f t="shared" si="18"/>
        <v>54</v>
      </c>
      <c r="T219">
        <f t="shared" si="19"/>
        <v>83.023989898989896</v>
      </c>
    </row>
    <row r="220" spans="1:20" ht="23" hidden="1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t="s">
        <v>14</v>
      </c>
      <c r="G220">
        <v>32</v>
      </c>
      <c r="H220" t="s">
        <v>21</v>
      </c>
      <c r="I220" t="s">
        <v>22</v>
      </c>
      <c r="J220">
        <v>1335416400</v>
      </c>
      <c r="K220" s="6">
        <f t="shared" si="15"/>
        <v>41025.208333333336</v>
      </c>
      <c r="L220">
        <v>1337835600</v>
      </c>
      <c r="M220" s="7">
        <f t="shared" si="16"/>
        <v>41053.208333333336</v>
      </c>
      <c r="N220">
        <f t="shared" si="17"/>
        <v>28</v>
      </c>
      <c r="O220" t="b">
        <v>0</v>
      </c>
      <c r="P220" t="b">
        <v>0</v>
      </c>
      <c r="Q220" t="s">
        <v>2035</v>
      </c>
      <c r="R220" t="s">
        <v>2044</v>
      </c>
      <c r="S220" s="12">
        <f t="shared" si="18"/>
        <v>25</v>
      </c>
      <c r="T220">
        <f t="shared" si="19"/>
        <v>54.5</v>
      </c>
    </row>
    <row r="221" spans="1:20" ht="23" hidden="1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t="s">
        <v>14</v>
      </c>
      <c r="G221">
        <v>186</v>
      </c>
      <c r="H221" t="s">
        <v>21</v>
      </c>
      <c r="I221" t="s">
        <v>22</v>
      </c>
      <c r="J221">
        <v>1355810400</v>
      </c>
      <c r="K221" s="6">
        <f t="shared" si="15"/>
        <v>41261.25</v>
      </c>
      <c r="L221">
        <v>1355983200</v>
      </c>
      <c r="M221" s="7">
        <f t="shared" si="16"/>
        <v>41263.25</v>
      </c>
      <c r="N221">
        <f t="shared" si="17"/>
        <v>2</v>
      </c>
      <c r="O221" t="b">
        <v>0</v>
      </c>
      <c r="P221" t="b">
        <v>0</v>
      </c>
      <c r="Q221" t="s">
        <v>2035</v>
      </c>
      <c r="R221" t="s">
        <v>2044</v>
      </c>
      <c r="S221" s="12">
        <f t="shared" si="18"/>
        <v>82</v>
      </c>
      <c r="T221">
        <f t="shared" si="19"/>
        <v>29.99462365591398</v>
      </c>
    </row>
    <row r="222" spans="1:20" ht="23" hidden="1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 s="6">
        <f t="shared" si="15"/>
        <v>41378.208333333336</v>
      </c>
      <c r="L222">
        <v>1366088400</v>
      </c>
      <c r="M222" s="7">
        <f t="shared" si="16"/>
        <v>41380.208333333336</v>
      </c>
      <c r="N222">
        <f t="shared" si="17"/>
        <v>2</v>
      </c>
      <c r="O222" t="b">
        <v>0</v>
      </c>
      <c r="P222" t="b">
        <v>1</v>
      </c>
      <c r="Q222" t="s">
        <v>2048</v>
      </c>
      <c r="R222" t="s">
        <v>2049</v>
      </c>
      <c r="S222" s="12">
        <f t="shared" si="18"/>
        <v>50</v>
      </c>
      <c r="T222">
        <f t="shared" si="19"/>
        <v>75.014876033057845</v>
      </c>
    </row>
    <row r="223" spans="1:20" ht="23" hidden="1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t="s">
        <v>14</v>
      </c>
      <c r="G223">
        <v>1</v>
      </c>
      <c r="H223" t="s">
        <v>15</v>
      </c>
      <c r="I223" t="s">
        <v>16</v>
      </c>
      <c r="J223">
        <v>1540098000</v>
      </c>
      <c r="K223" s="6">
        <f t="shared" si="15"/>
        <v>43394.208333333328</v>
      </c>
      <c r="L223">
        <v>1542088800</v>
      </c>
      <c r="M223" s="7">
        <f t="shared" si="16"/>
        <v>43417.25</v>
      </c>
      <c r="N223">
        <f t="shared" si="17"/>
        <v>23</v>
      </c>
      <c r="O223" t="b">
        <v>0</v>
      </c>
      <c r="P223" t="b">
        <v>0</v>
      </c>
      <c r="Q223" t="s">
        <v>2039</v>
      </c>
      <c r="R223" t="s">
        <v>2047</v>
      </c>
      <c r="S223" s="12">
        <f t="shared" si="18"/>
        <v>4</v>
      </c>
      <c r="T223">
        <f t="shared" si="19"/>
        <v>4</v>
      </c>
    </row>
    <row r="224" spans="1:20" ht="36" hidden="1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t="s">
        <v>14</v>
      </c>
      <c r="G224">
        <v>31</v>
      </c>
      <c r="H224" t="s">
        <v>21</v>
      </c>
      <c r="I224" t="s">
        <v>22</v>
      </c>
      <c r="J224">
        <v>1278392400</v>
      </c>
      <c r="K224" s="6">
        <f t="shared" si="15"/>
        <v>40365.208333333336</v>
      </c>
      <c r="L224">
        <v>1278478800</v>
      </c>
      <c r="M224" s="7">
        <f t="shared" si="16"/>
        <v>40366.208333333336</v>
      </c>
      <c r="N224">
        <f t="shared" si="17"/>
        <v>1</v>
      </c>
      <c r="O224" t="b">
        <v>0</v>
      </c>
      <c r="P224" t="b">
        <v>0</v>
      </c>
      <c r="Q224" t="s">
        <v>2039</v>
      </c>
      <c r="R224" t="s">
        <v>2042</v>
      </c>
      <c r="S224" s="12">
        <f t="shared" si="18"/>
        <v>63</v>
      </c>
      <c r="T224">
        <f t="shared" si="19"/>
        <v>98.225806451612897</v>
      </c>
    </row>
    <row r="225" spans="1:20" ht="36" hidden="1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t="s">
        <v>14</v>
      </c>
      <c r="G225">
        <v>1181</v>
      </c>
      <c r="H225" t="s">
        <v>21</v>
      </c>
      <c r="I225" t="s">
        <v>22</v>
      </c>
      <c r="J225">
        <v>1480572000</v>
      </c>
      <c r="K225" s="6">
        <f t="shared" si="15"/>
        <v>42705.25</v>
      </c>
      <c r="L225">
        <v>1484114400</v>
      </c>
      <c r="M225" s="7">
        <f t="shared" si="16"/>
        <v>42746.25</v>
      </c>
      <c r="N225">
        <f t="shared" si="17"/>
        <v>41</v>
      </c>
      <c r="O225" t="b">
        <v>0</v>
      </c>
      <c r="P225" t="b">
        <v>0</v>
      </c>
      <c r="Q225" t="s">
        <v>2039</v>
      </c>
      <c r="R225" t="s">
        <v>2061</v>
      </c>
      <c r="S225" s="12">
        <f t="shared" si="18"/>
        <v>56</v>
      </c>
      <c r="T225">
        <f t="shared" si="19"/>
        <v>87.001693480101608</v>
      </c>
    </row>
    <row r="226" spans="1:20" ht="23" hidden="1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t="s">
        <v>14</v>
      </c>
      <c r="G226">
        <v>39</v>
      </c>
      <c r="H226" t="s">
        <v>21</v>
      </c>
      <c r="I226" t="s">
        <v>22</v>
      </c>
      <c r="J226">
        <v>1382331600</v>
      </c>
      <c r="K226" s="6">
        <f t="shared" si="15"/>
        <v>41568.208333333336</v>
      </c>
      <c r="L226">
        <v>1385445600</v>
      </c>
      <c r="M226" s="7">
        <f t="shared" si="16"/>
        <v>41604.25</v>
      </c>
      <c r="N226">
        <f t="shared" si="17"/>
        <v>36</v>
      </c>
      <c r="O226" t="b">
        <v>0</v>
      </c>
      <c r="P226" t="b">
        <v>1</v>
      </c>
      <c r="Q226" t="s">
        <v>2039</v>
      </c>
      <c r="R226" t="s">
        <v>2042</v>
      </c>
      <c r="S226" s="12">
        <f t="shared" si="18"/>
        <v>44</v>
      </c>
      <c r="T226">
        <f t="shared" si="19"/>
        <v>45.205128205128204</v>
      </c>
    </row>
    <row r="227" spans="1:20" ht="23" hidden="1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t="s">
        <v>14</v>
      </c>
      <c r="G227">
        <v>46</v>
      </c>
      <c r="H227" t="s">
        <v>21</v>
      </c>
      <c r="I227" t="s">
        <v>22</v>
      </c>
      <c r="J227">
        <v>1476421200</v>
      </c>
      <c r="K227" s="6">
        <f t="shared" si="15"/>
        <v>42657.208333333328</v>
      </c>
      <c r="L227">
        <v>1476594000</v>
      </c>
      <c r="M227" s="7">
        <f t="shared" si="16"/>
        <v>42659.208333333328</v>
      </c>
      <c r="N227">
        <f t="shared" si="17"/>
        <v>2</v>
      </c>
      <c r="O227" t="b">
        <v>0</v>
      </c>
      <c r="P227" t="b">
        <v>0</v>
      </c>
      <c r="Q227" t="s">
        <v>2037</v>
      </c>
      <c r="R227" t="s">
        <v>2038</v>
      </c>
      <c r="S227" s="12">
        <f t="shared" si="18"/>
        <v>27</v>
      </c>
      <c r="T227">
        <f t="shared" si="19"/>
        <v>28.956521739130434</v>
      </c>
    </row>
    <row r="228" spans="1:20" ht="23" hidden="1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t="s">
        <v>14</v>
      </c>
      <c r="G228">
        <v>105</v>
      </c>
      <c r="H228" t="s">
        <v>21</v>
      </c>
      <c r="I228" t="s">
        <v>22</v>
      </c>
      <c r="J228">
        <v>1419746400</v>
      </c>
      <c r="K228" s="6">
        <f t="shared" si="15"/>
        <v>42001.25</v>
      </c>
      <c r="L228">
        <v>1421906400</v>
      </c>
      <c r="M228" s="7">
        <f t="shared" si="16"/>
        <v>42026.25</v>
      </c>
      <c r="N228">
        <f t="shared" si="17"/>
        <v>25</v>
      </c>
      <c r="O228" t="b">
        <v>0</v>
      </c>
      <c r="P228" t="b">
        <v>0</v>
      </c>
      <c r="Q228" t="s">
        <v>2039</v>
      </c>
      <c r="R228" t="s">
        <v>2040</v>
      </c>
      <c r="S228" s="12">
        <f t="shared" si="18"/>
        <v>90</v>
      </c>
      <c r="T228">
        <f t="shared" si="19"/>
        <v>54.038095238095238</v>
      </c>
    </row>
    <row r="229" spans="1:20" ht="23" hidden="1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t="s">
        <v>14</v>
      </c>
      <c r="G229">
        <v>535</v>
      </c>
      <c r="H229" t="s">
        <v>21</v>
      </c>
      <c r="I229" t="s">
        <v>22</v>
      </c>
      <c r="J229">
        <v>1359525600</v>
      </c>
      <c r="K229" s="6">
        <f t="shared" si="15"/>
        <v>41304.25</v>
      </c>
      <c r="L229">
        <v>1362808800</v>
      </c>
      <c r="M229" s="7">
        <f t="shared" si="16"/>
        <v>41342.25</v>
      </c>
      <c r="N229">
        <f t="shared" si="17"/>
        <v>38</v>
      </c>
      <c r="O229" t="b">
        <v>0</v>
      </c>
      <c r="P229" t="b">
        <v>0</v>
      </c>
      <c r="Q229" t="s">
        <v>2048</v>
      </c>
      <c r="R229" t="s">
        <v>2059</v>
      </c>
      <c r="S229" s="12">
        <f t="shared" si="18"/>
        <v>31</v>
      </c>
      <c r="T229">
        <f t="shared" si="19"/>
        <v>107.91401869158878</v>
      </c>
    </row>
    <row r="230" spans="1:20" ht="23" hidden="1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t="s">
        <v>14</v>
      </c>
      <c r="G230">
        <v>16</v>
      </c>
      <c r="H230" t="s">
        <v>21</v>
      </c>
      <c r="I230" t="s">
        <v>22</v>
      </c>
      <c r="J230">
        <v>1555218000</v>
      </c>
      <c r="K230" s="6">
        <f t="shared" si="15"/>
        <v>43569.208333333328</v>
      </c>
      <c r="L230">
        <v>1556600400</v>
      </c>
      <c r="M230" s="7">
        <f t="shared" si="16"/>
        <v>43585.208333333328</v>
      </c>
      <c r="N230">
        <f t="shared" si="17"/>
        <v>16</v>
      </c>
      <c r="O230" t="b">
        <v>0</v>
      </c>
      <c r="P230" t="b">
        <v>0</v>
      </c>
      <c r="Q230" t="s">
        <v>2037</v>
      </c>
      <c r="R230" t="s">
        <v>2038</v>
      </c>
      <c r="S230" s="12">
        <f t="shared" si="18"/>
        <v>41</v>
      </c>
      <c r="T230">
        <f t="shared" si="19"/>
        <v>101.25</v>
      </c>
    </row>
    <row r="231" spans="1:20" ht="36" hidden="1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t="s">
        <v>14</v>
      </c>
      <c r="G231">
        <v>575</v>
      </c>
      <c r="H231" t="s">
        <v>21</v>
      </c>
      <c r="I231" t="s">
        <v>22</v>
      </c>
      <c r="J231">
        <v>1552280400</v>
      </c>
      <c r="K231" s="6">
        <f t="shared" si="15"/>
        <v>43535.208333333328</v>
      </c>
      <c r="L231">
        <v>1556946000</v>
      </c>
      <c r="M231" s="7">
        <f t="shared" si="16"/>
        <v>43589.208333333328</v>
      </c>
      <c r="N231">
        <f t="shared" si="17"/>
        <v>54</v>
      </c>
      <c r="O231" t="b">
        <v>0</v>
      </c>
      <c r="P231" t="b">
        <v>0</v>
      </c>
      <c r="Q231" t="s">
        <v>2033</v>
      </c>
      <c r="R231" t="s">
        <v>2034</v>
      </c>
      <c r="S231" s="12">
        <f t="shared" si="18"/>
        <v>39</v>
      </c>
      <c r="T231">
        <f t="shared" si="19"/>
        <v>104.94260869565217</v>
      </c>
    </row>
    <row r="232" spans="1:20" ht="36" hidden="1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t="s">
        <v>14</v>
      </c>
      <c r="G232">
        <v>1120</v>
      </c>
      <c r="H232" t="s">
        <v>21</v>
      </c>
      <c r="I232" t="s">
        <v>22</v>
      </c>
      <c r="J232">
        <v>1533877200</v>
      </c>
      <c r="K232" s="6">
        <f t="shared" si="15"/>
        <v>43322.208333333328</v>
      </c>
      <c r="L232">
        <v>1534395600</v>
      </c>
      <c r="M232" s="7">
        <f t="shared" si="16"/>
        <v>43328.208333333328</v>
      </c>
      <c r="N232">
        <f t="shared" si="17"/>
        <v>6</v>
      </c>
      <c r="O232" t="b">
        <v>0</v>
      </c>
      <c r="P232" t="b">
        <v>0</v>
      </c>
      <c r="Q232" t="s">
        <v>2045</v>
      </c>
      <c r="R232" t="s">
        <v>2051</v>
      </c>
      <c r="S232" s="12">
        <f t="shared" si="18"/>
        <v>30</v>
      </c>
      <c r="T232">
        <f t="shared" si="19"/>
        <v>51.001785714285717</v>
      </c>
    </row>
    <row r="233" spans="1:20" ht="23" hidden="1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t="s">
        <v>14</v>
      </c>
      <c r="G233">
        <v>113</v>
      </c>
      <c r="H233" t="s">
        <v>21</v>
      </c>
      <c r="I233" t="s">
        <v>22</v>
      </c>
      <c r="J233">
        <v>1309064400</v>
      </c>
      <c r="K233" s="6">
        <f t="shared" si="15"/>
        <v>40720.208333333336</v>
      </c>
      <c r="L233">
        <v>1311397200</v>
      </c>
      <c r="M233" s="7">
        <f t="shared" si="16"/>
        <v>40747.208333333336</v>
      </c>
      <c r="N233">
        <f t="shared" si="17"/>
        <v>27</v>
      </c>
      <c r="O233" t="b">
        <v>0</v>
      </c>
      <c r="P233" t="b">
        <v>0</v>
      </c>
      <c r="Q233" t="s">
        <v>2039</v>
      </c>
      <c r="R233" t="s">
        <v>2061</v>
      </c>
      <c r="S233" s="12">
        <f t="shared" si="18"/>
        <v>54</v>
      </c>
      <c r="T233">
        <f t="shared" si="19"/>
        <v>40.823008849557525</v>
      </c>
    </row>
    <row r="234" spans="1:20" ht="36" hidden="1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t="s">
        <v>14</v>
      </c>
      <c r="G234">
        <v>1538</v>
      </c>
      <c r="H234" t="s">
        <v>21</v>
      </c>
      <c r="I234" t="s">
        <v>22</v>
      </c>
      <c r="J234">
        <v>1412139600</v>
      </c>
      <c r="K234" s="6">
        <f t="shared" si="15"/>
        <v>41913.208333333336</v>
      </c>
      <c r="L234">
        <v>1415772000</v>
      </c>
      <c r="M234" s="7">
        <f t="shared" si="16"/>
        <v>41955.25</v>
      </c>
      <c r="N234">
        <f t="shared" si="17"/>
        <v>42</v>
      </c>
      <c r="O234" t="b">
        <v>0</v>
      </c>
      <c r="P234" t="b">
        <v>1</v>
      </c>
      <c r="Q234" t="s">
        <v>2037</v>
      </c>
      <c r="R234" t="s">
        <v>2038</v>
      </c>
      <c r="S234" s="12">
        <f t="shared" si="18"/>
        <v>81</v>
      </c>
      <c r="T234">
        <f t="shared" si="19"/>
        <v>103.98634590377114</v>
      </c>
    </row>
    <row r="235" spans="1:20" ht="36" hidden="1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t="s">
        <v>14</v>
      </c>
      <c r="G235">
        <v>9</v>
      </c>
      <c r="H235" t="s">
        <v>21</v>
      </c>
      <c r="I235" t="s">
        <v>22</v>
      </c>
      <c r="J235">
        <v>1330063200</v>
      </c>
      <c r="K235" s="6">
        <f t="shared" si="15"/>
        <v>40963.25</v>
      </c>
      <c r="L235">
        <v>1331013600</v>
      </c>
      <c r="M235" s="7">
        <f t="shared" si="16"/>
        <v>40974.25</v>
      </c>
      <c r="N235">
        <f t="shared" si="17"/>
        <v>11</v>
      </c>
      <c r="O235" t="b">
        <v>0</v>
      </c>
      <c r="P235" t="b">
        <v>1</v>
      </c>
      <c r="Q235" t="s">
        <v>2045</v>
      </c>
      <c r="R235" t="s">
        <v>2051</v>
      </c>
      <c r="S235" s="12">
        <f t="shared" si="18"/>
        <v>16</v>
      </c>
      <c r="T235">
        <f t="shared" si="19"/>
        <v>76.555555555555557</v>
      </c>
    </row>
    <row r="236" spans="1:20" ht="23" hidden="1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t="s">
        <v>14</v>
      </c>
      <c r="G236">
        <v>554</v>
      </c>
      <c r="H236" t="s">
        <v>21</v>
      </c>
      <c r="I236" t="s">
        <v>22</v>
      </c>
      <c r="J236">
        <v>1576130400</v>
      </c>
      <c r="K236" s="6">
        <f t="shared" si="15"/>
        <v>43811.25</v>
      </c>
      <c r="L236">
        <v>1576735200</v>
      </c>
      <c r="M236" s="7">
        <f t="shared" si="16"/>
        <v>43818.25</v>
      </c>
      <c r="N236">
        <f t="shared" si="17"/>
        <v>7</v>
      </c>
      <c r="O236" t="b">
        <v>0</v>
      </c>
      <c r="P236" t="b">
        <v>0</v>
      </c>
      <c r="Q236" t="s">
        <v>2037</v>
      </c>
      <c r="R236" t="s">
        <v>2038</v>
      </c>
      <c r="S236" s="12">
        <f t="shared" si="18"/>
        <v>53</v>
      </c>
      <c r="T236">
        <f t="shared" si="19"/>
        <v>87.068592057761734</v>
      </c>
    </row>
    <row r="237" spans="1:20" ht="36" hidden="1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t="s">
        <v>14</v>
      </c>
      <c r="G237">
        <v>648</v>
      </c>
      <c r="H237" t="s">
        <v>40</v>
      </c>
      <c r="I237" t="s">
        <v>41</v>
      </c>
      <c r="J237">
        <v>1560142800</v>
      </c>
      <c r="K237" s="6">
        <f t="shared" si="15"/>
        <v>43626.208333333328</v>
      </c>
      <c r="L237">
        <v>1563685200</v>
      </c>
      <c r="M237" s="7">
        <f t="shared" si="16"/>
        <v>43667.208333333328</v>
      </c>
      <c r="N237">
        <f t="shared" si="17"/>
        <v>41</v>
      </c>
      <c r="O237" t="b">
        <v>0</v>
      </c>
      <c r="P237" t="b">
        <v>0</v>
      </c>
      <c r="Q237" t="s">
        <v>2037</v>
      </c>
      <c r="R237" t="s">
        <v>2038</v>
      </c>
      <c r="S237" s="12">
        <f t="shared" si="18"/>
        <v>31</v>
      </c>
      <c r="T237">
        <f t="shared" si="19"/>
        <v>42.969135802469133</v>
      </c>
    </row>
    <row r="238" spans="1:20" ht="36" hidden="1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t="s">
        <v>14</v>
      </c>
      <c r="G238">
        <v>21</v>
      </c>
      <c r="H238" t="s">
        <v>40</v>
      </c>
      <c r="I238" t="s">
        <v>41</v>
      </c>
      <c r="J238">
        <v>1520575200</v>
      </c>
      <c r="K238" s="6">
        <f t="shared" si="15"/>
        <v>43168.25</v>
      </c>
      <c r="L238">
        <v>1521867600</v>
      </c>
      <c r="M238" s="7">
        <f t="shared" si="16"/>
        <v>43183.208333333328</v>
      </c>
      <c r="N238">
        <f t="shared" si="17"/>
        <v>15</v>
      </c>
      <c r="O238" t="b">
        <v>0</v>
      </c>
      <c r="P238" t="b">
        <v>1</v>
      </c>
      <c r="Q238" t="s">
        <v>2045</v>
      </c>
      <c r="R238" t="s">
        <v>2057</v>
      </c>
      <c r="S238" s="12">
        <f t="shared" si="18"/>
        <v>14</v>
      </c>
      <c r="T238">
        <f t="shared" si="19"/>
        <v>33.428571428571431</v>
      </c>
    </row>
    <row r="239" spans="1:20" ht="23" hidden="1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t="s">
        <v>14</v>
      </c>
      <c r="G239">
        <v>54</v>
      </c>
      <c r="H239" t="s">
        <v>21</v>
      </c>
      <c r="I239" t="s">
        <v>22</v>
      </c>
      <c r="J239">
        <v>1495342800</v>
      </c>
      <c r="K239" s="6">
        <f t="shared" si="15"/>
        <v>42876.208333333328</v>
      </c>
      <c r="L239">
        <v>1496811600</v>
      </c>
      <c r="M239" s="7">
        <f t="shared" si="16"/>
        <v>42893.208333333328</v>
      </c>
      <c r="N239">
        <f t="shared" si="17"/>
        <v>17</v>
      </c>
      <c r="O239" t="b">
        <v>0</v>
      </c>
      <c r="P239" t="b">
        <v>0</v>
      </c>
      <c r="Q239" t="s">
        <v>2039</v>
      </c>
      <c r="R239" t="s">
        <v>2047</v>
      </c>
      <c r="S239" s="12">
        <f t="shared" si="18"/>
        <v>1</v>
      </c>
      <c r="T239">
        <f t="shared" si="19"/>
        <v>30.87037037037037</v>
      </c>
    </row>
    <row r="240" spans="1:20" ht="23" hidden="1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t="s">
        <v>14</v>
      </c>
      <c r="G240">
        <v>120</v>
      </c>
      <c r="H240" t="s">
        <v>21</v>
      </c>
      <c r="I240" t="s">
        <v>22</v>
      </c>
      <c r="J240">
        <v>1482213600</v>
      </c>
      <c r="K240" s="6">
        <f t="shared" si="15"/>
        <v>42724.25</v>
      </c>
      <c r="L240">
        <v>1482213600</v>
      </c>
      <c r="M240" s="7">
        <f t="shared" si="16"/>
        <v>42724.25</v>
      </c>
      <c r="N240">
        <f t="shared" si="17"/>
        <v>0</v>
      </c>
      <c r="O240" t="b">
        <v>0</v>
      </c>
      <c r="P240" t="b">
        <v>1</v>
      </c>
      <c r="Q240" t="s">
        <v>2035</v>
      </c>
      <c r="R240" t="s">
        <v>2044</v>
      </c>
      <c r="S240" s="12">
        <f t="shared" si="18"/>
        <v>34</v>
      </c>
      <c r="T240">
        <f t="shared" si="19"/>
        <v>27.908333333333335</v>
      </c>
    </row>
    <row r="241" spans="1:20" ht="23" hidden="1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t="s">
        <v>14</v>
      </c>
      <c r="G241">
        <v>579</v>
      </c>
      <c r="H241" t="s">
        <v>36</v>
      </c>
      <c r="I241" t="s">
        <v>37</v>
      </c>
      <c r="J241">
        <v>1420092000</v>
      </c>
      <c r="K241" s="6">
        <f t="shared" si="15"/>
        <v>42005.25</v>
      </c>
      <c r="L241">
        <v>1420264800</v>
      </c>
      <c r="M241" s="7">
        <f t="shared" si="16"/>
        <v>42007.25</v>
      </c>
      <c r="N241">
        <f t="shared" si="17"/>
        <v>2</v>
      </c>
      <c r="O241" t="b">
        <v>0</v>
      </c>
      <c r="P241" t="b">
        <v>0</v>
      </c>
      <c r="Q241" t="s">
        <v>2035</v>
      </c>
      <c r="R241" t="s">
        <v>2036</v>
      </c>
      <c r="S241" s="12">
        <f t="shared" si="18"/>
        <v>24</v>
      </c>
      <c r="T241">
        <f t="shared" si="19"/>
        <v>79.994818652849744</v>
      </c>
    </row>
    <row r="242" spans="1:20" ht="36" hidden="1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t="s">
        <v>14</v>
      </c>
      <c r="G242">
        <v>2072</v>
      </c>
      <c r="H242" t="s">
        <v>21</v>
      </c>
      <c r="I242" t="s">
        <v>22</v>
      </c>
      <c r="J242">
        <v>1458018000</v>
      </c>
      <c r="K242" s="6">
        <f t="shared" si="15"/>
        <v>42444.208333333328</v>
      </c>
      <c r="L242">
        <v>1458450000</v>
      </c>
      <c r="M242" s="7">
        <f t="shared" si="16"/>
        <v>42449.208333333328</v>
      </c>
      <c r="N242">
        <f t="shared" si="17"/>
        <v>5</v>
      </c>
      <c r="O242" t="b">
        <v>0</v>
      </c>
      <c r="P242" t="b">
        <v>1</v>
      </c>
      <c r="Q242" t="s">
        <v>2039</v>
      </c>
      <c r="R242" t="s">
        <v>2040</v>
      </c>
      <c r="S242" s="12">
        <f t="shared" si="18"/>
        <v>48</v>
      </c>
      <c r="T242">
        <f t="shared" si="19"/>
        <v>38.003378378378379</v>
      </c>
    </row>
    <row r="243" spans="1:20" ht="23" hidden="1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t="s">
        <v>14</v>
      </c>
      <c r="G243">
        <v>0</v>
      </c>
      <c r="H243" t="s">
        <v>21</v>
      </c>
      <c r="I243" t="s">
        <v>22</v>
      </c>
      <c r="J243">
        <v>1367384400</v>
      </c>
      <c r="K243" s="6">
        <f t="shared" si="15"/>
        <v>41395.208333333336</v>
      </c>
      <c r="L243">
        <v>1369803600</v>
      </c>
      <c r="M243" s="7">
        <f t="shared" si="16"/>
        <v>41423.208333333336</v>
      </c>
      <c r="N243">
        <f t="shared" si="17"/>
        <v>28</v>
      </c>
      <c r="O243" t="b">
        <v>0</v>
      </c>
      <c r="P243" t="b">
        <v>1</v>
      </c>
      <c r="Q243" t="s">
        <v>2037</v>
      </c>
      <c r="R243" t="s">
        <v>2038</v>
      </c>
      <c r="S243" s="12">
        <f t="shared" si="18"/>
        <v>0</v>
      </c>
      <c r="T243" t="e">
        <f t="shared" si="19"/>
        <v>#DIV/0!</v>
      </c>
    </row>
    <row r="244" spans="1:20" ht="23" hidden="1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t="s">
        <v>14</v>
      </c>
      <c r="G244">
        <v>1796</v>
      </c>
      <c r="H244" t="s">
        <v>21</v>
      </c>
      <c r="I244" t="s">
        <v>22</v>
      </c>
      <c r="J244">
        <v>1363064400</v>
      </c>
      <c r="K244" s="6">
        <f t="shared" si="15"/>
        <v>41345.208333333336</v>
      </c>
      <c r="L244">
        <v>1363237200</v>
      </c>
      <c r="M244" s="7">
        <f t="shared" si="16"/>
        <v>41347.208333333336</v>
      </c>
      <c r="N244">
        <f t="shared" si="17"/>
        <v>2</v>
      </c>
      <c r="O244" t="b">
        <v>0</v>
      </c>
      <c r="P244" t="b">
        <v>0</v>
      </c>
      <c r="Q244" t="s">
        <v>2039</v>
      </c>
      <c r="R244" t="s">
        <v>2040</v>
      </c>
      <c r="S244" s="12">
        <f t="shared" si="18"/>
        <v>70</v>
      </c>
      <c r="T244">
        <f t="shared" si="19"/>
        <v>59.990534521158132</v>
      </c>
    </row>
    <row r="245" spans="1:20" ht="23" hidden="1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t="s">
        <v>14</v>
      </c>
      <c r="G245">
        <v>62</v>
      </c>
      <c r="H245" t="s">
        <v>107</v>
      </c>
      <c r="I245" t="s">
        <v>108</v>
      </c>
      <c r="J245">
        <v>1431925200</v>
      </c>
      <c r="K245" s="6">
        <f t="shared" si="15"/>
        <v>42142.208333333328</v>
      </c>
      <c r="L245">
        <v>1432011600</v>
      </c>
      <c r="M245" s="7">
        <f t="shared" si="16"/>
        <v>42143.208333333328</v>
      </c>
      <c r="N245">
        <f t="shared" si="17"/>
        <v>1</v>
      </c>
      <c r="O245" t="b">
        <v>0</v>
      </c>
      <c r="P245" t="b">
        <v>0</v>
      </c>
      <c r="Q245" t="s">
        <v>2033</v>
      </c>
      <c r="R245" t="s">
        <v>2034</v>
      </c>
      <c r="S245" s="12">
        <f t="shared" si="18"/>
        <v>92</v>
      </c>
      <c r="T245">
        <f t="shared" si="19"/>
        <v>111.6774193548387</v>
      </c>
    </row>
    <row r="246" spans="1:20" ht="23" hidden="1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t="s">
        <v>14</v>
      </c>
      <c r="G246">
        <v>347</v>
      </c>
      <c r="H246" t="s">
        <v>21</v>
      </c>
      <c r="I246" t="s">
        <v>22</v>
      </c>
      <c r="J246">
        <v>1362722400</v>
      </c>
      <c r="K246" s="6">
        <f t="shared" si="15"/>
        <v>41341.25</v>
      </c>
      <c r="L246">
        <v>1366347600</v>
      </c>
      <c r="M246" s="7">
        <f t="shared" si="16"/>
        <v>41383.208333333336</v>
      </c>
      <c r="N246">
        <f t="shared" si="17"/>
        <v>42</v>
      </c>
      <c r="O246" t="b">
        <v>0</v>
      </c>
      <c r="P246" t="b">
        <v>1</v>
      </c>
      <c r="Q246" t="s">
        <v>2045</v>
      </c>
      <c r="R246" t="s">
        <v>2054</v>
      </c>
      <c r="S246" s="12">
        <f t="shared" si="18"/>
        <v>14</v>
      </c>
      <c r="T246">
        <f t="shared" si="19"/>
        <v>36.014409221902014</v>
      </c>
    </row>
    <row r="247" spans="1:20" ht="36" hidden="1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t="s">
        <v>14</v>
      </c>
      <c r="G247">
        <v>19</v>
      </c>
      <c r="H247" t="s">
        <v>21</v>
      </c>
      <c r="I247" t="s">
        <v>22</v>
      </c>
      <c r="J247">
        <v>1365483600</v>
      </c>
      <c r="K247" s="6">
        <f t="shared" si="15"/>
        <v>41373.208333333336</v>
      </c>
      <c r="L247">
        <v>1369717200</v>
      </c>
      <c r="M247" s="7">
        <f t="shared" si="16"/>
        <v>41422.208333333336</v>
      </c>
      <c r="N247">
        <f t="shared" si="17"/>
        <v>49</v>
      </c>
      <c r="O247" t="b">
        <v>0</v>
      </c>
      <c r="P247" t="b">
        <v>1</v>
      </c>
      <c r="Q247" t="s">
        <v>2035</v>
      </c>
      <c r="R247" t="s">
        <v>2036</v>
      </c>
      <c r="S247" s="12">
        <f t="shared" si="18"/>
        <v>40</v>
      </c>
      <c r="T247">
        <f t="shared" si="19"/>
        <v>44.05263157894737</v>
      </c>
    </row>
    <row r="248" spans="1:20" ht="23" hidden="1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t="s">
        <v>14</v>
      </c>
      <c r="G248">
        <v>1258</v>
      </c>
      <c r="H248" t="s">
        <v>21</v>
      </c>
      <c r="I248" t="s">
        <v>22</v>
      </c>
      <c r="J248">
        <v>1336194000</v>
      </c>
      <c r="K248" s="6">
        <f t="shared" si="15"/>
        <v>41034.208333333336</v>
      </c>
      <c r="L248">
        <v>1337058000</v>
      </c>
      <c r="M248" s="7">
        <f t="shared" si="16"/>
        <v>41044.208333333336</v>
      </c>
      <c r="N248">
        <f t="shared" si="17"/>
        <v>10</v>
      </c>
      <c r="O248" t="b">
        <v>0</v>
      </c>
      <c r="P248" t="b">
        <v>0</v>
      </c>
      <c r="Q248" t="s">
        <v>2037</v>
      </c>
      <c r="R248" t="s">
        <v>2038</v>
      </c>
      <c r="S248" s="12">
        <f t="shared" si="18"/>
        <v>71</v>
      </c>
      <c r="T248">
        <f t="shared" si="19"/>
        <v>95</v>
      </c>
    </row>
    <row r="249" spans="1:20" ht="23" hidden="1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t="s">
        <v>14</v>
      </c>
      <c r="G249">
        <v>362</v>
      </c>
      <c r="H249" t="s">
        <v>21</v>
      </c>
      <c r="I249" t="s">
        <v>22</v>
      </c>
      <c r="J249">
        <v>1564030800</v>
      </c>
      <c r="K249" s="6">
        <f t="shared" si="15"/>
        <v>43671.208333333328</v>
      </c>
      <c r="L249">
        <v>1564894800</v>
      </c>
      <c r="M249" s="7">
        <f t="shared" si="16"/>
        <v>43681.208333333328</v>
      </c>
      <c r="N249">
        <f t="shared" si="17"/>
        <v>10</v>
      </c>
      <c r="O249" t="b">
        <v>0</v>
      </c>
      <c r="P249" t="b">
        <v>0</v>
      </c>
      <c r="Q249" t="s">
        <v>2037</v>
      </c>
      <c r="R249" t="s">
        <v>2038</v>
      </c>
      <c r="S249" s="12">
        <f t="shared" si="18"/>
        <v>24</v>
      </c>
      <c r="T249">
        <f t="shared" si="19"/>
        <v>98.060773480662988</v>
      </c>
    </row>
    <row r="250" spans="1:20" ht="23" hidden="1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t="s">
        <v>14</v>
      </c>
      <c r="G250">
        <v>133</v>
      </c>
      <c r="H250" t="s">
        <v>15</v>
      </c>
      <c r="I250" t="s">
        <v>16</v>
      </c>
      <c r="J250">
        <v>1324620000</v>
      </c>
      <c r="K250" s="6">
        <f t="shared" si="15"/>
        <v>40900.25</v>
      </c>
      <c r="L250">
        <v>1324792800</v>
      </c>
      <c r="M250" s="7">
        <f t="shared" si="16"/>
        <v>40902.25</v>
      </c>
      <c r="N250">
        <f t="shared" si="17"/>
        <v>2</v>
      </c>
      <c r="O250" t="b">
        <v>0</v>
      </c>
      <c r="P250" t="b">
        <v>1</v>
      </c>
      <c r="Q250" t="s">
        <v>2037</v>
      </c>
      <c r="R250" t="s">
        <v>2038</v>
      </c>
      <c r="S250" s="12">
        <f t="shared" si="18"/>
        <v>56</v>
      </c>
      <c r="T250">
        <f t="shared" si="19"/>
        <v>36.067669172932334</v>
      </c>
    </row>
    <row r="251" spans="1:20" ht="23" hidden="1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t="s">
        <v>14</v>
      </c>
      <c r="G251">
        <v>846</v>
      </c>
      <c r="H251" t="s">
        <v>21</v>
      </c>
      <c r="I251" t="s">
        <v>22</v>
      </c>
      <c r="J251">
        <v>1281070800</v>
      </c>
      <c r="K251" s="6">
        <f t="shared" si="15"/>
        <v>40396.208333333336</v>
      </c>
      <c r="L251">
        <v>1284354000</v>
      </c>
      <c r="M251" s="7">
        <f t="shared" si="16"/>
        <v>40434.208333333336</v>
      </c>
      <c r="N251">
        <f t="shared" si="17"/>
        <v>38</v>
      </c>
      <c r="O251" t="b">
        <v>0</v>
      </c>
      <c r="P251" t="b">
        <v>0</v>
      </c>
      <c r="Q251" t="s">
        <v>2045</v>
      </c>
      <c r="R251" t="s">
        <v>2046</v>
      </c>
      <c r="S251" s="12">
        <f t="shared" si="18"/>
        <v>43</v>
      </c>
      <c r="T251">
        <f t="shared" si="19"/>
        <v>63.030732860520096</v>
      </c>
    </row>
    <row r="252" spans="1:20" ht="36" hidden="1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t="s">
        <v>14</v>
      </c>
      <c r="G252">
        <v>10</v>
      </c>
      <c r="H252" t="s">
        <v>21</v>
      </c>
      <c r="I252" t="s">
        <v>22</v>
      </c>
      <c r="J252">
        <v>1519365600</v>
      </c>
      <c r="K252" s="6">
        <f t="shared" si="15"/>
        <v>43154.25</v>
      </c>
      <c r="L252">
        <v>1519538400</v>
      </c>
      <c r="M252" s="7">
        <f t="shared" si="16"/>
        <v>43156.25</v>
      </c>
      <c r="N252">
        <f t="shared" si="17"/>
        <v>2</v>
      </c>
      <c r="O252" t="b">
        <v>0</v>
      </c>
      <c r="P252" t="b">
        <v>1</v>
      </c>
      <c r="Q252" t="s">
        <v>2039</v>
      </c>
      <c r="R252" t="s">
        <v>2047</v>
      </c>
      <c r="S252" s="12">
        <f t="shared" si="18"/>
        <v>7</v>
      </c>
      <c r="T252">
        <f t="shared" si="19"/>
        <v>62.2</v>
      </c>
    </row>
    <row r="253" spans="1:20" ht="36" hidden="1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t="s">
        <v>14</v>
      </c>
      <c r="G253">
        <v>191</v>
      </c>
      <c r="H253" t="s">
        <v>21</v>
      </c>
      <c r="I253" t="s">
        <v>22</v>
      </c>
      <c r="J253">
        <v>1341291600</v>
      </c>
      <c r="K253" s="6">
        <f t="shared" si="15"/>
        <v>41093.208333333336</v>
      </c>
      <c r="L253">
        <v>1342328400</v>
      </c>
      <c r="M253" s="7">
        <f t="shared" si="16"/>
        <v>41105.208333333336</v>
      </c>
      <c r="N253">
        <f t="shared" si="17"/>
        <v>12</v>
      </c>
      <c r="O253" t="b">
        <v>0</v>
      </c>
      <c r="P253" t="b">
        <v>0</v>
      </c>
      <c r="Q253" t="s">
        <v>2039</v>
      </c>
      <c r="R253" t="s">
        <v>2050</v>
      </c>
      <c r="S253" s="12">
        <f t="shared" si="18"/>
        <v>32</v>
      </c>
      <c r="T253">
        <f t="shared" si="19"/>
        <v>85.806282722513089</v>
      </c>
    </row>
    <row r="254" spans="1:20" ht="23" hidden="1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t="s">
        <v>14</v>
      </c>
      <c r="G254">
        <v>1979</v>
      </c>
      <c r="H254" t="s">
        <v>21</v>
      </c>
      <c r="I254" t="s">
        <v>22</v>
      </c>
      <c r="J254">
        <v>1272258000</v>
      </c>
      <c r="K254" s="6">
        <f t="shared" si="15"/>
        <v>40294.208333333336</v>
      </c>
      <c r="L254">
        <v>1273381200</v>
      </c>
      <c r="M254" s="7">
        <f t="shared" si="16"/>
        <v>40307.208333333336</v>
      </c>
      <c r="N254">
        <f t="shared" si="17"/>
        <v>13</v>
      </c>
      <c r="O254" t="b">
        <v>0</v>
      </c>
      <c r="P254" t="b">
        <v>0</v>
      </c>
      <c r="Q254" t="s">
        <v>2037</v>
      </c>
      <c r="R254" t="s">
        <v>2038</v>
      </c>
      <c r="S254" s="12">
        <f t="shared" si="18"/>
        <v>84</v>
      </c>
      <c r="T254">
        <f t="shared" si="19"/>
        <v>40.998484082870135</v>
      </c>
    </row>
    <row r="255" spans="1:20" ht="36" hidden="1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t="s">
        <v>14</v>
      </c>
      <c r="G255">
        <v>63</v>
      </c>
      <c r="H255" t="s">
        <v>21</v>
      </c>
      <c r="I255" t="s">
        <v>22</v>
      </c>
      <c r="J255">
        <v>1290492000</v>
      </c>
      <c r="K255" s="6">
        <f t="shared" si="15"/>
        <v>40505.25</v>
      </c>
      <c r="L255">
        <v>1290837600</v>
      </c>
      <c r="M255" s="7">
        <f t="shared" si="16"/>
        <v>40509.25</v>
      </c>
      <c r="N255">
        <f t="shared" si="17"/>
        <v>4</v>
      </c>
      <c r="O255" t="b">
        <v>0</v>
      </c>
      <c r="P255" t="b">
        <v>0</v>
      </c>
      <c r="Q255" t="s">
        <v>2035</v>
      </c>
      <c r="R255" t="s">
        <v>2044</v>
      </c>
      <c r="S255" s="12">
        <f t="shared" si="18"/>
        <v>84</v>
      </c>
      <c r="T255">
        <f t="shared" si="19"/>
        <v>28.063492063492063</v>
      </c>
    </row>
    <row r="256" spans="1:20" ht="23" hidden="1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t="s">
        <v>14</v>
      </c>
      <c r="G256">
        <v>6080</v>
      </c>
      <c r="H256" t="s">
        <v>15</v>
      </c>
      <c r="I256" t="s">
        <v>16</v>
      </c>
      <c r="J256">
        <v>1454652000</v>
      </c>
      <c r="K256" s="6">
        <f t="shared" si="15"/>
        <v>42405.25</v>
      </c>
      <c r="L256">
        <v>1457762400</v>
      </c>
      <c r="M256" s="7">
        <f t="shared" si="16"/>
        <v>42441.25</v>
      </c>
      <c r="N256">
        <f t="shared" si="17"/>
        <v>36</v>
      </c>
      <c r="O256" t="b">
        <v>0</v>
      </c>
      <c r="P256" t="b">
        <v>0</v>
      </c>
      <c r="Q256" t="s">
        <v>2039</v>
      </c>
      <c r="R256" t="s">
        <v>2047</v>
      </c>
      <c r="S256" s="12">
        <f t="shared" si="18"/>
        <v>100</v>
      </c>
      <c r="T256">
        <f t="shared" si="19"/>
        <v>31</v>
      </c>
    </row>
    <row r="257" spans="1:20" ht="23" hidden="1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t="s">
        <v>14</v>
      </c>
      <c r="G257">
        <v>80</v>
      </c>
      <c r="H257" t="s">
        <v>40</v>
      </c>
      <c r="I257" t="s">
        <v>41</v>
      </c>
      <c r="J257">
        <v>1385186400</v>
      </c>
      <c r="K257" s="6">
        <f t="shared" si="15"/>
        <v>41601.25</v>
      </c>
      <c r="L257">
        <v>1389074400</v>
      </c>
      <c r="M257" s="7">
        <f t="shared" si="16"/>
        <v>41646.25</v>
      </c>
      <c r="N257">
        <f t="shared" si="17"/>
        <v>45</v>
      </c>
      <c r="O257" t="b">
        <v>0</v>
      </c>
      <c r="P257" t="b">
        <v>0</v>
      </c>
      <c r="Q257" t="s">
        <v>2033</v>
      </c>
      <c r="R257" t="s">
        <v>2043</v>
      </c>
      <c r="S257" s="12">
        <f t="shared" si="18"/>
        <v>80</v>
      </c>
      <c r="T257">
        <f t="shared" si="19"/>
        <v>90.337500000000006</v>
      </c>
    </row>
    <row r="258" spans="1:20" ht="23" hidden="1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t="s">
        <v>14</v>
      </c>
      <c r="G258">
        <v>9</v>
      </c>
      <c r="H258" t="s">
        <v>21</v>
      </c>
      <c r="I258" t="s">
        <v>22</v>
      </c>
      <c r="J258">
        <v>1399698000</v>
      </c>
      <c r="K258" s="6">
        <f t="shared" ref="K258:K321" si="20">(((J258/60)/60)/24)+DATE(1970,1,1)</f>
        <v>41769.208333333336</v>
      </c>
      <c r="L258">
        <v>1402117200</v>
      </c>
      <c r="M258" s="7">
        <f t="shared" ref="M258:M321" si="21">(((L258/60)/60)/24)+DATE(1970,1,1)</f>
        <v>41797.208333333336</v>
      </c>
      <c r="N258">
        <f t="shared" ref="N258:N321" si="22">DATEDIF(K258,M258, "D")</f>
        <v>28</v>
      </c>
      <c r="O258" t="b">
        <v>0</v>
      </c>
      <c r="P258" t="b">
        <v>0</v>
      </c>
      <c r="Q258" t="s">
        <v>2048</v>
      </c>
      <c r="R258" t="s">
        <v>2049</v>
      </c>
      <c r="S258" s="12">
        <f t="shared" ref="S258:S321" si="23">ROUND(E258/D258*100,0)</f>
        <v>11</v>
      </c>
      <c r="T258">
        <f t="shared" ref="T258:T321" si="24">E258/G258</f>
        <v>63.777777777777779</v>
      </c>
    </row>
    <row r="259" spans="1:20" ht="36" hidden="1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t="s">
        <v>14</v>
      </c>
      <c r="G259">
        <v>1784</v>
      </c>
      <c r="H259" t="s">
        <v>21</v>
      </c>
      <c r="I259" t="s">
        <v>22</v>
      </c>
      <c r="J259">
        <v>1283230800</v>
      </c>
      <c r="K259" s="6">
        <f t="shared" si="20"/>
        <v>40421.208333333336</v>
      </c>
      <c r="L259">
        <v>1284440400</v>
      </c>
      <c r="M259" s="7">
        <f t="shared" si="21"/>
        <v>40435.208333333336</v>
      </c>
      <c r="N259">
        <f t="shared" si="22"/>
        <v>14</v>
      </c>
      <c r="O259" t="b">
        <v>0</v>
      </c>
      <c r="P259" t="b">
        <v>1</v>
      </c>
      <c r="Q259" t="s">
        <v>2045</v>
      </c>
      <c r="R259" t="s">
        <v>2051</v>
      </c>
      <c r="S259" s="12">
        <f t="shared" si="23"/>
        <v>92</v>
      </c>
      <c r="T259">
        <f t="shared" si="24"/>
        <v>53.995515695067262</v>
      </c>
    </row>
    <row r="260" spans="1:20" ht="23" hidden="1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t="s">
        <v>14</v>
      </c>
      <c r="G260">
        <v>243</v>
      </c>
      <c r="H260" t="s">
        <v>21</v>
      </c>
      <c r="I260" t="s">
        <v>22</v>
      </c>
      <c r="J260">
        <v>1534482000</v>
      </c>
      <c r="K260" s="6">
        <f t="shared" si="20"/>
        <v>43329.208333333328</v>
      </c>
      <c r="L260">
        <v>1534568400</v>
      </c>
      <c r="M260" s="7">
        <f t="shared" si="21"/>
        <v>43330.208333333328</v>
      </c>
      <c r="N260">
        <f t="shared" si="22"/>
        <v>1</v>
      </c>
      <c r="O260" t="b">
        <v>0</v>
      </c>
      <c r="P260" t="b">
        <v>1</v>
      </c>
      <c r="Q260" t="s">
        <v>2039</v>
      </c>
      <c r="R260" t="s">
        <v>2042</v>
      </c>
      <c r="S260" s="12">
        <f t="shared" si="23"/>
        <v>15</v>
      </c>
      <c r="T260">
        <f t="shared" si="24"/>
        <v>55.08230452674897</v>
      </c>
    </row>
    <row r="261" spans="1:20" ht="23" hidden="1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t="s">
        <v>14</v>
      </c>
      <c r="G261">
        <v>1296</v>
      </c>
      <c r="H261" t="s">
        <v>21</v>
      </c>
      <c r="I261" t="s">
        <v>22</v>
      </c>
      <c r="J261">
        <v>1379826000</v>
      </c>
      <c r="K261" s="6">
        <f t="shared" si="20"/>
        <v>41539.208333333336</v>
      </c>
      <c r="L261">
        <v>1381208400</v>
      </c>
      <c r="M261" s="7">
        <f t="shared" si="21"/>
        <v>41555.208333333336</v>
      </c>
      <c r="N261">
        <f t="shared" si="22"/>
        <v>16</v>
      </c>
      <c r="O261" t="b">
        <v>0</v>
      </c>
      <c r="P261" t="b">
        <v>0</v>
      </c>
      <c r="Q261" t="s">
        <v>2048</v>
      </c>
      <c r="R261" t="s">
        <v>2059</v>
      </c>
      <c r="S261" s="12">
        <f t="shared" si="23"/>
        <v>38</v>
      </c>
      <c r="T261">
        <f t="shared" si="24"/>
        <v>44.007716049382715</v>
      </c>
    </row>
    <row r="262" spans="1:20" ht="23" hidden="1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t="s">
        <v>14</v>
      </c>
      <c r="G262">
        <v>77</v>
      </c>
      <c r="H262" t="s">
        <v>21</v>
      </c>
      <c r="I262" t="s">
        <v>22</v>
      </c>
      <c r="J262">
        <v>1561957200</v>
      </c>
      <c r="K262" s="6">
        <f t="shared" si="20"/>
        <v>43647.208333333328</v>
      </c>
      <c r="L262">
        <v>1562475600</v>
      </c>
      <c r="M262" s="7">
        <f t="shared" si="21"/>
        <v>43653.208333333328</v>
      </c>
      <c r="N262">
        <f t="shared" si="22"/>
        <v>6</v>
      </c>
      <c r="O262" t="b">
        <v>0</v>
      </c>
      <c r="P262" t="b">
        <v>1</v>
      </c>
      <c r="Q262" t="s">
        <v>2031</v>
      </c>
      <c r="R262" t="s">
        <v>2032</v>
      </c>
      <c r="S262" s="12">
        <f t="shared" si="23"/>
        <v>73</v>
      </c>
      <c r="T262">
        <f t="shared" si="24"/>
        <v>92.467532467532465</v>
      </c>
    </row>
    <row r="263" spans="1:20" ht="23" hidden="1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t="s">
        <v>14</v>
      </c>
      <c r="G263">
        <v>395</v>
      </c>
      <c r="H263" t="s">
        <v>107</v>
      </c>
      <c r="I263" t="s">
        <v>108</v>
      </c>
      <c r="J263">
        <v>1433912400</v>
      </c>
      <c r="K263" s="6">
        <f t="shared" si="20"/>
        <v>42165.208333333328</v>
      </c>
      <c r="L263">
        <v>1436158800</v>
      </c>
      <c r="M263" s="7">
        <f t="shared" si="21"/>
        <v>42191.208333333328</v>
      </c>
      <c r="N263">
        <f t="shared" si="22"/>
        <v>26</v>
      </c>
      <c r="O263" t="b">
        <v>0</v>
      </c>
      <c r="P263" t="b">
        <v>0</v>
      </c>
      <c r="Q263" t="s">
        <v>2048</v>
      </c>
      <c r="R263" t="s">
        <v>2059</v>
      </c>
      <c r="S263" s="12">
        <f t="shared" si="23"/>
        <v>24</v>
      </c>
      <c r="T263">
        <f t="shared" si="24"/>
        <v>109.07848101265823</v>
      </c>
    </row>
    <row r="264" spans="1:20" ht="23" hidden="1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t="s">
        <v>14</v>
      </c>
      <c r="G264">
        <v>49</v>
      </c>
      <c r="H264" t="s">
        <v>40</v>
      </c>
      <c r="I264" t="s">
        <v>41</v>
      </c>
      <c r="J264">
        <v>1453442400</v>
      </c>
      <c r="K264" s="6">
        <f t="shared" si="20"/>
        <v>42391.25</v>
      </c>
      <c r="L264">
        <v>1456034400</v>
      </c>
      <c r="M264" s="7">
        <f t="shared" si="21"/>
        <v>42421.25</v>
      </c>
      <c r="N264">
        <f t="shared" si="22"/>
        <v>30</v>
      </c>
      <c r="O264" t="b">
        <v>0</v>
      </c>
      <c r="P264" t="b">
        <v>0</v>
      </c>
      <c r="Q264" t="s">
        <v>2033</v>
      </c>
      <c r="R264" t="s">
        <v>2043</v>
      </c>
      <c r="S264" s="12">
        <f t="shared" si="23"/>
        <v>3</v>
      </c>
      <c r="T264">
        <f t="shared" si="24"/>
        <v>39.387755102040813</v>
      </c>
    </row>
    <row r="265" spans="1:20" ht="23" hidden="1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t="s">
        <v>14</v>
      </c>
      <c r="G265">
        <v>180</v>
      </c>
      <c r="H265" t="s">
        <v>21</v>
      </c>
      <c r="I265" t="s">
        <v>22</v>
      </c>
      <c r="J265">
        <v>1378875600</v>
      </c>
      <c r="K265" s="6">
        <f t="shared" si="20"/>
        <v>41528.208333333336</v>
      </c>
      <c r="L265">
        <v>1380171600</v>
      </c>
      <c r="M265" s="7">
        <f t="shared" si="21"/>
        <v>41543.208333333336</v>
      </c>
      <c r="N265">
        <f t="shared" si="22"/>
        <v>15</v>
      </c>
      <c r="O265" t="b">
        <v>0</v>
      </c>
      <c r="P265" t="b">
        <v>0</v>
      </c>
      <c r="Q265" t="s">
        <v>2048</v>
      </c>
      <c r="R265" t="s">
        <v>2049</v>
      </c>
      <c r="S265" s="12">
        <f t="shared" si="23"/>
        <v>16</v>
      </c>
      <c r="T265">
        <f t="shared" si="24"/>
        <v>77.022222222222226</v>
      </c>
    </row>
    <row r="266" spans="1:20" ht="23" hidden="1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t="s">
        <v>14</v>
      </c>
      <c r="G266">
        <v>2690</v>
      </c>
      <c r="H266" t="s">
        <v>21</v>
      </c>
      <c r="I266" t="s">
        <v>22</v>
      </c>
      <c r="J266">
        <v>1577253600</v>
      </c>
      <c r="K266" s="6">
        <f t="shared" si="20"/>
        <v>43824.25</v>
      </c>
      <c r="L266">
        <v>1578981600</v>
      </c>
      <c r="M266" s="7">
        <f t="shared" si="21"/>
        <v>43844.25</v>
      </c>
      <c r="N266">
        <f t="shared" si="22"/>
        <v>20</v>
      </c>
      <c r="O266" t="b">
        <v>0</v>
      </c>
      <c r="P266" t="b">
        <v>0</v>
      </c>
      <c r="Q266" t="s">
        <v>2037</v>
      </c>
      <c r="R266" t="s">
        <v>2038</v>
      </c>
      <c r="S266" s="12">
        <f t="shared" si="23"/>
        <v>89</v>
      </c>
      <c r="T266">
        <f t="shared" si="24"/>
        <v>61.007063197026021</v>
      </c>
    </row>
    <row r="267" spans="1:20" ht="23" hidden="1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t="s">
        <v>14</v>
      </c>
      <c r="G267">
        <v>2779</v>
      </c>
      <c r="H267" t="s">
        <v>26</v>
      </c>
      <c r="I267" t="s">
        <v>27</v>
      </c>
      <c r="J267">
        <v>1419055200</v>
      </c>
      <c r="K267" s="6">
        <f t="shared" si="20"/>
        <v>41993.25</v>
      </c>
      <c r="L267">
        <v>1422511200</v>
      </c>
      <c r="M267" s="7">
        <f t="shared" si="21"/>
        <v>42033.25</v>
      </c>
      <c r="N267">
        <f t="shared" si="22"/>
        <v>40</v>
      </c>
      <c r="O267" t="b">
        <v>0</v>
      </c>
      <c r="P267" t="b">
        <v>1</v>
      </c>
      <c r="Q267" t="s">
        <v>2035</v>
      </c>
      <c r="R267" t="s">
        <v>2036</v>
      </c>
      <c r="S267" s="12">
        <f t="shared" si="23"/>
        <v>59</v>
      </c>
      <c r="T267">
        <f t="shared" si="24"/>
        <v>37.99856063332134</v>
      </c>
    </row>
    <row r="268" spans="1:20" ht="23" hidden="1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 s="6">
        <f t="shared" si="20"/>
        <v>42700.25</v>
      </c>
      <c r="L268">
        <v>1480312800</v>
      </c>
      <c r="M268" s="7">
        <f t="shared" si="21"/>
        <v>42702.25</v>
      </c>
      <c r="N268">
        <f t="shared" si="22"/>
        <v>2</v>
      </c>
      <c r="O268" t="b">
        <v>0</v>
      </c>
      <c r="P268" t="b">
        <v>0</v>
      </c>
      <c r="Q268" t="s">
        <v>2037</v>
      </c>
      <c r="R268" t="s">
        <v>2038</v>
      </c>
      <c r="S268" s="12">
        <f t="shared" si="23"/>
        <v>99</v>
      </c>
      <c r="T268">
        <f t="shared" si="24"/>
        <v>96.369565217391298</v>
      </c>
    </row>
    <row r="269" spans="1:20" ht="36" hidden="1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t="s">
        <v>14</v>
      </c>
      <c r="G269">
        <v>1028</v>
      </c>
      <c r="H269" t="s">
        <v>21</v>
      </c>
      <c r="I269" t="s">
        <v>22</v>
      </c>
      <c r="J269">
        <v>1293948000</v>
      </c>
      <c r="K269" s="6">
        <f t="shared" si="20"/>
        <v>40545.25</v>
      </c>
      <c r="L269">
        <v>1294034400</v>
      </c>
      <c r="M269" s="7">
        <f t="shared" si="21"/>
        <v>40546.25</v>
      </c>
      <c r="N269">
        <f t="shared" si="22"/>
        <v>1</v>
      </c>
      <c r="O269" t="b">
        <v>0</v>
      </c>
      <c r="P269" t="b">
        <v>0</v>
      </c>
      <c r="Q269" t="s">
        <v>2033</v>
      </c>
      <c r="R269" t="s">
        <v>2034</v>
      </c>
      <c r="S269" s="12">
        <f t="shared" si="23"/>
        <v>44</v>
      </c>
      <c r="T269">
        <f t="shared" si="24"/>
        <v>72.978599221789878</v>
      </c>
    </row>
    <row r="270" spans="1:20" ht="36" hidden="1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t="s">
        <v>14</v>
      </c>
      <c r="G270">
        <v>26</v>
      </c>
      <c r="H270" t="s">
        <v>98</v>
      </c>
      <c r="I270" t="s">
        <v>99</v>
      </c>
      <c r="J270">
        <v>1552366800</v>
      </c>
      <c r="K270" s="6">
        <f t="shared" si="20"/>
        <v>43536.208333333328</v>
      </c>
      <c r="L270">
        <v>1552539600</v>
      </c>
      <c r="M270" s="7">
        <f t="shared" si="21"/>
        <v>43538.208333333328</v>
      </c>
      <c r="N270">
        <f t="shared" si="22"/>
        <v>2</v>
      </c>
      <c r="O270" t="b">
        <v>0</v>
      </c>
      <c r="P270" t="b">
        <v>0</v>
      </c>
      <c r="Q270" t="s">
        <v>2033</v>
      </c>
      <c r="R270" t="s">
        <v>2034</v>
      </c>
      <c r="S270" s="12">
        <f t="shared" si="23"/>
        <v>13</v>
      </c>
      <c r="T270">
        <f t="shared" si="24"/>
        <v>48.807692307692307</v>
      </c>
    </row>
    <row r="271" spans="1:20" ht="23" hidden="1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t="s">
        <v>14</v>
      </c>
      <c r="G271">
        <v>1790</v>
      </c>
      <c r="H271" t="s">
        <v>21</v>
      </c>
      <c r="I271" t="s">
        <v>22</v>
      </c>
      <c r="J271">
        <v>1426395600</v>
      </c>
      <c r="K271" s="6">
        <f t="shared" si="20"/>
        <v>42078.208333333328</v>
      </c>
      <c r="L271">
        <v>1427086800</v>
      </c>
      <c r="M271" s="7">
        <f t="shared" si="21"/>
        <v>42086.208333333328</v>
      </c>
      <c r="N271">
        <f t="shared" si="22"/>
        <v>8</v>
      </c>
      <c r="O271" t="b">
        <v>0</v>
      </c>
      <c r="P271" t="b">
        <v>0</v>
      </c>
      <c r="Q271" t="s">
        <v>2037</v>
      </c>
      <c r="R271" t="s">
        <v>2038</v>
      </c>
      <c r="S271" s="12">
        <f t="shared" si="23"/>
        <v>84</v>
      </c>
      <c r="T271">
        <f t="shared" si="24"/>
        <v>78.990502793296088</v>
      </c>
    </row>
    <row r="272" spans="1:20" ht="23" hidden="1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t="s">
        <v>14</v>
      </c>
      <c r="G272">
        <v>37</v>
      </c>
      <c r="H272" t="s">
        <v>21</v>
      </c>
      <c r="I272" t="s">
        <v>22</v>
      </c>
      <c r="J272">
        <v>1456293600</v>
      </c>
      <c r="K272" s="6">
        <f t="shared" si="20"/>
        <v>42424.25</v>
      </c>
      <c r="L272">
        <v>1458277200</v>
      </c>
      <c r="M272" s="7">
        <f t="shared" si="21"/>
        <v>42447.208333333328</v>
      </c>
      <c r="N272">
        <f t="shared" si="22"/>
        <v>23</v>
      </c>
      <c r="O272" t="b">
        <v>0</v>
      </c>
      <c r="P272" t="b">
        <v>1</v>
      </c>
      <c r="Q272" t="s">
        <v>2033</v>
      </c>
      <c r="R272" t="s">
        <v>2041</v>
      </c>
      <c r="S272" s="12">
        <f t="shared" si="23"/>
        <v>44</v>
      </c>
      <c r="T272">
        <f t="shared" si="24"/>
        <v>111.45945945945945</v>
      </c>
    </row>
    <row r="273" spans="1:20" ht="23" hidden="1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t="s">
        <v>14</v>
      </c>
      <c r="G273">
        <v>35</v>
      </c>
      <c r="H273" t="s">
        <v>107</v>
      </c>
      <c r="I273" t="s">
        <v>108</v>
      </c>
      <c r="J273">
        <v>1434690000</v>
      </c>
      <c r="K273" s="6">
        <f t="shared" si="20"/>
        <v>42174.208333333328</v>
      </c>
      <c r="L273">
        <v>1438750800</v>
      </c>
      <c r="M273" s="7">
        <f t="shared" si="21"/>
        <v>42221.208333333328</v>
      </c>
      <c r="N273">
        <f t="shared" si="22"/>
        <v>47</v>
      </c>
      <c r="O273" t="b">
        <v>0</v>
      </c>
      <c r="P273" t="b">
        <v>0</v>
      </c>
      <c r="Q273" t="s">
        <v>2039</v>
      </c>
      <c r="R273" t="s">
        <v>2050</v>
      </c>
      <c r="S273" s="12">
        <f t="shared" si="23"/>
        <v>94</v>
      </c>
      <c r="T273">
        <f t="shared" si="24"/>
        <v>94.142857142857139</v>
      </c>
    </row>
    <row r="274" spans="1:20" ht="23" hidden="1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t="s">
        <v>14</v>
      </c>
      <c r="G274">
        <v>558</v>
      </c>
      <c r="H274" t="s">
        <v>21</v>
      </c>
      <c r="I274" t="s">
        <v>22</v>
      </c>
      <c r="J274">
        <v>1400562000</v>
      </c>
      <c r="K274" s="6">
        <f t="shared" si="20"/>
        <v>41779.208333333336</v>
      </c>
      <c r="L274">
        <v>1400821200</v>
      </c>
      <c r="M274" s="7">
        <f t="shared" si="21"/>
        <v>41782.208333333336</v>
      </c>
      <c r="N274">
        <f t="shared" si="22"/>
        <v>3</v>
      </c>
      <c r="O274" t="b">
        <v>0</v>
      </c>
      <c r="P274" t="b">
        <v>1</v>
      </c>
      <c r="Q274" t="s">
        <v>2037</v>
      </c>
      <c r="R274" t="s">
        <v>2038</v>
      </c>
      <c r="S274" s="12">
        <f t="shared" si="23"/>
        <v>63</v>
      </c>
      <c r="T274">
        <f t="shared" si="24"/>
        <v>93.944444444444443</v>
      </c>
    </row>
    <row r="275" spans="1:20" ht="36" hidden="1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t="s">
        <v>14</v>
      </c>
      <c r="G275">
        <v>64</v>
      </c>
      <c r="H275" t="s">
        <v>21</v>
      </c>
      <c r="I275" t="s">
        <v>22</v>
      </c>
      <c r="J275">
        <v>1509512400</v>
      </c>
      <c r="K275" s="6">
        <f t="shared" si="20"/>
        <v>43040.208333333328</v>
      </c>
      <c r="L275">
        <v>1510984800</v>
      </c>
      <c r="M275" s="7">
        <f t="shared" si="21"/>
        <v>43057.25</v>
      </c>
      <c r="N275">
        <f t="shared" si="22"/>
        <v>17</v>
      </c>
      <c r="O275" t="b">
        <v>0</v>
      </c>
      <c r="P275" t="b">
        <v>0</v>
      </c>
      <c r="Q275" t="s">
        <v>2037</v>
      </c>
      <c r="R275" t="s">
        <v>2038</v>
      </c>
      <c r="S275" s="12">
        <f t="shared" si="23"/>
        <v>65</v>
      </c>
      <c r="T275">
        <f t="shared" si="24"/>
        <v>98.40625</v>
      </c>
    </row>
    <row r="276" spans="1:20" ht="23" hidden="1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t="s">
        <v>14</v>
      </c>
      <c r="G276">
        <v>245</v>
      </c>
      <c r="H276" t="s">
        <v>21</v>
      </c>
      <c r="I276" t="s">
        <v>22</v>
      </c>
      <c r="J276">
        <v>1322719200</v>
      </c>
      <c r="K276" s="6">
        <f t="shared" si="20"/>
        <v>40878.25</v>
      </c>
      <c r="L276">
        <v>1322978400</v>
      </c>
      <c r="M276" s="7">
        <f t="shared" si="21"/>
        <v>40881.25</v>
      </c>
      <c r="N276">
        <f t="shared" si="22"/>
        <v>3</v>
      </c>
      <c r="O276" t="b">
        <v>0</v>
      </c>
      <c r="P276" t="b">
        <v>0</v>
      </c>
      <c r="Q276" t="s">
        <v>2039</v>
      </c>
      <c r="R276" t="s">
        <v>2061</v>
      </c>
      <c r="S276" s="12">
        <f t="shared" si="23"/>
        <v>17</v>
      </c>
      <c r="T276">
        <f t="shared" si="24"/>
        <v>65.991836734693877</v>
      </c>
    </row>
    <row r="277" spans="1:20" ht="23" hidden="1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t="s">
        <v>14</v>
      </c>
      <c r="G277">
        <v>71</v>
      </c>
      <c r="H277" t="s">
        <v>21</v>
      </c>
      <c r="I277" t="s">
        <v>22</v>
      </c>
      <c r="J277">
        <v>1304053200</v>
      </c>
      <c r="K277" s="6">
        <f t="shared" si="20"/>
        <v>40662.208333333336</v>
      </c>
      <c r="L277">
        <v>1305349200</v>
      </c>
      <c r="M277" s="7">
        <f t="shared" si="21"/>
        <v>40677.208333333336</v>
      </c>
      <c r="N277">
        <f t="shared" si="22"/>
        <v>15</v>
      </c>
      <c r="O277" t="b">
        <v>0</v>
      </c>
      <c r="P277" t="b">
        <v>0</v>
      </c>
      <c r="Q277" t="s">
        <v>2035</v>
      </c>
      <c r="R277" t="s">
        <v>2036</v>
      </c>
      <c r="S277" s="12">
        <f t="shared" si="23"/>
        <v>64</v>
      </c>
      <c r="T277">
        <f t="shared" si="24"/>
        <v>54.098591549295776</v>
      </c>
    </row>
    <row r="278" spans="1:20" ht="23" hidden="1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t="s">
        <v>14</v>
      </c>
      <c r="G278">
        <v>42</v>
      </c>
      <c r="H278" t="s">
        <v>21</v>
      </c>
      <c r="I278" t="s">
        <v>22</v>
      </c>
      <c r="J278">
        <v>1433912400</v>
      </c>
      <c r="K278" s="6">
        <f t="shared" si="20"/>
        <v>42165.208333333328</v>
      </c>
      <c r="L278">
        <v>1434344400</v>
      </c>
      <c r="M278" s="7">
        <f t="shared" si="21"/>
        <v>42170.208333333328</v>
      </c>
      <c r="N278">
        <f t="shared" si="22"/>
        <v>5</v>
      </c>
      <c r="O278" t="b">
        <v>0</v>
      </c>
      <c r="P278" t="b">
        <v>1</v>
      </c>
      <c r="Q278" t="s">
        <v>2048</v>
      </c>
      <c r="R278" t="s">
        <v>2049</v>
      </c>
      <c r="S278" s="12">
        <f t="shared" si="23"/>
        <v>52</v>
      </c>
      <c r="T278">
        <f t="shared" si="24"/>
        <v>107.88095238095238</v>
      </c>
    </row>
    <row r="279" spans="1:20" ht="23" hidden="1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t="s">
        <v>14</v>
      </c>
      <c r="G279">
        <v>156</v>
      </c>
      <c r="H279" t="s">
        <v>15</v>
      </c>
      <c r="I279" t="s">
        <v>16</v>
      </c>
      <c r="J279">
        <v>1547877600</v>
      </c>
      <c r="K279" s="6">
        <f t="shared" si="20"/>
        <v>43484.25</v>
      </c>
      <c r="L279">
        <v>1552366800</v>
      </c>
      <c r="M279" s="7">
        <f t="shared" si="21"/>
        <v>43536.208333333328</v>
      </c>
      <c r="N279">
        <f t="shared" si="22"/>
        <v>52</v>
      </c>
      <c r="O279" t="b">
        <v>0</v>
      </c>
      <c r="P279" t="b">
        <v>1</v>
      </c>
      <c r="Q279" t="s">
        <v>2031</v>
      </c>
      <c r="R279" t="s">
        <v>2032</v>
      </c>
      <c r="S279" s="12">
        <f t="shared" si="23"/>
        <v>73</v>
      </c>
      <c r="T279">
        <f t="shared" si="24"/>
        <v>43.92307692307692</v>
      </c>
    </row>
    <row r="280" spans="1:20" ht="23" hidden="1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t="s">
        <v>14</v>
      </c>
      <c r="G280">
        <v>1368</v>
      </c>
      <c r="H280" t="s">
        <v>40</v>
      </c>
      <c r="I280" t="s">
        <v>41</v>
      </c>
      <c r="J280">
        <v>1269493200</v>
      </c>
      <c r="K280" s="6">
        <f t="shared" si="20"/>
        <v>40262.208333333336</v>
      </c>
      <c r="L280">
        <v>1272171600</v>
      </c>
      <c r="M280" s="7">
        <f t="shared" si="21"/>
        <v>40293.208333333336</v>
      </c>
      <c r="N280">
        <f t="shared" si="22"/>
        <v>31</v>
      </c>
      <c r="O280" t="b">
        <v>0</v>
      </c>
      <c r="P280" t="b">
        <v>0</v>
      </c>
      <c r="Q280" t="s">
        <v>2037</v>
      </c>
      <c r="R280" t="s">
        <v>2038</v>
      </c>
      <c r="S280" s="12">
        <f t="shared" si="23"/>
        <v>79</v>
      </c>
      <c r="T280">
        <f t="shared" si="24"/>
        <v>91.021198830409361</v>
      </c>
    </row>
    <row r="281" spans="1:20" ht="23" hidden="1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t="s">
        <v>14</v>
      </c>
      <c r="G281">
        <v>102</v>
      </c>
      <c r="H281" t="s">
        <v>21</v>
      </c>
      <c r="I281" t="s">
        <v>22</v>
      </c>
      <c r="J281">
        <v>1436072400</v>
      </c>
      <c r="K281" s="6">
        <f t="shared" si="20"/>
        <v>42190.208333333328</v>
      </c>
      <c r="L281">
        <v>1436677200</v>
      </c>
      <c r="M281" s="7">
        <f t="shared" si="21"/>
        <v>42197.208333333328</v>
      </c>
      <c r="N281">
        <f t="shared" si="22"/>
        <v>7</v>
      </c>
      <c r="O281" t="b">
        <v>0</v>
      </c>
      <c r="P281" t="b">
        <v>0</v>
      </c>
      <c r="Q281" t="s">
        <v>2039</v>
      </c>
      <c r="R281" t="s">
        <v>2040</v>
      </c>
      <c r="S281" s="12">
        <f t="shared" si="23"/>
        <v>65</v>
      </c>
      <c r="T281">
        <f t="shared" si="24"/>
        <v>50.127450980392155</v>
      </c>
    </row>
    <row r="282" spans="1:20" ht="36" hidden="1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t="s">
        <v>14</v>
      </c>
      <c r="G282">
        <v>86</v>
      </c>
      <c r="H282" t="s">
        <v>26</v>
      </c>
      <c r="I282" t="s">
        <v>27</v>
      </c>
      <c r="J282">
        <v>1419141600</v>
      </c>
      <c r="K282" s="6">
        <f t="shared" si="20"/>
        <v>41994.25</v>
      </c>
      <c r="L282">
        <v>1420092000</v>
      </c>
      <c r="M282" s="7">
        <f t="shared" si="21"/>
        <v>42005.25</v>
      </c>
      <c r="N282">
        <f t="shared" si="22"/>
        <v>11</v>
      </c>
      <c r="O282" t="b">
        <v>0</v>
      </c>
      <c r="P282" t="b">
        <v>0</v>
      </c>
      <c r="Q282" t="s">
        <v>2045</v>
      </c>
      <c r="R282" t="s">
        <v>2054</v>
      </c>
      <c r="S282" s="12">
        <f t="shared" si="23"/>
        <v>82</v>
      </c>
      <c r="T282">
        <f t="shared" si="24"/>
        <v>67.720930232558146</v>
      </c>
    </row>
    <row r="283" spans="1:20" ht="36" hidden="1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t="s">
        <v>14</v>
      </c>
      <c r="G283">
        <v>253</v>
      </c>
      <c r="H283" t="s">
        <v>21</v>
      </c>
      <c r="I283" t="s">
        <v>22</v>
      </c>
      <c r="J283">
        <v>1401426000</v>
      </c>
      <c r="K283" s="6">
        <f t="shared" si="20"/>
        <v>41789.208333333336</v>
      </c>
      <c r="L283">
        <v>1402203600</v>
      </c>
      <c r="M283" s="7">
        <f t="shared" si="21"/>
        <v>41798.208333333336</v>
      </c>
      <c r="N283">
        <f t="shared" si="22"/>
        <v>9</v>
      </c>
      <c r="O283" t="b">
        <v>0</v>
      </c>
      <c r="P283" t="b">
        <v>0</v>
      </c>
      <c r="Q283" t="s">
        <v>2037</v>
      </c>
      <c r="R283" t="s">
        <v>2038</v>
      </c>
      <c r="S283" s="12">
        <f t="shared" si="23"/>
        <v>13</v>
      </c>
      <c r="T283">
        <f t="shared" si="24"/>
        <v>80.011857707509876</v>
      </c>
    </row>
    <row r="284" spans="1:20" ht="36" hidden="1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t="s">
        <v>14</v>
      </c>
      <c r="G284">
        <v>157</v>
      </c>
      <c r="H284" t="s">
        <v>21</v>
      </c>
      <c r="I284" t="s">
        <v>22</v>
      </c>
      <c r="J284">
        <v>1467003600</v>
      </c>
      <c r="K284" s="6">
        <f t="shared" si="20"/>
        <v>42548.208333333328</v>
      </c>
      <c r="L284">
        <v>1467262800</v>
      </c>
      <c r="M284" s="7">
        <f t="shared" si="21"/>
        <v>42551.208333333328</v>
      </c>
      <c r="N284">
        <f t="shared" si="22"/>
        <v>3</v>
      </c>
      <c r="O284" t="b">
        <v>0</v>
      </c>
      <c r="P284" t="b">
        <v>1</v>
      </c>
      <c r="Q284" t="s">
        <v>2037</v>
      </c>
      <c r="R284" t="s">
        <v>2038</v>
      </c>
      <c r="S284" s="12">
        <f t="shared" si="23"/>
        <v>7</v>
      </c>
      <c r="T284">
        <f t="shared" si="24"/>
        <v>71.127388535031841</v>
      </c>
    </row>
    <row r="285" spans="1:20" ht="23" hidden="1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t="s">
        <v>14</v>
      </c>
      <c r="G285">
        <v>183</v>
      </c>
      <c r="H285" t="s">
        <v>21</v>
      </c>
      <c r="I285" t="s">
        <v>22</v>
      </c>
      <c r="J285">
        <v>1457157600</v>
      </c>
      <c r="K285" s="6">
        <f t="shared" si="20"/>
        <v>42434.25</v>
      </c>
      <c r="L285">
        <v>1457762400</v>
      </c>
      <c r="M285" s="7">
        <f t="shared" si="21"/>
        <v>42441.25</v>
      </c>
      <c r="N285">
        <f t="shared" si="22"/>
        <v>7</v>
      </c>
      <c r="O285" t="b">
        <v>0</v>
      </c>
      <c r="P285" t="b">
        <v>1</v>
      </c>
      <c r="Q285" t="s">
        <v>2039</v>
      </c>
      <c r="R285" t="s">
        <v>2042</v>
      </c>
      <c r="S285" s="12">
        <f t="shared" si="23"/>
        <v>100</v>
      </c>
      <c r="T285">
        <f t="shared" si="24"/>
        <v>43.032786885245905</v>
      </c>
    </row>
    <row r="286" spans="1:20" ht="36" hidden="1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t="s">
        <v>14</v>
      </c>
      <c r="G286">
        <v>82</v>
      </c>
      <c r="H286" t="s">
        <v>36</v>
      </c>
      <c r="I286" t="s">
        <v>37</v>
      </c>
      <c r="J286">
        <v>1423720800</v>
      </c>
      <c r="K286" s="6">
        <f t="shared" si="20"/>
        <v>42047.25</v>
      </c>
      <c r="L286">
        <v>1424412000</v>
      </c>
      <c r="M286" s="7">
        <f t="shared" si="21"/>
        <v>42055.25</v>
      </c>
      <c r="N286">
        <f t="shared" si="22"/>
        <v>8</v>
      </c>
      <c r="O286" t="b">
        <v>0</v>
      </c>
      <c r="P286" t="b">
        <v>0</v>
      </c>
      <c r="Q286" t="s">
        <v>2039</v>
      </c>
      <c r="R286" t="s">
        <v>2040</v>
      </c>
      <c r="S286" s="12">
        <f t="shared" si="23"/>
        <v>4</v>
      </c>
      <c r="T286">
        <f t="shared" si="24"/>
        <v>62.341463414634148</v>
      </c>
    </row>
    <row r="287" spans="1:20" ht="23" hidden="1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t="s">
        <v>14</v>
      </c>
      <c r="G287">
        <v>1</v>
      </c>
      <c r="H287" t="s">
        <v>40</v>
      </c>
      <c r="I287" t="s">
        <v>41</v>
      </c>
      <c r="J287">
        <v>1375160400</v>
      </c>
      <c r="K287" s="6">
        <f t="shared" si="20"/>
        <v>41485.208333333336</v>
      </c>
      <c r="L287">
        <v>1376197200</v>
      </c>
      <c r="M287" s="7">
        <f t="shared" si="21"/>
        <v>41497.208333333336</v>
      </c>
      <c r="N287">
        <f t="shared" si="22"/>
        <v>12</v>
      </c>
      <c r="O287" t="b">
        <v>0</v>
      </c>
      <c r="P287" t="b">
        <v>0</v>
      </c>
      <c r="Q287" t="s">
        <v>2031</v>
      </c>
      <c r="R287" t="s">
        <v>2032</v>
      </c>
      <c r="S287" s="12">
        <f t="shared" si="23"/>
        <v>5</v>
      </c>
      <c r="T287">
        <f t="shared" si="24"/>
        <v>5</v>
      </c>
    </row>
    <row r="288" spans="1:20" ht="23" hidden="1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t="s">
        <v>14</v>
      </c>
      <c r="G288">
        <v>1198</v>
      </c>
      <c r="H288" t="s">
        <v>21</v>
      </c>
      <c r="I288" t="s">
        <v>22</v>
      </c>
      <c r="J288">
        <v>1367470800</v>
      </c>
      <c r="K288" s="6">
        <f t="shared" si="20"/>
        <v>41396.208333333336</v>
      </c>
      <c r="L288">
        <v>1369285200</v>
      </c>
      <c r="M288" s="7">
        <f t="shared" si="21"/>
        <v>41417.208333333336</v>
      </c>
      <c r="N288">
        <f t="shared" si="22"/>
        <v>21</v>
      </c>
      <c r="O288" t="b">
        <v>0</v>
      </c>
      <c r="P288" t="b">
        <v>0</v>
      </c>
      <c r="Q288" t="s">
        <v>2045</v>
      </c>
      <c r="R288" t="s">
        <v>2046</v>
      </c>
      <c r="S288" s="12">
        <f t="shared" si="23"/>
        <v>49</v>
      </c>
      <c r="T288">
        <f t="shared" si="24"/>
        <v>80.999165275459092</v>
      </c>
    </row>
    <row r="289" spans="1:20" ht="23" hidden="1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t="s">
        <v>14</v>
      </c>
      <c r="G289">
        <v>648</v>
      </c>
      <c r="H289" t="s">
        <v>21</v>
      </c>
      <c r="I289" t="s">
        <v>22</v>
      </c>
      <c r="J289">
        <v>1304658000</v>
      </c>
      <c r="K289" s="6">
        <f t="shared" si="20"/>
        <v>40669.208333333336</v>
      </c>
      <c r="L289">
        <v>1304744400</v>
      </c>
      <c r="M289" s="7">
        <f t="shared" si="21"/>
        <v>40670.208333333336</v>
      </c>
      <c r="N289">
        <f t="shared" si="22"/>
        <v>1</v>
      </c>
      <c r="O289" t="b">
        <v>1</v>
      </c>
      <c r="P289" t="b">
        <v>1</v>
      </c>
      <c r="Q289" t="s">
        <v>2037</v>
      </c>
      <c r="R289" t="s">
        <v>2038</v>
      </c>
      <c r="S289" s="12">
        <f t="shared" si="23"/>
        <v>28</v>
      </c>
      <c r="T289">
        <f t="shared" si="24"/>
        <v>86.044753086419746</v>
      </c>
    </row>
    <row r="290" spans="1:20" ht="23" hidden="1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t="s">
        <v>14</v>
      </c>
      <c r="G290">
        <v>64</v>
      </c>
      <c r="H290" t="s">
        <v>21</v>
      </c>
      <c r="I290" t="s">
        <v>22</v>
      </c>
      <c r="J290">
        <v>1523768400</v>
      </c>
      <c r="K290" s="6">
        <f t="shared" si="20"/>
        <v>43205.208333333328</v>
      </c>
      <c r="L290">
        <v>1526014800</v>
      </c>
      <c r="M290" s="7">
        <f t="shared" si="21"/>
        <v>43231.208333333328</v>
      </c>
      <c r="N290">
        <f t="shared" si="22"/>
        <v>26</v>
      </c>
      <c r="O290" t="b">
        <v>0</v>
      </c>
      <c r="P290" t="b">
        <v>0</v>
      </c>
      <c r="Q290" t="s">
        <v>2033</v>
      </c>
      <c r="R290" t="s">
        <v>2043</v>
      </c>
      <c r="S290" s="12">
        <f t="shared" si="23"/>
        <v>3</v>
      </c>
      <c r="T290">
        <f t="shared" si="24"/>
        <v>92.4375</v>
      </c>
    </row>
    <row r="291" spans="1:20" ht="36" hidden="1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t="s">
        <v>14</v>
      </c>
      <c r="G291">
        <v>62</v>
      </c>
      <c r="H291" t="s">
        <v>21</v>
      </c>
      <c r="I291" t="s">
        <v>22</v>
      </c>
      <c r="J291">
        <v>1580104800</v>
      </c>
      <c r="K291" s="6">
        <f t="shared" si="20"/>
        <v>43857.25</v>
      </c>
      <c r="L291">
        <v>1581314400</v>
      </c>
      <c r="M291" s="7">
        <f t="shared" si="21"/>
        <v>43871.25</v>
      </c>
      <c r="N291">
        <f t="shared" si="22"/>
        <v>14</v>
      </c>
      <c r="O291" t="b">
        <v>0</v>
      </c>
      <c r="P291" t="b">
        <v>0</v>
      </c>
      <c r="Q291" t="s">
        <v>2037</v>
      </c>
      <c r="R291" t="s">
        <v>2038</v>
      </c>
      <c r="S291" s="12">
        <f t="shared" si="23"/>
        <v>77</v>
      </c>
      <c r="T291">
        <f t="shared" si="24"/>
        <v>93.596774193548384</v>
      </c>
    </row>
    <row r="292" spans="1:20" ht="23" hidden="1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t="s">
        <v>14</v>
      </c>
      <c r="G292">
        <v>750</v>
      </c>
      <c r="H292" t="s">
        <v>21</v>
      </c>
      <c r="I292" t="s">
        <v>22</v>
      </c>
      <c r="J292">
        <v>1467781200</v>
      </c>
      <c r="K292" s="6">
        <f t="shared" si="20"/>
        <v>42557.208333333328</v>
      </c>
      <c r="L292">
        <v>1467954000</v>
      </c>
      <c r="M292" s="7">
        <f t="shared" si="21"/>
        <v>42559.208333333328</v>
      </c>
      <c r="N292">
        <f t="shared" si="22"/>
        <v>2</v>
      </c>
      <c r="O292" t="b">
        <v>0</v>
      </c>
      <c r="P292" t="b">
        <v>1</v>
      </c>
      <c r="Q292" t="s">
        <v>2037</v>
      </c>
      <c r="R292" t="s">
        <v>2038</v>
      </c>
      <c r="S292" s="12">
        <f t="shared" si="23"/>
        <v>65</v>
      </c>
      <c r="T292">
        <f t="shared" si="24"/>
        <v>73.968000000000004</v>
      </c>
    </row>
    <row r="293" spans="1:20" ht="36" hidden="1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t="s">
        <v>14</v>
      </c>
      <c r="G293">
        <v>105</v>
      </c>
      <c r="H293" t="s">
        <v>21</v>
      </c>
      <c r="I293" t="s">
        <v>22</v>
      </c>
      <c r="J293">
        <v>1446876000</v>
      </c>
      <c r="K293" s="6">
        <f t="shared" si="20"/>
        <v>42315.25</v>
      </c>
      <c r="L293">
        <v>1447221600</v>
      </c>
      <c r="M293" s="7">
        <f t="shared" si="21"/>
        <v>42319.25</v>
      </c>
      <c r="N293">
        <f t="shared" si="22"/>
        <v>4</v>
      </c>
      <c r="O293" t="b">
        <v>0</v>
      </c>
      <c r="P293" t="b">
        <v>0</v>
      </c>
      <c r="Q293" t="s">
        <v>2039</v>
      </c>
      <c r="R293" t="s">
        <v>2047</v>
      </c>
      <c r="S293" s="12">
        <f t="shared" si="23"/>
        <v>83</v>
      </c>
      <c r="T293">
        <f t="shared" si="24"/>
        <v>53.038095238095238</v>
      </c>
    </row>
    <row r="294" spans="1:20" ht="23" hidden="1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t="s">
        <v>14</v>
      </c>
      <c r="G294">
        <v>2604</v>
      </c>
      <c r="H294" t="s">
        <v>36</v>
      </c>
      <c r="I294" t="s">
        <v>37</v>
      </c>
      <c r="J294">
        <v>1326866400</v>
      </c>
      <c r="K294" s="6">
        <f t="shared" si="20"/>
        <v>40926.25</v>
      </c>
      <c r="L294">
        <v>1330754400</v>
      </c>
      <c r="M294" s="7">
        <f t="shared" si="21"/>
        <v>40971.25</v>
      </c>
      <c r="N294">
        <f t="shared" si="22"/>
        <v>45</v>
      </c>
      <c r="O294" t="b">
        <v>0</v>
      </c>
      <c r="P294" t="b">
        <v>1</v>
      </c>
      <c r="Q294" t="s">
        <v>2039</v>
      </c>
      <c r="R294" t="s">
        <v>2047</v>
      </c>
      <c r="S294" s="12">
        <f t="shared" si="23"/>
        <v>65</v>
      </c>
      <c r="T294">
        <f t="shared" si="24"/>
        <v>48.998079877112133</v>
      </c>
    </row>
    <row r="295" spans="1:20" ht="23" hidden="1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t="s">
        <v>14</v>
      </c>
      <c r="G295">
        <v>65</v>
      </c>
      <c r="H295" t="s">
        <v>21</v>
      </c>
      <c r="I295" t="s">
        <v>22</v>
      </c>
      <c r="J295">
        <v>1479103200</v>
      </c>
      <c r="K295" s="6">
        <f t="shared" si="20"/>
        <v>42688.25</v>
      </c>
      <c r="L295">
        <v>1479794400</v>
      </c>
      <c r="M295" s="7">
        <f t="shared" si="21"/>
        <v>42696.25</v>
      </c>
      <c r="N295">
        <f t="shared" si="22"/>
        <v>8</v>
      </c>
      <c r="O295" t="b">
        <v>0</v>
      </c>
      <c r="P295" t="b">
        <v>0</v>
      </c>
      <c r="Q295" t="s">
        <v>2037</v>
      </c>
      <c r="R295" t="s">
        <v>2038</v>
      </c>
      <c r="S295" s="12">
        <f t="shared" si="23"/>
        <v>79</v>
      </c>
      <c r="T295">
        <f t="shared" si="24"/>
        <v>103.84615384615384</v>
      </c>
    </row>
    <row r="296" spans="1:20" ht="23" hidden="1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t="s">
        <v>14</v>
      </c>
      <c r="G296">
        <v>94</v>
      </c>
      <c r="H296" t="s">
        <v>21</v>
      </c>
      <c r="I296" t="s">
        <v>22</v>
      </c>
      <c r="J296">
        <v>1280206800</v>
      </c>
      <c r="K296" s="6">
        <f t="shared" si="20"/>
        <v>40386.208333333336</v>
      </c>
      <c r="L296">
        <v>1281243600</v>
      </c>
      <c r="M296" s="7">
        <f t="shared" si="21"/>
        <v>40398.208333333336</v>
      </c>
      <c r="N296">
        <f t="shared" si="22"/>
        <v>12</v>
      </c>
      <c r="O296" t="b">
        <v>0</v>
      </c>
      <c r="P296" t="b">
        <v>1</v>
      </c>
      <c r="Q296" t="s">
        <v>2037</v>
      </c>
      <c r="R296" t="s">
        <v>2038</v>
      </c>
      <c r="S296" s="12">
        <f t="shared" si="23"/>
        <v>11</v>
      </c>
      <c r="T296">
        <f t="shared" si="24"/>
        <v>99.127659574468083</v>
      </c>
    </row>
    <row r="297" spans="1:20" ht="23" hidden="1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t="s">
        <v>14</v>
      </c>
      <c r="G297">
        <v>257</v>
      </c>
      <c r="H297" t="s">
        <v>21</v>
      </c>
      <c r="I297" t="s">
        <v>22</v>
      </c>
      <c r="J297">
        <v>1453096800</v>
      </c>
      <c r="K297" s="6">
        <f t="shared" si="20"/>
        <v>42387.25</v>
      </c>
      <c r="L297">
        <v>1453356000</v>
      </c>
      <c r="M297" s="7">
        <f t="shared" si="21"/>
        <v>42390.25</v>
      </c>
      <c r="N297">
        <f t="shared" si="22"/>
        <v>3</v>
      </c>
      <c r="O297" t="b">
        <v>0</v>
      </c>
      <c r="P297" t="b">
        <v>0</v>
      </c>
      <c r="Q297" t="s">
        <v>2037</v>
      </c>
      <c r="R297" t="s">
        <v>2038</v>
      </c>
      <c r="S297" s="12">
        <f t="shared" si="23"/>
        <v>17</v>
      </c>
      <c r="T297">
        <f t="shared" si="24"/>
        <v>76.922178988326849</v>
      </c>
    </row>
    <row r="298" spans="1:20" ht="23" hidden="1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t="s">
        <v>14</v>
      </c>
      <c r="G298">
        <v>2928</v>
      </c>
      <c r="H298" t="s">
        <v>15</v>
      </c>
      <c r="I298" t="s">
        <v>16</v>
      </c>
      <c r="J298">
        <v>1545112800</v>
      </c>
      <c r="K298" s="6">
        <f t="shared" si="20"/>
        <v>43452.25</v>
      </c>
      <c r="L298">
        <v>1546495200</v>
      </c>
      <c r="M298" s="7">
        <f t="shared" si="21"/>
        <v>43468.25</v>
      </c>
      <c r="N298">
        <f t="shared" si="22"/>
        <v>16</v>
      </c>
      <c r="O298" t="b">
        <v>0</v>
      </c>
      <c r="P298" t="b">
        <v>0</v>
      </c>
      <c r="Q298" t="s">
        <v>2037</v>
      </c>
      <c r="R298" t="s">
        <v>2038</v>
      </c>
      <c r="S298" s="12">
        <f t="shared" si="23"/>
        <v>48</v>
      </c>
      <c r="T298">
        <f t="shared" si="24"/>
        <v>28</v>
      </c>
    </row>
    <row r="299" spans="1:20" ht="23" hidden="1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t="s">
        <v>14</v>
      </c>
      <c r="G299">
        <v>4697</v>
      </c>
      <c r="H299" t="s">
        <v>21</v>
      </c>
      <c r="I299" t="s">
        <v>22</v>
      </c>
      <c r="J299">
        <v>1537938000</v>
      </c>
      <c r="K299" s="6">
        <f t="shared" si="20"/>
        <v>43369.208333333328</v>
      </c>
      <c r="L299">
        <v>1539752400</v>
      </c>
      <c r="M299" s="7">
        <f t="shared" si="21"/>
        <v>43390.208333333328</v>
      </c>
      <c r="N299">
        <f t="shared" si="22"/>
        <v>21</v>
      </c>
      <c r="O299" t="b">
        <v>0</v>
      </c>
      <c r="P299" t="b">
        <v>1</v>
      </c>
      <c r="Q299" t="s">
        <v>2033</v>
      </c>
      <c r="R299" t="s">
        <v>2034</v>
      </c>
      <c r="S299" s="12">
        <f t="shared" si="23"/>
        <v>93</v>
      </c>
      <c r="T299">
        <f t="shared" si="24"/>
        <v>37.999361294443261</v>
      </c>
    </row>
    <row r="300" spans="1:20" ht="23" hidden="1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t="s">
        <v>14</v>
      </c>
      <c r="G300">
        <v>2915</v>
      </c>
      <c r="H300" t="s">
        <v>21</v>
      </c>
      <c r="I300" t="s">
        <v>22</v>
      </c>
      <c r="J300">
        <v>1363150800</v>
      </c>
      <c r="K300" s="6">
        <f t="shared" si="20"/>
        <v>41346.208333333336</v>
      </c>
      <c r="L300">
        <v>1364101200</v>
      </c>
      <c r="M300" s="7">
        <f t="shared" si="21"/>
        <v>41357.208333333336</v>
      </c>
      <c r="N300">
        <f t="shared" si="22"/>
        <v>11</v>
      </c>
      <c r="O300" t="b">
        <v>0</v>
      </c>
      <c r="P300" t="b">
        <v>0</v>
      </c>
      <c r="Q300" t="s">
        <v>2048</v>
      </c>
      <c r="R300" t="s">
        <v>2049</v>
      </c>
      <c r="S300" s="12">
        <f t="shared" si="23"/>
        <v>89</v>
      </c>
      <c r="T300">
        <f t="shared" si="24"/>
        <v>29.999313893653515</v>
      </c>
    </row>
    <row r="301" spans="1:20" ht="23" hidden="1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t="s">
        <v>14</v>
      </c>
      <c r="G301">
        <v>18</v>
      </c>
      <c r="H301" t="s">
        <v>21</v>
      </c>
      <c r="I301" t="s">
        <v>22</v>
      </c>
      <c r="J301">
        <v>1523250000</v>
      </c>
      <c r="K301" s="6">
        <f t="shared" si="20"/>
        <v>43199.208333333328</v>
      </c>
      <c r="L301">
        <v>1525323600</v>
      </c>
      <c r="M301" s="7">
        <f t="shared" si="21"/>
        <v>43223.208333333328</v>
      </c>
      <c r="N301">
        <f t="shared" si="22"/>
        <v>24</v>
      </c>
      <c r="O301" t="b">
        <v>0</v>
      </c>
      <c r="P301" t="b">
        <v>0</v>
      </c>
      <c r="Q301" t="s">
        <v>2045</v>
      </c>
      <c r="R301" t="s">
        <v>2057</v>
      </c>
      <c r="S301" s="12">
        <f t="shared" si="23"/>
        <v>41</v>
      </c>
      <c r="T301">
        <f t="shared" si="24"/>
        <v>103.5</v>
      </c>
    </row>
    <row r="302" spans="1:20" ht="23" hidden="1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t="s">
        <v>14</v>
      </c>
      <c r="G302">
        <v>602</v>
      </c>
      <c r="H302" t="s">
        <v>98</v>
      </c>
      <c r="I302" t="s">
        <v>99</v>
      </c>
      <c r="J302">
        <v>1287550800</v>
      </c>
      <c r="K302" s="6">
        <f t="shared" si="20"/>
        <v>40471.208333333336</v>
      </c>
      <c r="L302">
        <v>1288501200</v>
      </c>
      <c r="M302" s="7">
        <f t="shared" si="21"/>
        <v>40482.208333333336</v>
      </c>
      <c r="N302">
        <f t="shared" si="22"/>
        <v>11</v>
      </c>
      <c r="O302" t="b">
        <v>1</v>
      </c>
      <c r="P302" t="b">
        <v>1</v>
      </c>
      <c r="Q302" t="s">
        <v>2037</v>
      </c>
      <c r="R302" t="s">
        <v>2038</v>
      </c>
      <c r="S302" s="12">
        <f t="shared" si="23"/>
        <v>48</v>
      </c>
      <c r="T302">
        <f t="shared" si="24"/>
        <v>98.011627906976742</v>
      </c>
    </row>
    <row r="303" spans="1:20" ht="23" hidden="1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t="s">
        <v>14</v>
      </c>
      <c r="G303">
        <v>1</v>
      </c>
      <c r="H303" t="s">
        <v>21</v>
      </c>
      <c r="I303" t="s">
        <v>22</v>
      </c>
      <c r="J303">
        <v>1404795600</v>
      </c>
      <c r="K303" s="6">
        <f t="shared" si="20"/>
        <v>41828.208333333336</v>
      </c>
      <c r="L303">
        <v>1407128400</v>
      </c>
      <c r="M303" s="7">
        <f t="shared" si="21"/>
        <v>41855.208333333336</v>
      </c>
      <c r="N303">
        <f t="shared" si="22"/>
        <v>27</v>
      </c>
      <c r="O303" t="b">
        <v>0</v>
      </c>
      <c r="P303" t="b">
        <v>0</v>
      </c>
      <c r="Q303" t="s">
        <v>2033</v>
      </c>
      <c r="R303" t="s">
        <v>2056</v>
      </c>
      <c r="S303" s="12">
        <f t="shared" si="23"/>
        <v>2</v>
      </c>
      <c r="T303">
        <f t="shared" si="24"/>
        <v>2</v>
      </c>
    </row>
    <row r="304" spans="1:20" ht="23" hidden="1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t="s">
        <v>14</v>
      </c>
      <c r="G304">
        <v>3868</v>
      </c>
      <c r="H304" t="s">
        <v>107</v>
      </c>
      <c r="I304" t="s">
        <v>108</v>
      </c>
      <c r="J304">
        <v>1393048800</v>
      </c>
      <c r="K304" s="6">
        <f t="shared" si="20"/>
        <v>41692.25</v>
      </c>
      <c r="L304">
        <v>1394344800</v>
      </c>
      <c r="M304" s="7">
        <f t="shared" si="21"/>
        <v>41707.25</v>
      </c>
      <c r="N304">
        <f t="shared" si="22"/>
        <v>15</v>
      </c>
      <c r="O304" t="b">
        <v>0</v>
      </c>
      <c r="P304" t="b">
        <v>0</v>
      </c>
      <c r="Q304" t="s">
        <v>2039</v>
      </c>
      <c r="R304" t="s">
        <v>2050</v>
      </c>
      <c r="S304" s="12">
        <f t="shared" si="23"/>
        <v>88</v>
      </c>
      <c r="T304">
        <f t="shared" si="24"/>
        <v>44.994570837642193</v>
      </c>
    </row>
    <row r="305" spans="1:20" ht="36" hidden="1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t="s">
        <v>14</v>
      </c>
      <c r="G305">
        <v>504</v>
      </c>
      <c r="H305" t="s">
        <v>26</v>
      </c>
      <c r="I305" t="s">
        <v>27</v>
      </c>
      <c r="J305">
        <v>1514440800</v>
      </c>
      <c r="K305" s="6">
        <f t="shared" si="20"/>
        <v>43097.25</v>
      </c>
      <c r="L305">
        <v>1514872800</v>
      </c>
      <c r="M305" s="7">
        <f t="shared" si="21"/>
        <v>43102.25</v>
      </c>
      <c r="N305">
        <f t="shared" si="22"/>
        <v>5</v>
      </c>
      <c r="O305" t="b">
        <v>0</v>
      </c>
      <c r="P305" t="b">
        <v>0</v>
      </c>
      <c r="Q305" t="s">
        <v>2031</v>
      </c>
      <c r="R305" t="s">
        <v>2032</v>
      </c>
      <c r="S305" s="12">
        <f t="shared" si="23"/>
        <v>42</v>
      </c>
      <c r="T305">
        <f t="shared" si="24"/>
        <v>98.966269841269835</v>
      </c>
    </row>
    <row r="306" spans="1:20" ht="23" hidden="1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t="s">
        <v>14</v>
      </c>
      <c r="G306">
        <v>14</v>
      </c>
      <c r="H306" t="s">
        <v>21</v>
      </c>
      <c r="I306" t="s">
        <v>22</v>
      </c>
      <c r="J306">
        <v>1514354400</v>
      </c>
      <c r="K306" s="6">
        <f t="shared" si="20"/>
        <v>43096.25</v>
      </c>
      <c r="L306">
        <v>1515736800</v>
      </c>
      <c r="M306" s="7">
        <f t="shared" si="21"/>
        <v>43112.25</v>
      </c>
      <c r="N306">
        <f t="shared" si="22"/>
        <v>16</v>
      </c>
      <c r="O306" t="b">
        <v>0</v>
      </c>
      <c r="P306" t="b">
        <v>0</v>
      </c>
      <c r="Q306" t="s">
        <v>2039</v>
      </c>
      <c r="R306" t="s">
        <v>2061</v>
      </c>
      <c r="S306" s="12">
        <f t="shared" si="23"/>
        <v>8</v>
      </c>
      <c r="T306">
        <f t="shared" si="24"/>
        <v>58.857142857142854</v>
      </c>
    </row>
    <row r="307" spans="1:20" ht="23" hidden="1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t="s">
        <v>14</v>
      </c>
      <c r="G307">
        <v>750</v>
      </c>
      <c r="H307" t="s">
        <v>40</v>
      </c>
      <c r="I307" t="s">
        <v>41</v>
      </c>
      <c r="J307">
        <v>1296108000</v>
      </c>
      <c r="K307" s="6">
        <f t="shared" si="20"/>
        <v>40570.25</v>
      </c>
      <c r="L307">
        <v>1296194400</v>
      </c>
      <c r="M307" s="7">
        <f t="shared" si="21"/>
        <v>40571.25</v>
      </c>
      <c r="N307">
        <f t="shared" si="22"/>
        <v>1</v>
      </c>
      <c r="O307" t="b">
        <v>0</v>
      </c>
      <c r="P307" t="b">
        <v>0</v>
      </c>
      <c r="Q307" t="s">
        <v>2039</v>
      </c>
      <c r="R307" t="s">
        <v>2040</v>
      </c>
      <c r="S307" s="12">
        <f t="shared" si="23"/>
        <v>47</v>
      </c>
      <c r="T307">
        <f t="shared" si="24"/>
        <v>76.013333333333335</v>
      </c>
    </row>
    <row r="308" spans="1:20" ht="23" hidden="1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t="s">
        <v>14</v>
      </c>
      <c r="G308">
        <v>77</v>
      </c>
      <c r="H308" t="s">
        <v>21</v>
      </c>
      <c r="I308" t="s">
        <v>22</v>
      </c>
      <c r="J308">
        <v>1440133200</v>
      </c>
      <c r="K308" s="6">
        <f t="shared" si="20"/>
        <v>42237.208333333328</v>
      </c>
      <c r="L308">
        <v>1440910800</v>
      </c>
      <c r="M308" s="7">
        <f t="shared" si="21"/>
        <v>42246.208333333328</v>
      </c>
      <c r="N308">
        <f t="shared" si="22"/>
        <v>9</v>
      </c>
      <c r="O308" t="b">
        <v>1</v>
      </c>
      <c r="P308" t="b">
        <v>0</v>
      </c>
      <c r="Q308" t="s">
        <v>2037</v>
      </c>
      <c r="R308" t="s">
        <v>2038</v>
      </c>
      <c r="S308" s="12">
        <f t="shared" si="23"/>
        <v>82</v>
      </c>
      <c r="T308">
        <f t="shared" si="24"/>
        <v>96.597402597402592</v>
      </c>
    </row>
    <row r="309" spans="1:20" ht="23" hidden="1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t="s">
        <v>14</v>
      </c>
      <c r="G309">
        <v>752</v>
      </c>
      <c r="H309" t="s">
        <v>36</v>
      </c>
      <c r="I309" t="s">
        <v>37</v>
      </c>
      <c r="J309">
        <v>1332910800</v>
      </c>
      <c r="K309" s="6">
        <f t="shared" si="20"/>
        <v>40996.208333333336</v>
      </c>
      <c r="L309">
        <v>1335502800</v>
      </c>
      <c r="M309" s="7">
        <f t="shared" si="21"/>
        <v>41026.208333333336</v>
      </c>
      <c r="N309">
        <f t="shared" si="22"/>
        <v>30</v>
      </c>
      <c r="O309" t="b">
        <v>0</v>
      </c>
      <c r="P309" t="b">
        <v>0</v>
      </c>
      <c r="Q309" t="s">
        <v>2033</v>
      </c>
      <c r="R309" t="s">
        <v>2056</v>
      </c>
      <c r="S309" s="12">
        <f t="shared" si="23"/>
        <v>54</v>
      </c>
      <c r="T309">
        <f t="shared" si="24"/>
        <v>76.957446808510639</v>
      </c>
    </row>
    <row r="310" spans="1:20" ht="23" hidden="1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t="s">
        <v>14</v>
      </c>
      <c r="G310">
        <v>131</v>
      </c>
      <c r="H310" t="s">
        <v>21</v>
      </c>
      <c r="I310" t="s">
        <v>22</v>
      </c>
      <c r="J310">
        <v>1544335200</v>
      </c>
      <c r="K310" s="6">
        <f t="shared" si="20"/>
        <v>43443.25</v>
      </c>
      <c r="L310">
        <v>1544680800</v>
      </c>
      <c r="M310" s="7">
        <f t="shared" si="21"/>
        <v>43447.25</v>
      </c>
      <c r="N310">
        <f t="shared" si="22"/>
        <v>4</v>
      </c>
      <c r="O310" t="b">
        <v>0</v>
      </c>
      <c r="P310" t="b">
        <v>0</v>
      </c>
      <c r="Q310" t="s">
        <v>2037</v>
      </c>
      <c r="R310" t="s">
        <v>2038</v>
      </c>
      <c r="S310" s="12">
        <f t="shared" si="23"/>
        <v>98</v>
      </c>
      <c r="T310">
        <f t="shared" si="24"/>
        <v>67.984732824427482</v>
      </c>
    </row>
    <row r="311" spans="1:20" ht="23" hidden="1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t="s">
        <v>14</v>
      </c>
      <c r="G311">
        <v>87</v>
      </c>
      <c r="H311" t="s">
        <v>21</v>
      </c>
      <c r="I311" t="s">
        <v>22</v>
      </c>
      <c r="J311">
        <v>1286427600</v>
      </c>
      <c r="K311" s="6">
        <f t="shared" si="20"/>
        <v>40458.208333333336</v>
      </c>
      <c r="L311">
        <v>1288414800</v>
      </c>
      <c r="M311" s="7">
        <f t="shared" si="21"/>
        <v>40481.208333333336</v>
      </c>
      <c r="N311">
        <f t="shared" si="22"/>
        <v>23</v>
      </c>
      <c r="O311" t="b">
        <v>0</v>
      </c>
      <c r="P311" t="b">
        <v>0</v>
      </c>
      <c r="Q311" t="s">
        <v>2037</v>
      </c>
      <c r="R311" t="s">
        <v>2038</v>
      </c>
      <c r="S311" s="12">
        <f t="shared" si="23"/>
        <v>77</v>
      </c>
      <c r="T311">
        <f t="shared" si="24"/>
        <v>88.781609195402297</v>
      </c>
    </row>
    <row r="312" spans="1:20" ht="23" hidden="1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t="s">
        <v>14</v>
      </c>
      <c r="G312">
        <v>1063</v>
      </c>
      <c r="H312" t="s">
        <v>21</v>
      </c>
      <c r="I312" t="s">
        <v>22</v>
      </c>
      <c r="J312">
        <v>1329717600</v>
      </c>
      <c r="K312" s="6">
        <f t="shared" si="20"/>
        <v>40959.25</v>
      </c>
      <c r="L312">
        <v>1330581600</v>
      </c>
      <c r="M312" s="7">
        <f t="shared" si="21"/>
        <v>40969.25</v>
      </c>
      <c r="N312">
        <f t="shared" si="22"/>
        <v>10</v>
      </c>
      <c r="O312" t="b">
        <v>0</v>
      </c>
      <c r="P312" t="b">
        <v>0</v>
      </c>
      <c r="Q312" t="s">
        <v>2033</v>
      </c>
      <c r="R312" t="s">
        <v>2056</v>
      </c>
      <c r="S312" s="12">
        <f t="shared" si="23"/>
        <v>33</v>
      </c>
      <c r="T312">
        <f t="shared" si="24"/>
        <v>24.99623706491063</v>
      </c>
    </row>
    <row r="313" spans="1:20" ht="36" hidden="1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t="s">
        <v>14</v>
      </c>
      <c r="G313">
        <v>76</v>
      </c>
      <c r="H313" t="s">
        <v>21</v>
      </c>
      <c r="I313" t="s">
        <v>22</v>
      </c>
      <c r="J313">
        <v>1343797200</v>
      </c>
      <c r="K313" s="6">
        <f t="shared" si="20"/>
        <v>41122.208333333336</v>
      </c>
      <c r="L313">
        <v>1344834000</v>
      </c>
      <c r="M313" s="7">
        <f t="shared" si="21"/>
        <v>41134.208333333336</v>
      </c>
      <c r="N313">
        <f t="shared" si="22"/>
        <v>12</v>
      </c>
      <c r="O313" t="b">
        <v>0</v>
      </c>
      <c r="P313" t="b">
        <v>0</v>
      </c>
      <c r="Q313" t="s">
        <v>2037</v>
      </c>
      <c r="R313" t="s">
        <v>2038</v>
      </c>
      <c r="S313" s="12">
        <f t="shared" si="23"/>
        <v>20</v>
      </c>
      <c r="T313">
        <f t="shared" si="24"/>
        <v>73.59210526315789</v>
      </c>
    </row>
    <row r="314" spans="1:20" ht="23" hidden="1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t="s">
        <v>14</v>
      </c>
      <c r="G314">
        <v>4428</v>
      </c>
      <c r="H314" t="s">
        <v>26</v>
      </c>
      <c r="I314" t="s">
        <v>27</v>
      </c>
      <c r="J314">
        <v>1521608400</v>
      </c>
      <c r="K314" s="6">
        <f t="shared" si="20"/>
        <v>43180.208333333328</v>
      </c>
      <c r="L314">
        <v>1522472400</v>
      </c>
      <c r="M314" s="7">
        <f t="shared" si="21"/>
        <v>43190.208333333328</v>
      </c>
      <c r="N314">
        <f t="shared" si="22"/>
        <v>10</v>
      </c>
      <c r="O314" t="b">
        <v>0</v>
      </c>
      <c r="P314" t="b">
        <v>0</v>
      </c>
      <c r="Q314" t="s">
        <v>2037</v>
      </c>
      <c r="R314" t="s">
        <v>2038</v>
      </c>
      <c r="S314" s="12">
        <f t="shared" si="23"/>
        <v>56</v>
      </c>
      <c r="T314">
        <f t="shared" si="24"/>
        <v>24.997515808491418</v>
      </c>
    </row>
    <row r="315" spans="1:20" ht="23" hidden="1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t="s">
        <v>14</v>
      </c>
      <c r="G315">
        <v>58</v>
      </c>
      <c r="H315" t="s">
        <v>107</v>
      </c>
      <c r="I315" t="s">
        <v>108</v>
      </c>
      <c r="J315">
        <v>1460696400</v>
      </c>
      <c r="K315" s="6">
        <f t="shared" si="20"/>
        <v>42475.208333333328</v>
      </c>
      <c r="L315">
        <v>1462510800</v>
      </c>
      <c r="M315" s="7">
        <f t="shared" si="21"/>
        <v>42496.208333333328</v>
      </c>
      <c r="N315">
        <f t="shared" si="22"/>
        <v>21</v>
      </c>
      <c r="O315" t="b">
        <v>0</v>
      </c>
      <c r="P315" t="b">
        <v>0</v>
      </c>
      <c r="Q315" t="s">
        <v>2033</v>
      </c>
      <c r="R315" t="s">
        <v>2043</v>
      </c>
      <c r="S315" s="12">
        <f t="shared" si="23"/>
        <v>44</v>
      </c>
      <c r="T315">
        <f t="shared" si="24"/>
        <v>42.155172413793103</v>
      </c>
    </row>
    <row r="316" spans="1:20" ht="23" hidden="1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t="s">
        <v>14</v>
      </c>
      <c r="G316">
        <v>111</v>
      </c>
      <c r="H316" t="s">
        <v>21</v>
      </c>
      <c r="I316" t="s">
        <v>22</v>
      </c>
      <c r="J316">
        <v>1468126800</v>
      </c>
      <c r="K316" s="6">
        <f t="shared" si="20"/>
        <v>42561.208333333328</v>
      </c>
      <c r="L316">
        <v>1472446800</v>
      </c>
      <c r="M316" s="7">
        <f t="shared" si="21"/>
        <v>42611.208333333328</v>
      </c>
      <c r="N316">
        <f t="shared" si="22"/>
        <v>50</v>
      </c>
      <c r="O316" t="b">
        <v>0</v>
      </c>
      <c r="P316" t="b">
        <v>0</v>
      </c>
      <c r="Q316" t="s">
        <v>2045</v>
      </c>
      <c r="R316" t="s">
        <v>2051</v>
      </c>
      <c r="S316" s="12">
        <f t="shared" si="23"/>
        <v>84</v>
      </c>
      <c r="T316">
        <f t="shared" si="24"/>
        <v>39.927927927927925</v>
      </c>
    </row>
    <row r="317" spans="1:20" ht="36" hidden="1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t="s">
        <v>14</v>
      </c>
      <c r="G317">
        <v>2955</v>
      </c>
      <c r="H317" t="s">
        <v>21</v>
      </c>
      <c r="I317" t="s">
        <v>22</v>
      </c>
      <c r="J317">
        <v>1576303200</v>
      </c>
      <c r="K317" s="6">
        <f t="shared" si="20"/>
        <v>43813.25</v>
      </c>
      <c r="L317">
        <v>1576476000</v>
      </c>
      <c r="M317" s="7">
        <f t="shared" si="21"/>
        <v>43815.25</v>
      </c>
      <c r="N317">
        <f t="shared" si="22"/>
        <v>2</v>
      </c>
      <c r="O317" t="b">
        <v>0</v>
      </c>
      <c r="P317" t="b">
        <v>1</v>
      </c>
      <c r="Q317" t="s">
        <v>2048</v>
      </c>
      <c r="R317" t="s">
        <v>2059</v>
      </c>
      <c r="S317" s="12">
        <f t="shared" si="23"/>
        <v>97</v>
      </c>
      <c r="T317">
        <f t="shared" si="24"/>
        <v>47.993908629441627</v>
      </c>
    </row>
    <row r="318" spans="1:20" ht="36" hidden="1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t="s">
        <v>14</v>
      </c>
      <c r="G318">
        <v>1657</v>
      </c>
      <c r="H318" t="s">
        <v>21</v>
      </c>
      <c r="I318" t="s">
        <v>22</v>
      </c>
      <c r="J318">
        <v>1324447200</v>
      </c>
      <c r="K318" s="6">
        <f t="shared" si="20"/>
        <v>40898.25</v>
      </c>
      <c r="L318">
        <v>1324965600</v>
      </c>
      <c r="M318" s="7">
        <f t="shared" si="21"/>
        <v>40904.25</v>
      </c>
      <c r="N318">
        <f t="shared" si="22"/>
        <v>6</v>
      </c>
      <c r="O318" t="b">
        <v>0</v>
      </c>
      <c r="P318" t="b">
        <v>0</v>
      </c>
      <c r="Q318" t="s">
        <v>2037</v>
      </c>
      <c r="R318" t="s">
        <v>2038</v>
      </c>
      <c r="S318" s="12">
        <f t="shared" si="23"/>
        <v>86</v>
      </c>
      <c r="T318">
        <f t="shared" si="24"/>
        <v>95.978877489438744</v>
      </c>
    </row>
    <row r="319" spans="1:20" ht="23" hidden="1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t="s">
        <v>14</v>
      </c>
      <c r="G319">
        <v>926</v>
      </c>
      <c r="H319" t="s">
        <v>15</v>
      </c>
      <c r="I319" t="s">
        <v>16</v>
      </c>
      <c r="J319">
        <v>1440306000</v>
      </c>
      <c r="K319" s="6">
        <f t="shared" si="20"/>
        <v>42239.208333333328</v>
      </c>
      <c r="L319">
        <v>1442379600</v>
      </c>
      <c r="M319" s="7">
        <f t="shared" si="21"/>
        <v>42263.208333333328</v>
      </c>
      <c r="N319">
        <f t="shared" si="22"/>
        <v>24</v>
      </c>
      <c r="O319" t="b">
        <v>0</v>
      </c>
      <c r="P319" t="b">
        <v>0</v>
      </c>
      <c r="Q319" t="s">
        <v>2037</v>
      </c>
      <c r="R319" t="s">
        <v>2038</v>
      </c>
      <c r="S319" s="12">
        <f t="shared" si="23"/>
        <v>68</v>
      </c>
      <c r="T319">
        <f t="shared" si="24"/>
        <v>102.05291576673866</v>
      </c>
    </row>
    <row r="320" spans="1:20" ht="23" hidden="1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t="s">
        <v>14</v>
      </c>
      <c r="G320">
        <v>77</v>
      </c>
      <c r="H320" t="s">
        <v>40</v>
      </c>
      <c r="I320" t="s">
        <v>41</v>
      </c>
      <c r="J320">
        <v>1562648400</v>
      </c>
      <c r="K320" s="6">
        <f t="shared" si="20"/>
        <v>43655.208333333328</v>
      </c>
      <c r="L320">
        <v>1564203600</v>
      </c>
      <c r="M320" s="7">
        <f t="shared" si="21"/>
        <v>43673.208333333328</v>
      </c>
      <c r="N320">
        <f t="shared" si="22"/>
        <v>18</v>
      </c>
      <c r="O320" t="b">
        <v>0</v>
      </c>
      <c r="P320" t="b">
        <v>0</v>
      </c>
      <c r="Q320" t="s">
        <v>2033</v>
      </c>
      <c r="R320" t="s">
        <v>2034</v>
      </c>
      <c r="S320" s="12">
        <f t="shared" si="23"/>
        <v>91</v>
      </c>
      <c r="T320">
        <f t="shared" si="24"/>
        <v>70.623376623376629</v>
      </c>
    </row>
    <row r="321" spans="1:20" ht="36" hidden="1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t="s">
        <v>14</v>
      </c>
      <c r="G321">
        <v>1748</v>
      </c>
      <c r="H321" t="s">
        <v>21</v>
      </c>
      <c r="I321" t="s">
        <v>22</v>
      </c>
      <c r="J321">
        <v>1508216400</v>
      </c>
      <c r="K321" s="6">
        <f t="shared" si="20"/>
        <v>43025.208333333328</v>
      </c>
      <c r="L321">
        <v>1509685200</v>
      </c>
      <c r="M321" s="7">
        <f t="shared" si="21"/>
        <v>43042.208333333328</v>
      </c>
      <c r="N321">
        <f t="shared" si="22"/>
        <v>17</v>
      </c>
      <c r="O321" t="b">
        <v>0</v>
      </c>
      <c r="P321" t="b">
        <v>0</v>
      </c>
      <c r="Q321" t="s">
        <v>2037</v>
      </c>
      <c r="R321" t="s">
        <v>2038</v>
      </c>
      <c r="S321" s="12">
        <f t="shared" si="23"/>
        <v>64</v>
      </c>
      <c r="T321">
        <f t="shared" si="24"/>
        <v>66.016018306636155</v>
      </c>
    </row>
    <row r="322" spans="1:20" ht="23" hidden="1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t="s">
        <v>14</v>
      </c>
      <c r="G322">
        <v>79</v>
      </c>
      <c r="H322" t="s">
        <v>21</v>
      </c>
      <c r="I322" t="s">
        <v>22</v>
      </c>
      <c r="J322">
        <v>1511762400</v>
      </c>
      <c r="K322" s="6">
        <f t="shared" ref="K322:K385" si="25">(((J322/60)/60)/24)+DATE(1970,1,1)</f>
        <v>43066.25</v>
      </c>
      <c r="L322">
        <v>1514959200</v>
      </c>
      <c r="M322" s="7">
        <f t="shared" ref="M322:M385" si="26">(((L322/60)/60)/24)+DATE(1970,1,1)</f>
        <v>43103.25</v>
      </c>
      <c r="N322">
        <f t="shared" ref="N322:N385" si="27">DATEDIF(K322,M322, "D")</f>
        <v>37</v>
      </c>
      <c r="O322" t="b">
        <v>0</v>
      </c>
      <c r="P322" t="b">
        <v>0</v>
      </c>
      <c r="Q322" t="s">
        <v>2037</v>
      </c>
      <c r="R322" t="s">
        <v>2038</v>
      </c>
      <c r="S322" s="12">
        <f t="shared" ref="S322:S385" si="28">ROUND(E322/D322*100,0)</f>
        <v>84</v>
      </c>
      <c r="T322">
        <f t="shared" ref="T322:T385" si="29">E322/G322</f>
        <v>96.911392405063296</v>
      </c>
    </row>
    <row r="323" spans="1:20" ht="23" hidden="1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t="s">
        <v>14</v>
      </c>
      <c r="G323">
        <v>889</v>
      </c>
      <c r="H323" t="s">
        <v>21</v>
      </c>
      <c r="I323" t="s">
        <v>22</v>
      </c>
      <c r="J323">
        <v>1429506000</v>
      </c>
      <c r="K323" s="6">
        <f t="shared" si="25"/>
        <v>42114.208333333328</v>
      </c>
      <c r="L323">
        <v>1429592400</v>
      </c>
      <c r="M323" s="7">
        <f t="shared" si="26"/>
        <v>42115.208333333328</v>
      </c>
      <c r="N323">
        <f t="shared" si="27"/>
        <v>1</v>
      </c>
      <c r="O323" t="b">
        <v>0</v>
      </c>
      <c r="P323" t="b">
        <v>1</v>
      </c>
      <c r="Q323" t="s">
        <v>2037</v>
      </c>
      <c r="R323" t="s">
        <v>2038</v>
      </c>
      <c r="S323" s="12">
        <f t="shared" si="28"/>
        <v>59</v>
      </c>
      <c r="T323">
        <f t="shared" si="29"/>
        <v>108.98537682789652</v>
      </c>
    </row>
    <row r="324" spans="1:20" ht="23" hidden="1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t="s">
        <v>14</v>
      </c>
      <c r="G324">
        <v>56</v>
      </c>
      <c r="H324" t="s">
        <v>21</v>
      </c>
      <c r="I324" t="s">
        <v>22</v>
      </c>
      <c r="J324">
        <v>1561438800</v>
      </c>
      <c r="K324" s="6">
        <f t="shared" si="25"/>
        <v>43641.208333333328</v>
      </c>
      <c r="L324">
        <v>1561525200</v>
      </c>
      <c r="M324" s="7">
        <f t="shared" si="26"/>
        <v>43642.208333333328</v>
      </c>
      <c r="N324">
        <f t="shared" si="27"/>
        <v>1</v>
      </c>
      <c r="O324" t="b">
        <v>0</v>
      </c>
      <c r="P324" t="b">
        <v>0</v>
      </c>
      <c r="Q324" t="s">
        <v>2039</v>
      </c>
      <c r="R324" t="s">
        <v>2042</v>
      </c>
      <c r="S324" s="12">
        <f t="shared" si="28"/>
        <v>84</v>
      </c>
      <c r="T324">
        <f t="shared" si="29"/>
        <v>111.51785714285714</v>
      </c>
    </row>
    <row r="325" spans="1:20" ht="36" hidden="1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t="s">
        <v>14</v>
      </c>
      <c r="G325">
        <v>1</v>
      </c>
      <c r="H325" t="s">
        <v>21</v>
      </c>
      <c r="I325" t="s">
        <v>22</v>
      </c>
      <c r="J325">
        <v>1264399200</v>
      </c>
      <c r="K325" s="6">
        <f t="shared" si="25"/>
        <v>40203.25</v>
      </c>
      <c r="L325">
        <v>1265695200</v>
      </c>
      <c r="M325" s="7">
        <f t="shared" si="26"/>
        <v>40218.25</v>
      </c>
      <c r="N325">
        <f t="shared" si="27"/>
        <v>15</v>
      </c>
      <c r="O325" t="b">
        <v>0</v>
      </c>
      <c r="P325" t="b">
        <v>0</v>
      </c>
      <c r="Q325" t="s">
        <v>2035</v>
      </c>
      <c r="R325" t="s">
        <v>2044</v>
      </c>
      <c r="S325" s="12">
        <f t="shared" si="28"/>
        <v>3</v>
      </c>
      <c r="T325">
        <f t="shared" si="29"/>
        <v>3</v>
      </c>
    </row>
    <row r="326" spans="1:20" ht="36" hidden="1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t="s">
        <v>14</v>
      </c>
      <c r="G326">
        <v>83</v>
      </c>
      <c r="H326" t="s">
        <v>21</v>
      </c>
      <c r="I326" t="s">
        <v>22</v>
      </c>
      <c r="J326">
        <v>1374469200</v>
      </c>
      <c r="K326" s="6">
        <f t="shared" si="25"/>
        <v>41477.208333333336</v>
      </c>
      <c r="L326">
        <v>1374901200</v>
      </c>
      <c r="M326" s="7">
        <f t="shared" si="26"/>
        <v>41482.208333333336</v>
      </c>
      <c r="N326">
        <f t="shared" si="27"/>
        <v>5</v>
      </c>
      <c r="O326" t="b">
        <v>0</v>
      </c>
      <c r="P326" t="b">
        <v>0</v>
      </c>
      <c r="Q326" t="s">
        <v>2035</v>
      </c>
      <c r="R326" t="s">
        <v>2044</v>
      </c>
      <c r="S326" s="12">
        <f t="shared" si="28"/>
        <v>54</v>
      </c>
      <c r="T326">
        <f t="shared" si="29"/>
        <v>56.746987951807228</v>
      </c>
    </row>
    <row r="327" spans="1:20" ht="23" hidden="1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t="s">
        <v>14</v>
      </c>
      <c r="G327">
        <v>2025</v>
      </c>
      <c r="H327" t="s">
        <v>40</v>
      </c>
      <c r="I327" t="s">
        <v>41</v>
      </c>
      <c r="J327">
        <v>1386741600</v>
      </c>
      <c r="K327" s="6">
        <f t="shared" si="25"/>
        <v>41619.25</v>
      </c>
      <c r="L327">
        <v>1387087200</v>
      </c>
      <c r="M327" s="7">
        <f t="shared" si="26"/>
        <v>41623.25</v>
      </c>
      <c r="N327">
        <f t="shared" si="27"/>
        <v>4</v>
      </c>
      <c r="O327" t="b">
        <v>0</v>
      </c>
      <c r="P327" t="b">
        <v>0</v>
      </c>
      <c r="Q327" t="s">
        <v>2045</v>
      </c>
      <c r="R327" t="s">
        <v>2046</v>
      </c>
      <c r="S327" s="12">
        <f t="shared" si="28"/>
        <v>99</v>
      </c>
      <c r="T327">
        <f t="shared" si="29"/>
        <v>82.986666666666665</v>
      </c>
    </row>
    <row r="328" spans="1:20" ht="36" hidden="1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t="s">
        <v>14</v>
      </c>
      <c r="G328">
        <v>14</v>
      </c>
      <c r="H328" t="s">
        <v>107</v>
      </c>
      <c r="I328" t="s">
        <v>108</v>
      </c>
      <c r="J328">
        <v>1453615200</v>
      </c>
      <c r="K328" s="6">
        <f t="shared" si="25"/>
        <v>42393.25</v>
      </c>
      <c r="L328">
        <v>1453788000</v>
      </c>
      <c r="M328" s="7">
        <f t="shared" si="26"/>
        <v>42395.25</v>
      </c>
      <c r="N328">
        <f t="shared" si="27"/>
        <v>2</v>
      </c>
      <c r="O328" t="b">
        <v>1</v>
      </c>
      <c r="P328" t="b">
        <v>1</v>
      </c>
      <c r="Q328" t="s">
        <v>2037</v>
      </c>
      <c r="R328" t="s">
        <v>2038</v>
      </c>
      <c r="S328" s="12">
        <f t="shared" si="28"/>
        <v>20</v>
      </c>
      <c r="T328">
        <f t="shared" si="29"/>
        <v>90</v>
      </c>
    </row>
    <row r="329" spans="1:20" ht="23" hidden="1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t="s">
        <v>14</v>
      </c>
      <c r="G329">
        <v>656</v>
      </c>
      <c r="H329" t="s">
        <v>21</v>
      </c>
      <c r="I329" t="s">
        <v>22</v>
      </c>
      <c r="J329">
        <v>1281157200</v>
      </c>
      <c r="K329" s="6">
        <f t="shared" si="25"/>
        <v>40397.208333333336</v>
      </c>
      <c r="L329">
        <v>1281589200</v>
      </c>
      <c r="M329" s="7">
        <f t="shared" si="26"/>
        <v>40402.208333333336</v>
      </c>
      <c r="N329">
        <f t="shared" si="27"/>
        <v>5</v>
      </c>
      <c r="O329" t="b">
        <v>0</v>
      </c>
      <c r="P329" t="b">
        <v>0</v>
      </c>
      <c r="Q329" t="s">
        <v>2048</v>
      </c>
      <c r="R329" t="s">
        <v>2059</v>
      </c>
      <c r="S329" s="12">
        <f t="shared" si="28"/>
        <v>24</v>
      </c>
      <c r="T329">
        <f t="shared" si="29"/>
        <v>44.009146341463413</v>
      </c>
    </row>
    <row r="330" spans="1:20" ht="23" hidden="1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t="s">
        <v>14</v>
      </c>
      <c r="G330">
        <v>1596</v>
      </c>
      <c r="H330" t="s">
        <v>21</v>
      </c>
      <c r="I330" t="s">
        <v>22</v>
      </c>
      <c r="J330">
        <v>1416031200</v>
      </c>
      <c r="K330" s="6">
        <f t="shared" si="25"/>
        <v>41958.25</v>
      </c>
      <c r="L330">
        <v>1416204000</v>
      </c>
      <c r="M330" s="7">
        <f t="shared" si="26"/>
        <v>41960.25</v>
      </c>
      <c r="N330">
        <f t="shared" si="27"/>
        <v>2</v>
      </c>
      <c r="O330" t="b">
        <v>0</v>
      </c>
      <c r="P330" t="b">
        <v>0</v>
      </c>
      <c r="Q330" t="s">
        <v>2048</v>
      </c>
      <c r="R330" t="s">
        <v>2059</v>
      </c>
      <c r="S330" s="12">
        <f t="shared" si="28"/>
        <v>50</v>
      </c>
      <c r="T330">
        <f t="shared" si="29"/>
        <v>61.008145363408524</v>
      </c>
    </row>
    <row r="331" spans="1:20" ht="36" hidden="1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t="s">
        <v>14</v>
      </c>
      <c r="G331">
        <v>10</v>
      </c>
      <c r="H331" t="s">
        <v>21</v>
      </c>
      <c r="I331" t="s">
        <v>22</v>
      </c>
      <c r="J331">
        <v>1464152400</v>
      </c>
      <c r="K331" s="6">
        <f t="shared" si="25"/>
        <v>42515.208333333328</v>
      </c>
      <c r="L331">
        <v>1465102800</v>
      </c>
      <c r="M331" s="7">
        <f t="shared" si="26"/>
        <v>42526.208333333328</v>
      </c>
      <c r="N331">
        <f t="shared" si="27"/>
        <v>11</v>
      </c>
      <c r="O331" t="b">
        <v>0</v>
      </c>
      <c r="P331" t="b">
        <v>0</v>
      </c>
      <c r="Q331" t="s">
        <v>2037</v>
      </c>
      <c r="R331" t="s">
        <v>2038</v>
      </c>
      <c r="S331" s="12">
        <f t="shared" si="28"/>
        <v>18</v>
      </c>
      <c r="T331">
        <f t="shared" si="29"/>
        <v>73.5</v>
      </c>
    </row>
    <row r="332" spans="1:20" ht="23" hidden="1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t="s">
        <v>14</v>
      </c>
      <c r="G332">
        <v>1121</v>
      </c>
      <c r="H332" t="s">
        <v>21</v>
      </c>
      <c r="I332" t="s">
        <v>22</v>
      </c>
      <c r="J332">
        <v>1490158800</v>
      </c>
      <c r="K332" s="6">
        <f t="shared" si="25"/>
        <v>42816.208333333328</v>
      </c>
      <c r="L332">
        <v>1492146000</v>
      </c>
      <c r="M332" s="7">
        <f t="shared" si="26"/>
        <v>42839.208333333328</v>
      </c>
      <c r="N332">
        <f t="shared" si="27"/>
        <v>23</v>
      </c>
      <c r="O332" t="b">
        <v>0</v>
      </c>
      <c r="P332" t="b">
        <v>1</v>
      </c>
      <c r="Q332" t="s">
        <v>2033</v>
      </c>
      <c r="R332" t="s">
        <v>2034</v>
      </c>
      <c r="S332" s="12">
        <f t="shared" si="28"/>
        <v>92</v>
      </c>
      <c r="T332">
        <f t="shared" si="29"/>
        <v>96.005352363960753</v>
      </c>
    </row>
    <row r="333" spans="1:20" ht="36" hidden="1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t="s">
        <v>14</v>
      </c>
      <c r="G333">
        <v>15</v>
      </c>
      <c r="H333" t="s">
        <v>21</v>
      </c>
      <c r="I333" t="s">
        <v>22</v>
      </c>
      <c r="J333">
        <v>1416117600</v>
      </c>
      <c r="K333" s="6">
        <f t="shared" si="25"/>
        <v>41959.25</v>
      </c>
      <c r="L333">
        <v>1418018400</v>
      </c>
      <c r="M333" s="7">
        <f t="shared" si="26"/>
        <v>41981.25</v>
      </c>
      <c r="N333">
        <f t="shared" si="27"/>
        <v>22</v>
      </c>
      <c r="O333" t="b">
        <v>0</v>
      </c>
      <c r="P333" t="b">
        <v>1</v>
      </c>
      <c r="Q333" t="s">
        <v>2037</v>
      </c>
      <c r="R333" t="s">
        <v>2038</v>
      </c>
      <c r="S333" s="12">
        <f t="shared" si="28"/>
        <v>2</v>
      </c>
      <c r="T333">
        <f t="shared" si="29"/>
        <v>103.8</v>
      </c>
    </row>
    <row r="334" spans="1:20" ht="23" hidden="1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t="s">
        <v>14</v>
      </c>
      <c r="G334">
        <v>191</v>
      </c>
      <c r="H334" t="s">
        <v>21</v>
      </c>
      <c r="I334" t="s">
        <v>22</v>
      </c>
      <c r="J334">
        <v>1340946000</v>
      </c>
      <c r="K334" s="6">
        <f t="shared" si="25"/>
        <v>41089.208333333336</v>
      </c>
      <c r="L334">
        <v>1341032400</v>
      </c>
      <c r="M334" s="7">
        <f t="shared" si="26"/>
        <v>41090.208333333336</v>
      </c>
      <c r="N334">
        <f t="shared" si="27"/>
        <v>1</v>
      </c>
      <c r="O334" t="b">
        <v>0</v>
      </c>
      <c r="P334" t="b">
        <v>0</v>
      </c>
      <c r="Q334" t="s">
        <v>2033</v>
      </c>
      <c r="R334" t="s">
        <v>2043</v>
      </c>
      <c r="S334" s="12">
        <f t="shared" si="28"/>
        <v>61</v>
      </c>
      <c r="T334">
        <f t="shared" si="29"/>
        <v>31.937172774869111</v>
      </c>
    </row>
    <row r="335" spans="1:20" ht="36" hidden="1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t="s">
        <v>14</v>
      </c>
      <c r="G335">
        <v>16</v>
      </c>
      <c r="H335" t="s">
        <v>21</v>
      </c>
      <c r="I335" t="s">
        <v>22</v>
      </c>
      <c r="J335">
        <v>1486101600</v>
      </c>
      <c r="K335" s="6">
        <f t="shared" si="25"/>
        <v>42769.25</v>
      </c>
      <c r="L335">
        <v>1486360800</v>
      </c>
      <c r="M335" s="7">
        <f t="shared" si="26"/>
        <v>42772.25</v>
      </c>
      <c r="N335">
        <f t="shared" si="27"/>
        <v>3</v>
      </c>
      <c r="O335" t="b">
        <v>0</v>
      </c>
      <c r="P335" t="b">
        <v>0</v>
      </c>
      <c r="Q335" t="s">
        <v>2037</v>
      </c>
      <c r="R335" t="s">
        <v>2038</v>
      </c>
      <c r="S335" s="12">
        <f t="shared" si="28"/>
        <v>30</v>
      </c>
      <c r="T335">
        <f t="shared" si="29"/>
        <v>99.5</v>
      </c>
    </row>
    <row r="336" spans="1:20" ht="36" hidden="1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t="s">
        <v>14</v>
      </c>
      <c r="G336">
        <v>17</v>
      </c>
      <c r="H336" t="s">
        <v>21</v>
      </c>
      <c r="I336" t="s">
        <v>22</v>
      </c>
      <c r="J336">
        <v>1445403600</v>
      </c>
      <c r="K336" s="6">
        <f t="shared" si="25"/>
        <v>42298.208333333328</v>
      </c>
      <c r="L336">
        <v>1445922000</v>
      </c>
      <c r="M336" s="7">
        <f t="shared" si="26"/>
        <v>42304.208333333328</v>
      </c>
      <c r="N336">
        <f t="shared" si="27"/>
        <v>6</v>
      </c>
      <c r="O336" t="b">
        <v>0</v>
      </c>
      <c r="P336" t="b">
        <v>1</v>
      </c>
      <c r="Q336" t="s">
        <v>2037</v>
      </c>
      <c r="R336" t="s">
        <v>2038</v>
      </c>
      <c r="S336" s="12">
        <f t="shared" si="28"/>
        <v>13</v>
      </c>
      <c r="T336">
        <f t="shared" si="29"/>
        <v>29.647058823529413</v>
      </c>
    </row>
    <row r="337" spans="1:20" ht="36" hidden="1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t="s">
        <v>14</v>
      </c>
      <c r="G337">
        <v>34</v>
      </c>
      <c r="H337" t="s">
        <v>21</v>
      </c>
      <c r="I337" t="s">
        <v>22</v>
      </c>
      <c r="J337">
        <v>1275195600</v>
      </c>
      <c r="K337" s="6">
        <f t="shared" si="25"/>
        <v>40328.208333333336</v>
      </c>
      <c r="L337">
        <v>1277528400</v>
      </c>
      <c r="M337" s="7">
        <f t="shared" si="26"/>
        <v>40355.208333333336</v>
      </c>
      <c r="N337">
        <f t="shared" si="27"/>
        <v>27</v>
      </c>
      <c r="O337" t="b">
        <v>0</v>
      </c>
      <c r="P337" t="b">
        <v>0</v>
      </c>
      <c r="Q337" t="s">
        <v>2035</v>
      </c>
      <c r="R337" t="s">
        <v>2044</v>
      </c>
      <c r="S337" s="12">
        <f t="shared" si="28"/>
        <v>30</v>
      </c>
      <c r="T337">
        <f t="shared" si="29"/>
        <v>61.5</v>
      </c>
    </row>
    <row r="338" spans="1:20" ht="23" hidden="1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t="s">
        <v>14</v>
      </c>
      <c r="G338">
        <v>1</v>
      </c>
      <c r="H338" t="s">
        <v>40</v>
      </c>
      <c r="I338" t="s">
        <v>41</v>
      </c>
      <c r="J338">
        <v>1277960400</v>
      </c>
      <c r="K338" s="6">
        <f t="shared" si="25"/>
        <v>40360.208333333336</v>
      </c>
      <c r="L338">
        <v>1280120400</v>
      </c>
      <c r="M338" s="7">
        <f t="shared" si="26"/>
        <v>40385.208333333336</v>
      </c>
      <c r="N338">
        <f t="shared" si="27"/>
        <v>25</v>
      </c>
      <c r="O338" t="b">
        <v>0</v>
      </c>
      <c r="P338" t="b">
        <v>0</v>
      </c>
      <c r="Q338" t="s">
        <v>2033</v>
      </c>
      <c r="R338" t="s">
        <v>2041</v>
      </c>
      <c r="S338" s="12">
        <f t="shared" si="28"/>
        <v>1</v>
      </c>
      <c r="T338">
        <f t="shared" si="29"/>
        <v>1</v>
      </c>
    </row>
    <row r="339" spans="1:20" ht="36" hidden="1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t="s">
        <v>14</v>
      </c>
      <c r="G339">
        <v>1274</v>
      </c>
      <c r="H339" t="s">
        <v>21</v>
      </c>
      <c r="I339" t="s">
        <v>22</v>
      </c>
      <c r="J339">
        <v>1517810400</v>
      </c>
      <c r="K339" s="6">
        <f t="shared" si="25"/>
        <v>43136.25</v>
      </c>
      <c r="L339">
        <v>1520402400</v>
      </c>
      <c r="M339" s="7">
        <f t="shared" si="26"/>
        <v>43166.25</v>
      </c>
      <c r="N339">
        <f t="shared" si="27"/>
        <v>30</v>
      </c>
      <c r="O339" t="b">
        <v>0</v>
      </c>
      <c r="P339" t="b">
        <v>0</v>
      </c>
      <c r="Q339" t="s">
        <v>2033</v>
      </c>
      <c r="R339" t="s">
        <v>2041</v>
      </c>
      <c r="S339" s="12">
        <f t="shared" si="28"/>
        <v>68</v>
      </c>
      <c r="T339">
        <f t="shared" si="29"/>
        <v>89.964678178963894</v>
      </c>
    </row>
    <row r="340" spans="1:20" ht="23" hidden="1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t="s">
        <v>14</v>
      </c>
      <c r="G340">
        <v>210</v>
      </c>
      <c r="H340" t="s">
        <v>107</v>
      </c>
      <c r="I340" t="s">
        <v>108</v>
      </c>
      <c r="J340">
        <v>1564635600</v>
      </c>
      <c r="K340" s="6">
        <f t="shared" si="25"/>
        <v>43678.208333333328</v>
      </c>
      <c r="L340">
        <v>1567141200</v>
      </c>
      <c r="M340" s="7">
        <f t="shared" si="26"/>
        <v>43707.208333333328</v>
      </c>
      <c r="N340">
        <f t="shared" si="27"/>
        <v>29</v>
      </c>
      <c r="O340" t="b">
        <v>0</v>
      </c>
      <c r="P340" t="b">
        <v>1</v>
      </c>
      <c r="Q340" t="s">
        <v>2048</v>
      </c>
      <c r="R340" t="s">
        <v>2049</v>
      </c>
      <c r="S340" s="12">
        <f t="shared" si="28"/>
        <v>34</v>
      </c>
      <c r="T340">
        <f t="shared" si="29"/>
        <v>79.009523809523813</v>
      </c>
    </row>
    <row r="341" spans="1:20" ht="36" hidden="1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t="s">
        <v>14</v>
      </c>
      <c r="G341">
        <v>248</v>
      </c>
      <c r="H341" t="s">
        <v>26</v>
      </c>
      <c r="I341" t="s">
        <v>27</v>
      </c>
      <c r="J341">
        <v>1537333200</v>
      </c>
      <c r="K341" s="6">
        <f t="shared" si="25"/>
        <v>43362.208333333328</v>
      </c>
      <c r="L341">
        <v>1537419600</v>
      </c>
      <c r="M341" s="7">
        <f t="shared" si="26"/>
        <v>43363.208333333328</v>
      </c>
      <c r="N341">
        <f t="shared" si="27"/>
        <v>1</v>
      </c>
      <c r="O341" t="b">
        <v>0</v>
      </c>
      <c r="P341" t="b">
        <v>0</v>
      </c>
      <c r="Q341" t="s">
        <v>2039</v>
      </c>
      <c r="R341" t="s">
        <v>2061</v>
      </c>
      <c r="S341" s="12">
        <f t="shared" si="28"/>
        <v>31</v>
      </c>
      <c r="T341">
        <f t="shared" si="29"/>
        <v>55.052419354838712</v>
      </c>
    </row>
    <row r="342" spans="1:20" ht="23" hidden="1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t="s">
        <v>14</v>
      </c>
      <c r="G342">
        <v>513</v>
      </c>
      <c r="H342" t="s">
        <v>21</v>
      </c>
      <c r="I342" t="s">
        <v>22</v>
      </c>
      <c r="J342">
        <v>1444107600</v>
      </c>
      <c r="K342" s="6">
        <f t="shared" si="25"/>
        <v>42283.208333333328</v>
      </c>
      <c r="L342">
        <v>1447999200</v>
      </c>
      <c r="M342" s="7">
        <f t="shared" si="26"/>
        <v>42328.25</v>
      </c>
      <c r="N342">
        <f t="shared" si="27"/>
        <v>45</v>
      </c>
      <c r="O342" t="b">
        <v>0</v>
      </c>
      <c r="P342" t="b">
        <v>0</v>
      </c>
      <c r="Q342" t="s">
        <v>2045</v>
      </c>
      <c r="R342" t="s">
        <v>2057</v>
      </c>
      <c r="S342" s="12">
        <f t="shared" si="28"/>
        <v>57</v>
      </c>
      <c r="T342">
        <f t="shared" si="29"/>
        <v>107.93762183235867</v>
      </c>
    </row>
    <row r="343" spans="1:20" ht="23" hidden="1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t="s">
        <v>14</v>
      </c>
      <c r="G343">
        <v>3410</v>
      </c>
      <c r="H343" t="s">
        <v>21</v>
      </c>
      <c r="I343" t="s">
        <v>22</v>
      </c>
      <c r="J343">
        <v>1376542800</v>
      </c>
      <c r="K343" s="6">
        <f t="shared" si="25"/>
        <v>41501.208333333336</v>
      </c>
      <c r="L343">
        <v>1378789200</v>
      </c>
      <c r="M343" s="7">
        <f t="shared" si="26"/>
        <v>41527.208333333336</v>
      </c>
      <c r="N343">
        <f t="shared" si="27"/>
        <v>26</v>
      </c>
      <c r="O343" t="b">
        <v>0</v>
      </c>
      <c r="P343" t="b">
        <v>0</v>
      </c>
      <c r="Q343" t="s">
        <v>2048</v>
      </c>
      <c r="R343" t="s">
        <v>2049</v>
      </c>
      <c r="S343" s="12">
        <f t="shared" si="28"/>
        <v>87</v>
      </c>
      <c r="T343">
        <f t="shared" si="29"/>
        <v>31.995894428152493</v>
      </c>
    </row>
    <row r="344" spans="1:20" ht="36" hidden="1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t="s">
        <v>14</v>
      </c>
      <c r="G344">
        <v>10</v>
      </c>
      <c r="H344" t="s">
        <v>21</v>
      </c>
      <c r="I344" t="s">
        <v>22</v>
      </c>
      <c r="J344">
        <v>1415253600</v>
      </c>
      <c r="K344" s="6">
        <f t="shared" si="25"/>
        <v>41949.25</v>
      </c>
      <c r="L344">
        <v>1416117600</v>
      </c>
      <c r="M344" s="7">
        <f t="shared" si="26"/>
        <v>41959.25</v>
      </c>
      <c r="N344">
        <f t="shared" si="27"/>
        <v>10</v>
      </c>
      <c r="O344" t="b">
        <v>0</v>
      </c>
      <c r="P344" t="b">
        <v>0</v>
      </c>
      <c r="Q344" t="s">
        <v>2033</v>
      </c>
      <c r="R344" t="s">
        <v>2034</v>
      </c>
      <c r="S344" s="12">
        <f t="shared" si="28"/>
        <v>10</v>
      </c>
      <c r="T344">
        <f t="shared" si="29"/>
        <v>96.8</v>
      </c>
    </row>
    <row r="345" spans="1:20" ht="23" hidden="1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t="s">
        <v>14</v>
      </c>
      <c r="G345">
        <v>2201</v>
      </c>
      <c r="H345" t="s">
        <v>21</v>
      </c>
      <c r="I345" t="s">
        <v>22</v>
      </c>
      <c r="J345">
        <v>1562216400</v>
      </c>
      <c r="K345" s="6">
        <f t="shared" si="25"/>
        <v>43650.208333333328</v>
      </c>
      <c r="L345">
        <v>1563771600</v>
      </c>
      <c r="M345" s="7">
        <f t="shared" si="26"/>
        <v>43668.208333333328</v>
      </c>
      <c r="N345">
        <f t="shared" si="27"/>
        <v>18</v>
      </c>
      <c r="O345" t="b">
        <v>0</v>
      </c>
      <c r="P345" t="b">
        <v>0</v>
      </c>
      <c r="Q345" t="s">
        <v>2037</v>
      </c>
      <c r="R345" t="s">
        <v>2038</v>
      </c>
      <c r="S345" s="12">
        <f t="shared" si="28"/>
        <v>66</v>
      </c>
      <c r="T345">
        <f t="shared" si="29"/>
        <v>32.995456610631528</v>
      </c>
    </row>
    <row r="346" spans="1:20" ht="23" hidden="1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t="s">
        <v>14</v>
      </c>
      <c r="G346">
        <v>676</v>
      </c>
      <c r="H346" t="s">
        <v>21</v>
      </c>
      <c r="I346" t="s">
        <v>22</v>
      </c>
      <c r="J346">
        <v>1316754000</v>
      </c>
      <c r="K346" s="6">
        <f t="shared" si="25"/>
        <v>40809.208333333336</v>
      </c>
      <c r="L346">
        <v>1319259600</v>
      </c>
      <c r="M346" s="7">
        <f t="shared" si="26"/>
        <v>40838.208333333336</v>
      </c>
      <c r="N346">
        <f t="shared" si="27"/>
        <v>29</v>
      </c>
      <c r="O346" t="b">
        <v>0</v>
      </c>
      <c r="P346" t="b">
        <v>0</v>
      </c>
      <c r="Q346" t="s">
        <v>2037</v>
      </c>
      <c r="R346" t="s">
        <v>2038</v>
      </c>
      <c r="S346" s="12">
        <f t="shared" si="28"/>
        <v>49</v>
      </c>
      <c r="T346">
        <f t="shared" si="29"/>
        <v>68.028106508875737</v>
      </c>
    </row>
    <row r="347" spans="1:20" ht="23" hidden="1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t="s">
        <v>14</v>
      </c>
      <c r="G347">
        <v>831</v>
      </c>
      <c r="H347" t="s">
        <v>21</v>
      </c>
      <c r="I347" t="s">
        <v>22</v>
      </c>
      <c r="J347">
        <v>1439528400</v>
      </c>
      <c r="K347" s="6">
        <f t="shared" si="25"/>
        <v>42230.208333333328</v>
      </c>
      <c r="L347">
        <v>1440306000</v>
      </c>
      <c r="M347" s="7">
        <f t="shared" si="26"/>
        <v>42239.208333333328</v>
      </c>
      <c r="N347">
        <f t="shared" si="27"/>
        <v>9</v>
      </c>
      <c r="O347" t="b">
        <v>0</v>
      </c>
      <c r="P347" t="b">
        <v>1</v>
      </c>
      <c r="Q347" t="s">
        <v>2037</v>
      </c>
      <c r="R347" t="s">
        <v>2038</v>
      </c>
      <c r="S347" s="12">
        <f t="shared" si="28"/>
        <v>80</v>
      </c>
      <c r="T347">
        <f t="shared" si="29"/>
        <v>105.04572803850782</v>
      </c>
    </row>
    <row r="348" spans="1:20" ht="23" hidden="1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t="s">
        <v>14</v>
      </c>
      <c r="G348">
        <v>859</v>
      </c>
      <c r="H348" t="s">
        <v>15</v>
      </c>
      <c r="I348" t="s">
        <v>16</v>
      </c>
      <c r="J348">
        <v>1305954000</v>
      </c>
      <c r="K348" s="6">
        <f t="shared" si="25"/>
        <v>40684.208333333336</v>
      </c>
      <c r="L348">
        <v>1306731600</v>
      </c>
      <c r="M348" s="7">
        <f t="shared" si="26"/>
        <v>40693.208333333336</v>
      </c>
      <c r="N348">
        <f t="shared" si="27"/>
        <v>9</v>
      </c>
      <c r="O348" t="b">
        <v>0</v>
      </c>
      <c r="P348" t="b">
        <v>0</v>
      </c>
      <c r="Q348" t="s">
        <v>2033</v>
      </c>
      <c r="R348" t="s">
        <v>2034</v>
      </c>
      <c r="S348" s="12">
        <f t="shared" si="28"/>
        <v>100</v>
      </c>
      <c r="T348">
        <f t="shared" si="29"/>
        <v>71.005820721769496</v>
      </c>
    </row>
    <row r="349" spans="1:20" ht="23" hidden="1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t="s">
        <v>14</v>
      </c>
      <c r="G349">
        <v>45</v>
      </c>
      <c r="H349" t="s">
        <v>21</v>
      </c>
      <c r="I349" t="s">
        <v>22</v>
      </c>
      <c r="J349">
        <v>1401166800</v>
      </c>
      <c r="K349" s="6">
        <f t="shared" si="25"/>
        <v>41786.208333333336</v>
      </c>
      <c r="L349">
        <v>1404363600</v>
      </c>
      <c r="M349" s="7">
        <f t="shared" si="26"/>
        <v>41823.208333333336</v>
      </c>
      <c r="N349">
        <f t="shared" si="27"/>
        <v>37</v>
      </c>
      <c r="O349" t="b">
        <v>0</v>
      </c>
      <c r="P349" t="b">
        <v>0</v>
      </c>
      <c r="Q349" t="s">
        <v>2037</v>
      </c>
      <c r="R349" t="s">
        <v>2038</v>
      </c>
      <c r="S349" s="12">
        <f t="shared" si="28"/>
        <v>37</v>
      </c>
      <c r="T349">
        <f t="shared" si="29"/>
        <v>74.466666666666669</v>
      </c>
    </row>
    <row r="350" spans="1:20" ht="23" hidden="1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t="s">
        <v>14</v>
      </c>
      <c r="G350">
        <v>6</v>
      </c>
      <c r="H350" t="s">
        <v>21</v>
      </c>
      <c r="I350" t="s">
        <v>22</v>
      </c>
      <c r="J350">
        <v>1481436000</v>
      </c>
      <c r="K350" s="6">
        <f t="shared" si="25"/>
        <v>42715.25</v>
      </c>
      <c r="L350">
        <v>1482818400</v>
      </c>
      <c r="M350" s="7">
        <f t="shared" si="26"/>
        <v>42731.25</v>
      </c>
      <c r="N350">
        <f t="shared" si="27"/>
        <v>16</v>
      </c>
      <c r="O350" t="b">
        <v>0</v>
      </c>
      <c r="P350" t="b">
        <v>0</v>
      </c>
      <c r="Q350" t="s">
        <v>2031</v>
      </c>
      <c r="R350" t="s">
        <v>2032</v>
      </c>
      <c r="S350" s="12">
        <f t="shared" si="28"/>
        <v>26</v>
      </c>
      <c r="T350">
        <f t="shared" si="29"/>
        <v>90</v>
      </c>
    </row>
    <row r="351" spans="1:20" ht="23" hidden="1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t="s">
        <v>14</v>
      </c>
      <c r="G351">
        <v>7</v>
      </c>
      <c r="H351" t="s">
        <v>21</v>
      </c>
      <c r="I351" t="s">
        <v>22</v>
      </c>
      <c r="J351">
        <v>1372222800</v>
      </c>
      <c r="K351" s="6">
        <f t="shared" si="25"/>
        <v>41451.208333333336</v>
      </c>
      <c r="L351">
        <v>1374642000</v>
      </c>
      <c r="M351" s="7">
        <f t="shared" si="26"/>
        <v>41479.208333333336</v>
      </c>
      <c r="N351">
        <f t="shared" si="27"/>
        <v>28</v>
      </c>
      <c r="O351" t="b">
        <v>0</v>
      </c>
      <c r="P351" t="b">
        <v>1</v>
      </c>
      <c r="Q351" t="s">
        <v>2037</v>
      </c>
      <c r="R351" t="s">
        <v>2038</v>
      </c>
      <c r="S351" s="12">
        <f t="shared" si="28"/>
        <v>34</v>
      </c>
      <c r="T351">
        <f t="shared" si="29"/>
        <v>97.142857142857139</v>
      </c>
    </row>
    <row r="352" spans="1:20" ht="36" hidden="1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t="s">
        <v>14</v>
      </c>
      <c r="G352">
        <v>31</v>
      </c>
      <c r="H352" t="s">
        <v>21</v>
      </c>
      <c r="I352" t="s">
        <v>22</v>
      </c>
      <c r="J352">
        <v>1477976400</v>
      </c>
      <c r="K352" s="6">
        <f t="shared" si="25"/>
        <v>42675.208333333328</v>
      </c>
      <c r="L352">
        <v>1478235600</v>
      </c>
      <c r="M352" s="7">
        <f t="shared" si="26"/>
        <v>42678.208333333328</v>
      </c>
      <c r="N352">
        <f t="shared" si="27"/>
        <v>3</v>
      </c>
      <c r="O352" t="b">
        <v>0</v>
      </c>
      <c r="P352" t="b">
        <v>0</v>
      </c>
      <c r="Q352" t="s">
        <v>2039</v>
      </c>
      <c r="R352" t="s">
        <v>2042</v>
      </c>
      <c r="S352" s="12">
        <f t="shared" si="28"/>
        <v>14</v>
      </c>
      <c r="T352">
        <f t="shared" si="29"/>
        <v>32.967741935483872</v>
      </c>
    </row>
    <row r="353" spans="1:20" ht="23" hidden="1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t="s">
        <v>14</v>
      </c>
      <c r="G353">
        <v>78</v>
      </c>
      <c r="H353" t="s">
        <v>21</v>
      </c>
      <c r="I353" t="s">
        <v>22</v>
      </c>
      <c r="J353">
        <v>1407474000</v>
      </c>
      <c r="K353" s="6">
        <f t="shared" si="25"/>
        <v>41859.208333333336</v>
      </c>
      <c r="L353">
        <v>1408078800</v>
      </c>
      <c r="M353" s="7">
        <f t="shared" si="26"/>
        <v>41866.208333333336</v>
      </c>
      <c r="N353">
        <f t="shared" si="27"/>
        <v>7</v>
      </c>
      <c r="O353" t="b">
        <v>0</v>
      </c>
      <c r="P353" t="b">
        <v>1</v>
      </c>
      <c r="Q353" t="s">
        <v>2048</v>
      </c>
      <c r="R353" t="s">
        <v>2059</v>
      </c>
      <c r="S353" s="12">
        <f t="shared" si="28"/>
        <v>55</v>
      </c>
      <c r="T353">
        <f t="shared" si="29"/>
        <v>54.807692307692307</v>
      </c>
    </row>
    <row r="354" spans="1:20" ht="23" hidden="1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t="s">
        <v>14</v>
      </c>
      <c r="G354">
        <v>1225</v>
      </c>
      <c r="H354" t="s">
        <v>40</v>
      </c>
      <c r="I354" t="s">
        <v>41</v>
      </c>
      <c r="J354">
        <v>1454133600</v>
      </c>
      <c r="K354" s="6">
        <f t="shared" si="25"/>
        <v>42399.25</v>
      </c>
      <c r="L354">
        <v>1454479200</v>
      </c>
      <c r="M354" s="7">
        <f t="shared" si="26"/>
        <v>42403.25</v>
      </c>
      <c r="N354">
        <f t="shared" si="27"/>
        <v>4</v>
      </c>
      <c r="O354" t="b">
        <v>0</v>
      </c>
      <c r="P354" t="b">
        <v>0</v>
      </c>
      <c r="Q354" t="s">
        <v>2037</v>
      </c>
      <c r="R354" t="s">
        <v>2038</v>
      </c>
      <c r="S354" s="12">
        <f t="shared" si="28"/>
        <v>87</v>
      </c>
      <c r="T354">
        <f t="shared" si="29"/>
        <v>60.017959183673469</v>
      </c>
    </row>
    <row r="355" spans="1:20" ht="23" hidden="1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t="s">
        <v>14</v>
      </c>
      <c r="G355">
        <v>1</v>
      </c>
      <c r="H355" t="s">
        <v>98</v>
      </c>
      <c r="I355" t="s">
        <v>99</v>
      </c>
      <c r="J355">
        <v>1434085200</v>
      </c>
      <c r="K355" s="6">
        <f t="shared" si="25"/>
        <v>42167.208333333328</v>
      </c>
      <c r="L355">
        <v>1434430800</v>
      </c>
      <c r="M355" s="7">
        <f t="shared" si="26"/>
        <v>42171.208333333328</v>
      </c>
      <c r="N355">
        <f t="shared" si="27"/>
        <v>4</v>
      </c>
      <c r="O355" t="b">
        <v>0</v>
      </c>
      <c r="P355" t="b">
        <v>0</v>
      </c>
      <c r="Q355" t="s">
        <v>2033</v>
      </c>
      <c r="R355" t="s">
        <v>2034</v>
      </c>
      <c r="S355" s="12">
        <f t="shared" si="28"/>
        <v>1</v>
      </c>
      <c r="T355">
        <f t="shared" si="29"/>
        <v>1</v>
      </c>
    </row>
    <row r="356" spans="1:20" ht="36" hidden="1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t="s">
        <v>14</v>
      </c>
      <c r="G356">
        <v>67</v>
      </c>
      <c r="H356" t="s">
        <v>26</v>
      </c>
      <c r="I356" t="s">
        <v>27</v>
      </c>
      <c r="J356">
        <v>1416031200</v>
      </c>
      <c r="K356" s="6">
        <f t="shared" si="25"/>
        <v>41958.25</v>
      </c>
      <c r="L356">
        <v>1420437600</v>
      </c>
      <c r="M356" s="7">
        <f t="shared" si="26"/>
        <v>42009.25</v>
      </c>
      <c r="N356">
        <f t="shared" si="27"/>
        <v>51</v>
      </c>
      <c r="O356" t="b">
        <v>0</v>
      </c>
      <c r="P356" t="b">
        <v>0</v>
      </c>
      <c r="Q356" t="s">
        <v>2039</v>
      </c>
      <c r="R356" t="s">
        <v>2040</v>
      </c>
      <c r="S356" s="12">
        <f t="shared" si="28"/>
        <v>51</v>
      </c>
      <c r="T356">
        <f t="shared" si="29"/>
        <v>73.611940298507463</v>
      </c>
    </row>
    <row r="357" spans="1:20" ht="23" hidden="1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t="s">
        <v>14</v>
      </c>
      <c r="G357">
        <v>19</v>
      </c>
      <c r="H357" t="s">
        <v>21</v>
      </c>
      <c r="I357" t="s">
        <v>22</v>
      </c>
      <c r="J357">
        <v>1463461200</v>
      </c>
      <c r="K357" s="6">
        <f t="shared" si="25"/>
        <v>42507.208333333328</v>
      </c>
      <c r="L357">
        <v>1464930000</v>
      </c>
      <c r="M357" s="7">
        <f t="shared" si="26"/>
        <v>42524.208333333328</v>
      </c>
      <c r="N357">
        <f t="shared" si="27"/>
        <v>17</v>
      </c>
      <c r="O357" t="b">
        <v>0</v>
      </c>
      <c r="P357" t="b">
        <v>0</v>
      </c>
      <c r="Q357" t="s">
        <v>2031</v>
      </c>
      <c r="R357" t="s">
        <v>2032</v>
      </c>
      <c r="S357" s="12">
        <f t="shared" si="28"/>
        <v>30</v>
      </c>
      <c r="T357">
        <f t="shared" si="29"/>
        <v>83.315789473684205</v>
      </c>
    </row>
    <row r="358" spans="1:20" ht="23" hidden="1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t="s">
        <v>14</v>
      </c>
      <c r="G358">
        <v>2108</v>
      </c>
      <c r="H358" t="s">
        <v>98</v>
      </c>
      <c r="I358" t="s">
        <v>99</v>
      </c>
      <c r="J358">
        <v>1344920400</v>
      </c>
      <c r="K358" s="6">
        <f t="shared" si="25"/>
        <v>41135.208333333336</v>
      </c>
      <c r="L358">
        <v>1345006800</v>
      </c>
      <c r="M358" s="7">
        <f t="shared" si="26"/>
        <v>41136.208333333336</v>
      </c>
      <c r="N358">
        <f t="shared" si="27"/>
        <v>1</v>
      </c>
      <c r="O358" t="b">
        <v>0</v>
      </c>
      <c r="P358" t="b">
        <v>0</v>
      </c>
      <c r="Q358" t="s">
        <v>2039</v>
      </c>
      <c r="R358" t="s">
        <v>2040</v>
      </c>
      <c r="S358" s="12">
        <f t="shared" si="28"/>
        <v>63</v>
      </c>
      <c r="T358">
        <f t="shared" si="29"/>
        <v>42</v>
      </c>
    </row>
    <row r="359" spans="1:20" ht="23" hidden="1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t="s">
        <v>14</v>
      </c>
      <c r="G359">
        <v>679</v>
      </c>
      <c r="H359" t="s">
        <v>21</v>
      </c>
      <c r="I359" t="s">
        <v>22</v>
      </c>
      <c r="J359">
        <v>1452319200</v>
      </c>
      <c r="K359" s="6">
        <f t="shared" si="25"/>
        <v>42378.25</v>
      </c>
      <c r="L359">
        <v>1452492000</v>
      </c>
      <c r="M359" s="7">
        <f t="shared" si="26"/>
        <v>42380.25</v>
      </c>
      <c r="N359">
        <f t="shared" si="27"/>
        <v>2</v>
      </c>
      <c r="O359" t="b">
        <v>0</v>
      </c>
      <c r="P359" t="b">
        <v>1</v>
      </c>
      <c r="Q359" t="s">
        <v>2048</v>
      </c>
      <c r="R359" t="s">
        <v>2049</v>
      </c>
      <c r="S359" s="12">
        <f t="shared" si="28"/>
        <v>77</v>
      </c>
      <c r="T359">
        <f t="shared" si="29"/>
        <v>105.03681885125184</v>
      </c>
    </row>
    <row r="360" spans="1:20" ht="23" hidden="1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t="s">
        <v>14</v>
      </c>
      <c r="G360">
        <v>36</v>
      </c>
      <c r="H360" t="s">
        <v>36</v>
      </c>
      <c r="I360" t="s">
        <v>37</v>
      </c>
      <c r="J360">
        <v>1464325200</v>
      </c>
      <c r="K360" s="6">
        <f t="shared" si="25"/>
        <v>42517.208333333328</v>
      </c>
      <c r="L360">
        <v>1464498000</v>
      </c>
      <c r="M360" s="7">
        <f t="shared" si="26"/>
        <v>42519.208333333328</v>
      </c>
      <c r="N360">
        <f t="shared" si="27"/>
        <v>2</v>
      </c>
      <c r="O360" t="b">
        <v>0</v>
      </c>
      <c r="P360" t="b">
        <v>1</v>
      </c>
      <c r="Q360" t="s">
        <v>2033</v>
      </c>
      <c r="R360" t="s">
        <v>2034</v>
      </c>
      <c r="S360" s="12">
        <f t="shared" si="28"/>
        <v>92</v>
      </c>
      <c r="T360">
        <f t="shared" si="29"/>
        <v>81.944444444444443</v>
      </c>
    </row>
    <row r="361" spans="1:20" ht="36" hidden="1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t="s">
        <v>14</v>
      </c>
      <c r="G361">
        <v>47</v>
      </c>
      <c r="H361" t="s">
        <v>21</v>
      </c>
      <c r="I361" t="s">
        <v>22</v>
      </c>
      <c r="J361">
        <v>1353736800</v>
      </c>
      <c r="K361" s="6">
        <f t="shared" si="25"/>
        <v>41237.25</v>
      </c>
      <c r="L361">
        <v>1355032800</v>
      </c>
      <c r="M361" s="7">
        <f t="shared" si="26"/>
        <v>41252.25</v>
      </c>
      <c r="N361">
        <f t="shared" si="27"/>
        <v>15</v>
      </c>
      <c r="O361" t="b">
        <v>1</v>
      </c>
      <c r="P361" t="b">
        <v>0</v>
      </c>
      <c r="Q361" t="s">
        <v>2048</v>
      </c>
      <c r="R361" t="s">
        <v>2049</v>
      </c>
      <c r="S361" s="12">
        <f t="shared" si="28"/>
        <v>51</v>
      </c>
      <c r="T361">
        <f t="shared" si="29"/>
        <v>95.936170212765958</v>
      </c>
    </row>
    <row r="362" spans="1:20" ht="36" hidden="1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t="s">
        <v>14</v>
      </c>
      <c r="G362">
        <v>70</v>
      </c>
      <c r="H362" t="s">
        <v>21</v>
      </c>
      <c r="I362" t="s">
        <v>22</v>
      </c>
      <c r="J362">
        <v>1535432400</v>
      </c>
      <c r="K362" s="6">
        <f t="shared" si="25"/>
        <v>43340.208333333328</v>
      </c>
      <c r="L362">
        <v>1537592400</v>
      </c>
      <c r="M362" s="7">
        <f t="shared" si="26"/>
        <v>43365.208333333328</v>
      </c>
      <c r="N362">
        <f t="shared" si="27"/>
        <v>25</v>
      </c>
      <c r="O362" t="b">
        <v>0</v>
      </c>
      <c r="P362" t="b">
        <v>0</v>
      </c>
      <c r="Q362" t="s">
        <v>2037</v>
      </c>
      <c r="R362" t="s">
        <v>2038</v>
      </c>
      <c r="S362" s="12">
        <f t="shared" si="28"/>
        <v>69</v>
      </c>
      <c r="T362">
        <f t="shared" si="29"/>
        <v>69.98571428571428</v>
      </c>
    </row>
    <row r="363" spans="1:20" ht="23" hidden="1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t="s">
        <v>14</v>
      </c>
      <c r="G363">
        <v>154</v>
      </c>
      <c r="H363" t="s">
        <v>21</v>
      </c>
      <c r="I363" t="s">
        <v>22</v>
      </c>
      <c r="J363">
        <v>1433826000</v>
      </c>
      <c r="K363" s="6">
        <f t="shared" si="25"/>
        <v>42164.208333333328</v>
      </c>
      <c r="L363">
        <v>1435122000</v>
      </c>
      <c r="M363" s="7">
        <f t="shared" si="26"/>
        <v>42179.208333333328</v>
      </c>
      <c r="N363">
        <f t="shared" si="27"/>
        <v>15</v>
      </c>
      <c r="O363" t="b">
        <v>0</v>
      </c>
      <c r="P363" t="b">
        <v>0</v>
      </c>
      <c r="Q363" t="s">
        <v>2037</v>
      </c>
      <c r="R363" t="s">
        <v>2038</v>
      </c>
      <c r="S363" s="12">
        <f t="shared" si="28"/>
        <v>51</v>
      </c>
      <c r="T363">
        <f t="shared" si="29"/>
        <v>32.006493506493506</v>
      </c>
    </row>
    <row r="364" spans="1:20" ht="36" hidden="1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t="s">
        <v>14</v>
      </c>
      <c r="G364">
        <v>22</v>
      </c>
      <c r="H364" t="s">
        <v>21</v>
      </c>
      <c r="I364" t="s">
        <v>22</v>
      </c>
      <c r="J364">
        <v>1514959200</v>
      </c>
      <c r="K364" s="6">
        <f t="shared" si="25"/>
        <v>43103.25</v>
      </c>
      <c r="L364">
        <v>1520056800</v>
      </c>
      <c r="M364" s="7">
        <f t="shared" si="26"/>
        <v>43162.25</v>
      </c>
      <c r="N364">
        <f t="shared" si="27"/>
        <v>59</v>
      </c>
      <c r="O364" t="b">
        <v>0</v>
      </c>
      <c r="P364" t="b">
        <v>0</v>
      </c>
      <c r="Q364" t="s">
        <v>2037</v>
      </c>
      <c r="R364" t="s">
        <v>2038</v>
      </c>
      <c r="S364" s="12">
        <f t="shared" si="28"/>
        <v>1</v>
      </c>
      <c r="T364">
        <f t="shared" si="29"/>
        <v>64.727272727272734</v>
      </c>
    </row>
    <row r="365" spans="1:20" ht="23" hidden="1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t="s">
        <v>14</v>
      </c>
      <c r="G365">
        <v>1758</v>
      </c>
      <c r="H365" t="s">
        <v>21</v>
      </c>
      <c r="I365" t="s">
        <v>22</v>
      </c>
      <c r="J365">
        <v>1425103200</v>
      </c>
      <c r="K365" s="6">
        <f t="shared" si="25"/>
        <v>42063.25</v>
      </c>
      <c r="L365">
        <v>1425621600</v>
      </c>
      <c r="M365" s="7">
        <f t="shared" si="26"/>
        <v>42069.25</v>
      </c>
      <c r="N365">
        <f t="shared" si="27"/>
        <v>6</v>
      </c>
      <c r="O365" t="b">
        <v>0</v>
      </c>
      <c r="P365" t="b">
        <v>0</v>
      </c>
      <c r="Q365" t="s">
        <v>2035</v>
      </c>
      <c r="R365" t="s">
        <v>2036</v>
      </c>
      <c r="S365" s="12">
        <f t="shared" si="28"/>
        <v>90</v>
      </c>
      <c r="T365">
        <f t="shared" si="29"/>
        <v>44.001706484641637</v>
      </c>
    </row>
    <row r="366" spans="1:20" ht="23" hidden="1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t="s">
        <v>14</v>
      </c>
      <c r="G366">
        <v>94</v>
      </c>
      <c r="H366" t="s">
        <v>21</v>
      </c>
      <c r="I366" t="s">
        <v>22</v>
      </c>
      <c r="J366">
        <v>1265349600</v>
      </c>
      <c r="K366" s="6">
        <f t="shared" si="25"/>
        <v>40214.25</v>
      </c>
      <c r="L366">
        <v>1266300000</v>
      </c>
      <c r="M366" s="7">
        <f t="shared" si="26"/>
        <v>40225.25</v>
      </c>
      <c r="N366">
        <f t="shared" si="27"/>
        <v>11</v>
      </c>
      <c r="O366" t="b">
        <v>0</v>
      </c>
      <c r="P366" t="b">
        <v>0</v>
      </c>
      <c r="Q366" t="s">
        <v>2033</v>
      </c>
      <c r="R366" t="s">
        <v>2043</v>
      </c>
      <c r="S366" s="12">
        <f t="shared" si="28"/>
        <v>75</v>
      </c>
      <c r="T366">
        <f t="shared" si="29"/>
        <v>64.744680851063833</v>
      </c>
    </row>
    <row r="367" spans="1:20" ht="36" hidden="1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t="s">
        <v>14</v>
      </c>
      <c r="G367">
        <v>33</v>
      </c>
      <c r="H367" t="s">
        <v>21</v>
      </c>
      <c r="I367" t="s">
        <v>22</v>
      </c>
      <c r="J367">
        <v>1535259600</v>
      </c>
      <c r="K367" s="6">
        <f t="shared" si="25"/>
        <v>43338.208333333328</v>
      </c>
      <c r="L367">
        <v>1535778000</v>
      </c>
      <c r="M367" s="7">
        <f t="shared" si="26"/>
        <v>43344.208333333328</v>
      </c>
      <c r="N367">
        <f t="shared" si="27"/>
        <v>6</v>
      </c>
      <c r="O367" t="b">
        <v>0</v>
      </c>
      <c r="P367" t="b">
        <v>0</v>
      </c>
      <c r="Q367" t="s">
        <v>2052</v>
      </c>
      <c r="R367" t="s">
        <v>2053</v>
      </c>
      <c r="S367" s="12">
        <f t="shared" si="28"/>
        <v>31</v>
      </c>
      <c r="T367">
        <f t="shared" si="29"/>
        <v>81.909090909090907</v>
      </c>
    </row>
    <row r="368" spans="1:20" ht="36" hidden="1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t="s">
        <v>14</v>
      </c>
      <c r="G368">
        <v>1</v>
      </c>
      <c r="H368" t="s">
        <v>21</v>
      </c>
      <c r="I368" t="s">
        <v>22</v>
      </c>
      <c r="J368">
        <v>1321682400</v>
      </c>
      <c r="K368" s="6">
        <f t="shared" si="25"/>
        <v>40866.25</v>
      </c>
      <c r="L368">
        <v>1322978400</v>
      </c>
      <c r="M368" s="7">
        <f t="shared" si="26"/>
        <v>40881.25</v>
      </c>
      <c r="N368">
        <f t="shared" si="27"/>
        <v>15</v>
      </c>
      <c r="O368" t="b">
        <v>1</v>
      </c>
      <c r="P368" t="b">
        <v>0</v>
      </c>
      <c r="Q368" t="s">
        <v>2033</v>
      </c>
      <c r="R368" t="s">
        <v>2034</v>
      </c>
      <c r="S368" s="12">
        <f t="shared" si="28"/>
        <v>1</v>
      </c>
      <c r="T368">
        <f t="shared" si="29"/>
        <v>1</v>
      </c>
    </row>
    <row r="369" spans="1:20" ht="36" hidden="1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t="s">
        <v>14</v>
      </c>
      <c r="G369">
        <v>31</v>
      </c>
      <c r="H369" t="s">
        <v>21</v>
      </c>
      <c r="I369" t="s">
        <v>22</v>
      </c>
      <c r="J369">
        <v>1310792400</v>
      </c>
      <c r="K369" s="6">
        <f t="shared" si="25"/>
        <v>40740.208333333336</v>
      </c>
      <c r="L369">
        <v>1311656400</v>
      </c>
      <c r="M369" s="7">
        <f t="shared" si="26"/>
        <v>40750.208333333336</v>
      </c>
      <c r="N369">
        <f t="shared" si="27"/>
        <v>10</v>
      </c>
      <c r="O369" t="b">
        <v>0</v>
      </c>
      <c r="P369" t="b">
        <v>1</v>
      </c>
      <c r="Q369" t="s">
        <v>2048</v>
      </c>
      <c r="R369" t="s">
        <v>2049</v>
      </c>
      <c r="S369" s="12">
        <f t="shared" si="28"/>
        <v>51</v>
      </c>
      <c r="T369">
        <f t="shared" si="29"/>
        <v>80.806451612903231</v>
      </c>
    </row>
    <row r="370" spans="1:20" ht="36" hidden="1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t="s">
        <v>14</v>
      </c>
      <c r="G370">
        <v>35</v>
      </c>
      <c r="H370" t="s">
        <v>21</v>
      </c>
      <c r="I370" t="s">
        <v>22</v>
      </c>
      <c r="J370">
        <v>1524286800</v>
      </c>
      <c r="K370" s="6">
        <f t="shared" si="25"/>
        <v>43211.208333333328</v>
      </c>
      <c r="L370">
        <v>1524891600</v>
      </c>
      <c r="M370" s="7">
        <f t="shared" si="26"/>
        <v>43218.208333333328</v>
      </c>
      <c r="N370">
        <f t="shared" si="27"/>
        <v>7</v>
      </c>
      <c r="O370" t="b">
        <v>1</v>
      </c>
      <c r="P370" t="b">
        <v>0</v>
      </c>
      <c r="Q370" t="s">
        <v>2031</v>
      </c>
      <c r="R370" t="s">
        <v>2032</v>
      </c>
      <c r="S370" s="12">
        <f t="shared" si="28"/>
        <v>69</v>
      </c>
      <c r="T370">
        <f t="shared" si="29"/>
        <v>79.371428571428567</v>
      </c>
    </row>
    <row r="371" spans="1:20" ht="36" hidden="1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t="s">
        <v>14</v>
      </c>
      <c r="G371">
        <v>63</v>
      </c>
      <c r="H371" t="s">
        <v>21</v>
      </c>
      <c r="I371" t="s">
        <v>22</v>
      </c>
      <c r="J371">
        <v>1362117600</v>
      </c>
      <c r="K371" s="6">
        <f t="shared" si="25"/>
        <v>41334.25</v>
      </c>
      <c r="L371">
        <v>1363669200</v>
      </c>
      <c r="M371" s="7">
        <f t="shared" si="26"/>
        <v>41352.208333333336</v>
      </c>
      <c r="N371">
        <f t="shared" si="27"/>
        <v>18</v>
      </c>
      <c r="O371" t="b">
        <v>0</v>
      </c>
      <c r="P371" t="b">
        <v>1</v>
      </c>
      <c r="Q371" t="s">
        <v>2037</v>
      </c>
      <c r="R371" t="s">
        <v>2038</v>
      </c>
      <c r="S371" s="12">
        <f t="shared" si="28"/>
        <v>36</v>
      </c>
      <c r="T371">
        <f t="shared" si="29"/>
        <v>41.174603174603178</v>
      </c>
    </row>
    <row r="372" spans="1:20" ht="23" hidden="1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t="s">
        <v>14</v>
      </c>
      <c r="G372">
        <v>526</v>
      </c>
      <c r="H372" t="s">
        <v>21</v>
      </c>
      <c r="I372" t="s">
        <v>22</v>
      </c>
      <c r="J372">
        <v>1277096400</v>
      </c>
      <c r="K372" s="6">
        <f t="shared" si="25"/>
        <v>40350.208333333336</v>
      </c>
      <c r="L372">
        <v>1278306000</v>
      </c>
      <c r="M372" s="7">
        <f t="shared" si="26"/>
        <v>40364.208333333336</v>
      </c>
      <c r="N372">
        <f t="shared" si="27"/>
        <v>14</v>
      </c>
      <c r="O372" t="b">
        <v>0</v>
      </c>
      <c r="P372" t="b">
        <v>0</v>
      </c>
      <c r="Q372" t="s">
        <v>2039</v>
      </c>
      <c r="R372" t="s">
        <v>2042</v>
      </c>
      <c r="S372" s="12">
        <f t="shared" si="28"/>
        <v>24</v>
      </c>
      <c r="T372">
        <f t="shared" si="29"/>
        <v>72.958174904942965</v>
      </c>
    </row>
    <row r="373" spans="1:20" ht="23" hidden="1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t="s">
        <v>14</v>
      </c>
      <c r="G373">
        <v>121</v>
      </c>
      <c r="H373" t="s">
        <v>21</v>
      </c>
      <c r="I373" t="s">
        <v>22</v>
      </c>
      <c r="J373">
        <v>1440392400</v>
      </c>
      <c r="K373" s="6">
        <f t="shared" si="25"/>
        <v>42240.208333333328</v>
      </c>
      <c r="L373">
        <v>1442552400</v>
      </c>
      <c r="M373" s="7">
        <f t="shared" si="26"/>
        <v>42265.208333333328</v>
      </c>
      <c r="N373">
        <f t="shared" si="27"/>
        <v>25</v>
      </c>
      <c r="O373" t="b">
        <v>0</v>
      </c>
      <c r="P373" t="b">
        <v>0</v>
      </c>
      <c r="Q373" t="s">
        <v>2037</v>
      </c>
      <c r="R373" t="s">
        <v>2038</v>
      </c>
      <c r="S373" s="12">
        <f t="shared" si="28"/>
        <v>90</v>
      </c>
      <c r="T373">
        <f t="shared" si="29"/>
        <v>57.190082644628099</v>
      </c>
    </row>
    <row r="374" spans="1:20" ht="23" hidden="1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t="s">
        <v>14</v>
      </c>
      <c r="G374">
        <v>67</v>
      </c>
      <c r="H374" t="s">
        <v>21</v>
      </c>
      <c r="I374" t="s">
        <v>22</v>
      </c>
      <c r="J374">
        <v>1294898400</v>
      </c>
      <c r="K374" s="6">
        <f t="shared" si="25"/>
        <v>40556.25</v>
      </c>
      <c r="L374">
        <v>1294984800</v>
      </c>
      <c r="M374" s="7">
        <f t="shared" si="26"/>
        <v>40557.25</v>
      </c>
      <c r="N374">
        <f t="shared" si="27"/>
        <v>1</v>
      </c>
      <c r="O374" t="b">
        <v>0</v>
      </c>
      <c r="P374" t="b">
        <v>0</v>
      </c>
      <c r="Q374" t="s">
        <v>2033</v>
      </c>
      <c r="R374" t="s">
        <v>2034</v>
      </c>
      <c r="S374" s="12">
        <f t="shared" si="28"/>
        <v>69</v>
      </c>
      <c r="T374">
        <f t="shared" si="29"/>
        <v>81.567164179104481</v>
      </c>
    </row>
    <row r="375" spans="1:20" ht="36" hidden="1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t="s">
        <v>14</v>
      </c>
      <c r="G375">
        <v>57</v>
      </c>
      <c r="H375" t="s">
        <v>15</v>
      </c>
      <c r="I375" t="s">
        <v>16</v>
      </c>
      <c r="J375">
        <v>1559970000</v>
      </c>
      <c r="K375" s="6">
        <f t="shared" si="25"/>
        <v>43624.208333333328</v>
      </c>
      <c r="L375">
        <v>1562043600</v>
      </c>
      <c r="M375" s="7">
        <f t="shared" si="26"/>
        <v>43648.208333333328</v>
      </c>
      <c r="N375">
        <f t="shared" si="27"/>
        <v>24</v>
      </c>
      <c r="O375" t="b">
        <v>0</v>
      </c>
      <c r="P375" t="b">
        <v>0</v>
      </c>
      <c r="Q375" t="s">
        <v>2052</v>
      </c>
      <c r="R375" t="s">
        <v>2053</v>
      </c>
      <c r="S375" s="12">
        <f t="shared" si="28"/>
        <v>25</v>
      </c>
      <c r="T375">
        <f t="shared" si="29"/>
        <v>37.035087719298247</v>
      </c>
    </row>
    <row r="376" spans="1:20" ht="23" hidden="1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t="s">
        <v>14</v>
      </c>
      <c r="G376">
        <v>1229</v>
      </c>
      <c r="H376" t="s">
        <v>21</v>
      </c>
      <c r="I376" t="s">
        <v>22</v>
      </c>
      <c r="J376">
        <v>1469509200</v>
      </c>
      <c r="K376" s="6">
        <f t="shared" si="25"/>
        <v>42577.208333333328</v>
      </c>
      <c r="L376">
        <v>1469595600</v>
      </c>
      <c r="M376" s="7">
        <f t="shared" si="26"/>
        <v>42578.208333333328</v>
      </c>
      <c r="N376">
        <f t="shared" si="27"/>
        <v>1</v>
      </c>
      <c r="O376" t="b">
        <v>0</v>
      </c>
      <c r="P376" t="b">
        <v>0</v>
      </c>
      <c r="Q376" t="s">
        <v>2031</v>
      </c>
      <c r="R376" t="s">
        <v>2032</v>
      </c>
      <c r="S376" s="12">
        <f t="shared" si="28"/>
        <v>77</v>
      </c>
      <c r="T376">
        <f t="shared" si="29"/>
        <v>103.033360455655</v>
      </c>
    </row>
    <row r="377" spans="1:20" ht="23" hidden="1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t="s">
        <v>14</v>
      </c>
      <c r="G377">
        <v>12</v>
      </c>
      <c r="H377" t="s">
        <v>107</v>
      </c>
      <c r="I377" t="s">
        <v>108</v>
      </c>
      <c r="J377">
        <v>1579068000</v>
      </c>
      <c r="K377" s="6">
        <f t="shared" si="25"/>
        <v>43845.25</v>
      </c>
      <c r="L377">
        <v>1581141600</v>
      </c>
      <c r="M377" s="7">
        <f t="shared" si="26"/>
        <v>43869.25</v>
      </c>
      <c r="N377">
        <f t="shared" si="27"/>
        <v>24</v>
      </c>
      <c r="O377" t="b">
        <v>0</v>
      </c>
      <c r="P377" t="b">
        <v>0</v>
      </c>
      <c r="Q377" t="s">
        <v>2033</v>
      </c>
      <c r="R377" t="s">
        <v>2055</v>
      </c>
      <c r="S377" s="12">
        <f t="shared" si="28"/>
        <v>37</v>
      </c>
      <c r="T377">
        <f t="shared" si="29"/>
        <v>84.333333333333329</v>
      </c>
    </row>
    <row r="378" spans="1:20" ht="23" hidden="1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t="s">
        <v>14</v>
      </c>
      <c r="G378">
        <v>452</v>
      </c>
      <c r="H378" t="s">
        <v>21</v>
      </c>
      <c r="I378" t="s">
        <v>22</v>
      </c>
      <c r="J378">
        <v>1436418000</v>
      </c>
      <c r="K378" s="6">
        <f t="shared" si="25"/>
        <v>42194.208333333328</v>
      </c>
      <c r="L378">
        <v>1438923600</v>
      </c>
      <c r="M378" s="7">
        <f t="shared" si="26"/>
        <v>42223.208333333328</v>
      </c>
      <c r="N378">
        <f t="shared" si="27"/>
        <v>29</v>
      </c>
      <c r="O378" t="b">
        <v>0</v>
      </c>
      <c r="P378" t="b">
        <v>1</v>
      </c>
      <c r="Q378" t="s">
        <v>2037</v>
      </c>
      <c r="R378" t="s">
        <v>2038</v>
      </c>
      <c r="S378" s="12">
        <f t="shared" si="28"/>
        <v>39</v>
      </c>
      <c r="T378">
        <f t="shared" si="29"/>
        <v>70.055309734513273</v>
      </c>
    </row>
    <row r="379" spans="1:20" ht="23" hidden="1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t="s">
        <v>14</v>
      </c>
      <c r="G379">
        <v>1886</v>
      </c>
      <c r="H379" t="s">
        <v>21</v>
      </c>
      <c r="I379" t="s">
        <v>22</v>
      </c>
      <c r="J379">
        <v>1399179600</v>
      </c>
      <c r="K379" s="6">
        <f t="shared" si="25"/>
        <v>41763.208333333336</v>
      </c>
      <c r="L379">
        <v>1399352400</v>
      </c>
      <c r="M379" s="7">
        <f t="shared" si="26"/>
        <v>41765.208333333336</v>
      </c>
      <c r="N379">
        <f t="shared" si="27"/>
        <v>2</v>
      </c>
      <c r="O379" t="b">
        <v>0</v>
      </c>
      <c r="P379" t="b">
        <v>1</v>
      </c>
      <c r="Q379" t="s">
        <v>2037</v>
      </c>
      <c r="R379" t="s">
        <v>2038</v>
      </c>
      <c r="S379" s="12">
        <f t="shared" si="28"/>
        <v>64</v>
      </c>
      <c r="T379">
        <f t="shared" si="29"/>
        <v>57.992576882290564</v>
      </c>
    </row>
    <row r="380" spans="1:20" ht="23" hidden="1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t="s">
        <v>14</v>
      </c>
      <c r="G380">
        <v>1825</v>
      </c>
      <c r="H380" t="s">
        <v>21</v>
      </c>
      <c r="I380" t="s">
        <v>22</v>
      </c>
      <c r="J380">
        <v>1282798800</v>
      </c>
      <c r="K380" s="6">
        <f t="shared" si="25"/>
        <v>40416.208333333336</v>
      </c>
      <c r="L380">
        <v>1284354000</v>
      </c>
      <c r="M380" s="7">
        <f t="shared" si="26"/>
        <v>40434.208333333336</v>
      </c>
      <c r="N380">
        <f t="shared" si="27"/>
        <v>18</v>
      </c>
      <c r="O380" t="b">
        <v>0</v>
      </c>
      <c r="P380" t="b">
        <v>0</v>
      </c>
      <c r="Q380" t="s">
        <v>2033</v>
      </c>
      <c r="R380" t="s">
        <v>2043</v>
      </c>
      <c r="S380" s="12">
        <f t="shared" si="28"/>
        <v>85</v>
      </c>
      <c r="T380">
        <f t="shared" si="29"/>
        <v>69.9972602739726</v>
      </c>
    </row>
    <row r="381" spans="1:20" ht="36" hidden="1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t="s">
        <v>14</v>
      </c>
      <c r="G381">
        <v>31</v>
      </c>
      <c r="H381" t="s">
        <v>21</v>
      </c>
      <c r="I381" t="s">
        <v>22</v>
      </c>
      <c r="J381">
        <v>1437109200</v>
      </c>
      <c r="K381" s="6">
        <f t="shared" si="25"/>
        <v>42202.208333333328</v>
      </c>
      <c r="L381">
        <v>1441170000</v>
      </c>
      <c r="M381" s="7">
        <f t="shared" si="26"/>
        <v>42249.208333333328</v>
      </c>
      <c r="N381">
        <f t="shared" si="27"/>
        <v>47</v>
      </c>
      <c r="O381" t="b">
        <v>0</v>
      </c>
      <c r="P381" t="b">
        <v>1</v>
      </c>
      <c r="Q381" t="s">
        <v>2037</v>
      </c>
      <c r="R381" t="s">
        <v>2038</v>
      </c>
      <c r="S381" s="12">
        <f t="shared" si="28"/>
        <v>29</v>
      </c>
      <c r="T381">
        <f t="shared" si="29"/>
        <v>73.838709677419359</v>
      </c>
    </row>
    <row r="382" spans="1:20" ht="36" hidden="1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t="s">
        <v>14</v>
      </c>
      <c r="G382">
        <v>107</v>
      </c>
      <c r="H382" t="s">
        <v>21</v>
      </c>
      <c r="I382" t="s">
        <v>22</v>
      </c>
      <c r="J382">
        <v>1517637600</v>
      </c>
      <c r="K382" s="6">
        <f t="shared" si="25"/>
        <v>43134.25</v>
      </c>
      <c r="L382">
        <v>1518415200</v>
      </c>
      <c r="M382" s="7">
        <f t="shared" si="26"/>
        <v>43143.25</v>
      </c>
      <c r="N382">
        <f t="shared" si="27"/>
        <v>9</v>
      </c>
      <c r="O382" t="b">
        <v>0</v>
      </c>
      <c r="P382" t="b">
        <v>0</v>
      </c>
      <c r="Q382" t="s">
        <v>2037</v>
      </c>
      <c r="R382" t="s">
        <v>2038</v>
      </c>
      <c r="S382" s="12">
        <f t="shared" si="28"/>
        <v>7</v>
      </c>
      <c r="T382">
        <f t="shared" si="29"/>
        <v>103.81308411214954</v>
      </c>
    </row>
    <row r="383" spans="1:20" ht="23" hidden="1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t="s">
        <v>14</v>
      </c>
      <c r="G383">
        <v>27</v>
      </c>
      <c r="H383" t="s">
        <v>21</v>
      </c>
      <c r="I383" t="s">
        <v>22</v>
      </c>
      <c r="J383">
        <v>1556427600</v>
      </c>
      <c r="K383" s="6">
        <f t="shared" si="25"/>
        <v>43583.208333333328</v>
      </c>
      <c r="L383">
        <v>1556600400</v>
      </c>
      <c r="M383" s="7">
        <f t="shared" si="26"/>
        <v>43585.208333333328</v>
      </c>
      <c r="N383">
        <f t="shared" si="27"/>
        <v>2</v>
      </c>
      <c r="O383" t="b">
        <v>0</v>
      </c>
      <c r="P383" t="b">
        <v>0</v>
      </c>
      <c r="Q383" t="s">
        <v>2037</v>
      </c>
      <c r="R383" t="s">
        <v>2038</v>
      </c>
      <c r="S383" s="12">
        <f t="shared" si="28"/>
        <v>28</v>
      </c>
      <c r="T383">
        <f t="shared" si="29"/>
        <v>90.259259259259252</v>
      </c>
    </row>
    <row r="384" spans="1:20" ht="23" hidden="1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t="s">
        <v>14</v>
      </c>
      <c r="G384">
        <v>1221</v>
      </c>
      <c r="H384" t="s">
        <v>21</v>
      </c>
      <c r="I384" t="s">
        <v>22</v>
      </c>
      <c r="J384">
        <v>1576476000</v>
      </c>
      <c r="K384" s="6">
        <f t="shared" si="25"/>
        <v>43815.25</v>
      </c>
      <c r="L384">
        <v>1576994400</v>
      </c>
      <c r="M384" s="7">
        <f t="shared" si="26"/>
        <v>43821.25</v>
      </c>
      <c r="N384">
        <f t="shared" si="27"/>
        <v>6</v>
      </c>
      <c r="O384" t="b">
        <v>0</v>
      </c>
      <c r="P384" t="b">
        <v>0</v>
      </c>
      <c r="Q384" t="s">
        <v>2039</v>
      </c>
      <c r="R384" t="s">
        <v>2040</v>
      </c>
      <c r="S384" s="12">
        <f t="shared" si="28"/>
        <v>52</v>
      </c>
      <c r="T384">
        <f t="shared" si="29"/>
        <v>76.978705978705975</v>
      </c>
    </row>
    <row r="385" spans="1:20" ht="23" hidden="1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t="s">
        <v>14</v>
      </c>
      <c r="G385">
        <v>1</v>
      </c>
      <c r="H385" t="s">
        <v>21</v>
      </c>
      <c r="I385" t="s">
        <v>22</v>
      </c>
      <c r="J385">
        <v>1411102800</v>
      </c>
      <c r="K385" s="6">
        <f t="shared" si="25"/>
        <v>41901.208333333336</v>
      </c>
      <c r="L385">
        <v>1411189200</v>
      </c>
      <c r="M385" s="7">
        <f t="shared" si="26"/>
        <v>41902.208333333336</v>
      </c>
      <c r="N385">
        <f t="shared" si="27"/>
        <v>1</v>
      </c>
      <c r="O385" t="b">
        <v>0</v>
      </c>
      <c r="P385" t="b">
        <v>1</v>
      </c>
      <c r="Q385" t="s">
        <v>2035</v>
      </c>
      <c r="R385" t="s">
        <v>2036</v>
      </c>
      <c r="S385" s="12">
        <f t="shared" si="28"/>
        <v>2</v>
      </c>
      <c r="T385">
        <f t="shared" si="29"/>
        <v>2</v>
      </c>
    </row>
    <row r="386" spans="1:20" ht="23" hidden="1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t="s">
        <v>14</v>
      </c>
      <c r="G386">
        <v>16</v>
      </c>
      <c r="H386" t="s">
        <v>21</v>
      </c>
      <c r="I386" t="s">
        <v>22</v>
      </c>
      <c r="J386">
        <v>1349326800</v>
      </c>
      <c r="K386" s="6">
        <f t="shared" ref="K386:K449" si="30">(((J386/60)/60)/24)+DATE(1970,1,1)</f>
        <v>41186.208333333336</v>
      </c>
      <c r="L386">
        <v>1349672400</v>
      </c>
      <c r="M386" s="7">
        <f t="shared" ref="M386:M449" si="31">(((L386/60)/60)/24)+DATE(1970,1,1)</f>
        <v>41190.208333333336</v>
      </c>
      <c r="N386">
        <f t="shared" ref="N386:N449" si="32">DATEDIF(K386,M386, "D")</f>
        <v>4</v>
      </c>
      <c r="O386" t="b">
        <v>0</v>
      </c>
      <c r="P386" t="b">
        <v>0</v>
      </c>
      <c r="Q386" t="s">
        <v>2045</v>
      </c>
      <c r="R386" t="s">
        <v>2054</v>
      </c>
      <c r="S386" s="12">
        <f t="shared" ref="S386:S449" si="33">ROUND(E386/D386*100,0)</f>
        <v>12</v>
      </c>
      <c r="T386">
        <f t="shared" ref="T386:T449" si="34">E386/G386</f>
        <v>49.6875</v>
      </c>
    </row>
    <row r="387" spans="1:20" ht="23" hidden="1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t="s">
        <v>14</v>
      </c>
      <c r="G387">
        <v>41</v>
      </c>
      <c r="H387" t="s">
        <v>21</v>
      </c>
      <c r="I387" t="s">
        <v>22</v>
      </c>
      <c r="J387">
        <v>1303880400</v>
      </c>
      <c r="K387" s="6">
        <f t="shared" si="30"/>
        <v>40660.208333333336</v>
      </c>
      <c r="L387">
        <v>1304485200</v>
      </c>
      <c r="M387" s="7">
        <f t="shared" si="31"/>
        <v>40667.208333333336</v>
      </c>
      <c r="N387">
        <f t="shared" si="32"/>
        <v>7</v>
      </c>
      <c r="O387" t="b">
        <v>0</v>
      </c>
      <c r="P387" t="b">
        <v>0</v>
      </c>
      <c r="Q387" t="s">
        <v>2037</v>
      </c>
      <c r="R387" t="s">
        <v>2038</v>
      </c>
      <c r="S387" s="12">
        <f t="shared" si="33"/>
        <v>20</v>
      </c>
      <c r="T387">
        <f t="shared" si="34"/>
        <v>44.951219512195124</v>
      </c>
    </row>
    <row r="388" spans="1:20" ht="23" hidden="1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t="s">
        <v>14</v>
      </c>
      <c r="G388">
        <v>523</v>
      </c>
      <c r="H388" t="s">
        <v>26</v>
      </c>
      <c r="I388" t="s">
        <v>27</v>
      </c>
      <c r="J388">
        <v>1557637200</v>
      </c>
      <c r="K388" s="6">
        <f t="shared" si="30"/>
        <v>43597.208333333328</v>
      </c>
      <c r="L388">
        <v>1558760400</v>
      </c>
      <c r="M388" s="7">
        <f t="shared" si="31"/>
        <v>43610.208333333328</v>
      </c>
      <c r="N388">
        <f t="shared" si="32"/>
        <v>13</v>
      </c>
      <c r="O388" t="b">
        <v>0</v>
      </c>
      <c r="P388" t="b">
        <v>0</v>
      </c>
      <c r="Q388" t="s">
        <v>2039</v>
      </c>
      <c r="R388" t="s">
        <v>2042</v>
      </c>
      <c r="S388" s="12">
        <f t="shared" si="33"/>
        <v>51</v>
      </c>
      <c r="T388">
        <f t="shared" si="34"/>
        <v>67.946462715105156</v>
      </c>
    </row>
    <row r="389" spans="1:20" ht="23" hidden="1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t="s">
        <v>14</v>
      </c>
      <c r="G389">
        <v>141</v>
      </c>
      <c r="H389" t="s">
        <v>40</v>
      </c>
      <c r="I389" t="s">
        <v>41</v>
      </c>
      <c r="J389">
        <v>1375592400</v>
      </c>
      <c r="K389" s="6">
        <f t="shared" si="30"/>
        <v>41490.208333333336</v>
      </c>
      <c r="L389">
        <v>1376629200</v>
      </c>
      <c r="M389" s="7">
        <f t="shared" si="31"/>
        <v>41502.208333333336</v>
      </c>
      <c r="N389">
        <f t="shared" si="32"/>
        <v>12</v>
      </c>
      <c r="O389" t="b">
        <v>0</v>
      </c>
      <c r="P389" t="b">
        <v>0</v>
      </c>
      <c r="Q389" t="s">
        <v>2037</v>
      </c>
      <c r="R389" t="s">
        <v>2038</v>
      </c>
      <c r="S389" s="12">
        <f t="shared" si="33"/>
        <v>57</v>
      </c>
      <c r="T389">
        <f t="shared" si="34"/>
        <v>26.070921985815602</v>
      </c>
    </row>
    <row r="390" spans="1:20" ht="36" hidden="1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t="s">
        <v>14</v>
      </c>
      <c r="G390">
        <v>52</v>
      </c>
      <c r="H390" t="s">
        <v>21</v>
      </c>
      <c r="I390" t="s">
        <v>22</v>
      </c>
      <c r="J390">
        <v>1418882400</v>
      </c>
      <c r="K390" s="6">
        <f t="shared" si="30"/>
        <v>41991.25</v>
      </c>
      <c r="L390">
        <v>1419660000</v>
      </c>
      <c r="M390" s="7">
        <f t="shared" si="31"/>
        <v>42000.25</v>
      </c>
      <c r="N390">
        <f t="shared" si="32"/>
        <v>9</v>
      </c>
      <c r="O390" t="b">
        <v>0</v>
      </c>
      <c r="P390" t="b">
        <v>0</v>
      </c>
      <c r="Q390" t="s">
        <v>2052</v>
      </c>
      <c r="R390" t="s">
        <v>2053</v>
      </c>
      <c r="S390" s="12">
        <f t="shared" si="33"/>
        <v>36</v>
      </c>
      <c r="T390">
        <f t="shared" si="34"/>
        <v>25.826923076923077</v>
      </c>
    </row>
    <row r="391" spans="1:20" ht="23" hidden="1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t="s">
        <v>14</v>
      </c>
      <c r="G391">
        <v>225</v>
      </c>
      <c r="H391" t="s">
        <v>26</v>
      </c>
      <c r="I391" t="s">
        <v>27</v>
      </c>
      <c r="J391">
        <v>1507957200</v>
      </c>
      <c r="K391" s="6">
        <f t="shared" si="30"/>
        <v>43022.208333333328</v>
      </c>
      <c r="L391">
        <v>1510725600</v>
      </c>
      <c r="M391" s="7">
        <f t="shared" si="31"/>
        <v>43054.25</v>
      </c>
      <c r="N391">
        <f t="shared" si="32"/>
        <v>32</v>
      </c>
      <c r="O391" t="b">
        <v>0</v>
      </c>
      <c r="P391" t="b">
        <v>1</v>
      </c>
      <c r="Q391" t="s">
        <v>2037</v>
      </c>
      <c r="R391" t="s">
        <v>2038</v>
      </c>
      <c r="S391" s="12">
        <f t="shared" si="33"/>
        <v>59</v>
      </c>
      <c r="T391">
        <f t="shared" si="34"/>
        <v>92.955555555555549</v>
      </c>
    </row>
    <row r="392" spans="1:20" ht="23" hidden="1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t="s">
        <v>14</v>
      </c>
      <c r="G392">
        <v>38</v>
      </c>
      <c r="H392" t="s">
        <v>21</v>
      </c>
      <c r="I392" t="s">
        <v>22</v>
      </c>
      <c r="J392">
        <v>1329026400</v>
      </c>
      <c r="K392" s="6">
        <f t="shared" si="30"/>
        <v>40951.25</v>
      </c>
      <c r="L392">
        <v>1330236000</v>
      </c>
      <c r="M392" s="7">
        <f t="shared" si="31"/>
        <v>40965.25</v>
      </c>
      <c r="N392">
        <f t="shared" si="32"/>
        <v>14</v>
      </c>
      <c r="O392" t="b">
        <v>0</v>
      </c>
      <c r="P392" t="b">
        <v>0</v>
      </c>
      <c r="Q392" t="s">
        <v>2035</v>
      </c>
      <c r="R392" t="s">
        <v>2036</v>
      </c>
      <c r="S392" s="12">
        <f t="shared" si="33"/>
        <v>1</v>
      </c>
      <c r="T392">
        <f t="shared" si="34"/>
        <v>31.842105263157894</v>
      </c>
    </row>
    <row r="393" spans="1:20" ht="23" hidden="1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t="s">
        <v>14</v>
      </c>
      <c r="G393">
        <v>15</v>
      </c>
      <c r="H393" t="s">
        <v>21</v>
      </c>
      <c r="I393" t="s">
        <v>22</v>
      </c>
      <c r="J393">
        <v>1463029200</v>
      </c>
      <c r="K393" s="6">
        <f t="shared" si="30"/>
        <v>42502.208333333328</v>
      </c>
      <c r="L393">
        <v>1463374800</v>
      </c>
      <c r="M393" s="7">
        <f t="shared" si="31"/>
        <v>42506.208333333328</v>
      </c>
      <c r="N393">
        <f t="shared" si="32"/>
        <v>4</v>
      </c>
      <c r="O393" t="b">
        <v>0</v>
      </c>
      <c r="P393" t="b">
        <v>0</v>
      </c>
      <c r="Q393" t="s">
        <v>2031</v>
      </c>
      <c r="R393" t="s">
        <v>2032</v>
      </c>
      <c r="S393" s="12">
        <f t="shared" si="33"/>
        <v>18</v>
      </c>
      <c r="T393">
        <f t="shared" si="34"/>
        <v>105.13333333333334</v>
      </c>
    </row>
    <row r="394" spans="1:20" ht="23" hidden="1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t="s">
        <v>14</v>
      </c>
      <c r="G394">
        <v>37</v>
      </c>
      <c r="H394" t="s">
        <v>21</v>
      </c>
      <c r="I394" t="s">
        <v>22</v>
      </c>
      <c r="J394">
        <v>1342069200</v>
      </c>
      <c r="K394" s="6">
        <f t="shared" si="30"/>
        <v>41102.208333333336</v>
      </c>
      <c r="L394">
        <v>1344574800</v>
      </c>
      <c r="M394" s="7">
        <f t="shared" si="31"/>
        <v>41131.208333333336</v>
      </c>
      <c r="N394">
        <f t="shared" si="32"/>
        <v>29</v>
      </c>
      <c r="O394" t="b">
        <v>0</v>
      </c>
      <c r="P394" t="b">
        <v>0</v>
      </c>
      <c r="Q394" t="s">
        <v>2037</v>
      </c>
      <c r="R394" t="s">
        <v>2038</v>
      </c>
      <c r="S394" s="12">
        <f t="shared" si="33"/>
        <v>46</v>
      </c>
      <c r="T394">
        <f t="shared" si="34"/>
        <v>89.21621621621621</v>
      </c>
    </row>
    <row r="395" spans="1:20" ht="23" hidden="1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t="s">
        <v>14</v>
      </c>
      <c r="G395">
        <v>112</v>
      </c>
      <c r="H395" t="s">
        <v>21</v>
      </c>
      <c r="I395" t="s">
        <v>22</v>
      </c>
      <c r="J395">
        <v>1403931600</v>
      </c>
      <c r="K395" s="6">
        <f t="shared" si="30"/>
        <v>41818.208333333336</v>
      </c>
      <c r="L395">
        <v>1404104400</v>
      </c>
      <c r="M395" s="7">
        <f t="shared" si="31"/>
        <v>41820.208333333336</v>
      </c>
      <c r="N395">
        <f t="shared" si="32"/>
        <v>2</v>
      </c>
      <c r="O395" t="b">
        <v>0</v>
      </c>
      <c r="P395" t="b">
        <v>1</v>
      </c>
      <c r="Q395" t="s">
        <v>2037</v>
      </c>
      <c r="R395" t="s">
        <v>2038</v>
      </c>
      <c r="S395" s="12">
        <f t="shared" si="33"/>
        <v>73</v>
      </c>
      <c r="T395">
        <f t="shared" si="34"/>
        <v>51.151785714285715</v>
      </c>
    </row>
    <row r="396" spans="1:20" ht="23" hidden="1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t="s">
        <v>14</v>
      </c>
      <c r="G396">
        <v>21</v>
      </c>
      <c r="H396" t="s">
        <v>21</v>
      </c>
      <c r="I396" t="s">
        <v>22</v>
      </c>
      <c r="J396">
        <v>1563771600</v>
      </c>
      <c r="K396" s="6">
        <f t="shared" si="30"/>
        <v>43668.208333333328</v>
      </c>
      <c r="L396">
        <v>1564030800</v>
      </c>
      <c r="M396" s="7">
        <f t="shared" si="31"/>
        <v>43671.208333333328</v>
      </c>
      <c r="N396">
        <f t="shared" si="32"/>
        <v>3</v>
      </c>
      <c r="O396" t="b">
        <v>1</v>
      </c>
      <c r="P396" t="b">
        <v>0</v>
      </c>
      <c r="Q396" t="s">
        <v>2037</v>
      </c>
      <c r="R396" t="s">
        <v>2038</v>
      </c>
      <c r="S396" s="12">
        <f t="shared" si="33"/>
        <v>2</v>
      </c>
      <c r="T396">
        <f t="shared" si="34"/>
        <v>80.476190476190482</v>
      </c>
    </row>
    <row r="397" spans="1:20" ht="36" hidden="1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t="s">
        <v>14</v>
      </c>
      <c r="G397">
        <v>67</v>
      </c>
      <c r="H397" t="s">
        <v>21</v>
      </c>
      <c r="I397" t="s">
        <v>22</v>
      </c>
      <c r="J397">
        <v>1304744400</v>
      </c>
      <c r="K397" s="6">
        <f t="shared" si="30"/>
        <v>40670.208333333336</v>
      </c>
      <c r="L397">
        <v>1306213200</v>
      </c>
      <c r="M397" s="7">
        <f t="shared" si="31"/>
        <v>40687.208333333336</v>
      </c>
      <c r="N397">
        <f t="shared" si="32"/>
        <v>17</v>
      </c>
      <c r="O397" t="b">
        <v>0</v>
      </c>
      <c r="P397" t="b">
        <v>1</v>
      </c>
      <c r="Q397" t="s">
        <v>2048</v>
      </c>
      <c r="R397" t="s">
        <v>2049</v>
      </c>
      <c r="S397" s="12">
        <f t="shared" si="33"/>
        <v>49</v>
      </c>
      <c r="T397">
        <f t="shared" si="34"/>
        <v>57.298507462686565</v>
      </c>
    </row>
    <row r="398" spans="1:20" ht="23" hidden="1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t="s">
        <v>14</v>
      </c>
      <c r="G398">
        <v>78</v>
      </c>
      <c r="H398" t="s">
        <v>21</v>
      </c>
      <c r="I398" t="s">
        <v>22</v>
      </c>
      <c r="J398">
        <v>1294552800</v>
      </c>
      <c r="K398" s="6">
        <f t="shared" si="30"/>
        <v>40552.25</v>
      </c>
      <c r="L398">
        <v>1297576800</v>
      </c>
      <c r="M398" s="7">
        <f t="shared" si="31"/>
        <v>40587.25</v>
      </c>
      <c r="N398">
        <f t="shared" si="32"/>
        <v>35</v>
      </c>
      <c r="O398" t="b">
        <v>1</v>
      </c>
      <c r="P398" t="b">
        <v>0</v>
      </c>
      <c r="Q398" t="s">
        <v>2037</v>
      </c>
      <c r="R398" t="s">
        <v>2038</v>
      </c>
      <c r="S398" s="12">
        <f t="shared" si="33"/>
        <v>13</v>
      </c>
      <c r="T398">
        <f t="shared" si="34"/>
        <v>71.987179487179489</v>
      </c>
    </row>
    <row r="399" spans="1:20" ht="23" hidden="1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t="s">
        <v>14</v>
      </c>
      <c r="G399">
        <v>67</v>
      </c>
      <c r="H399" t="s">
        <v>26</v>
      </c>
      <c r="I399" t="s">
        <v>27</v>
      </c>
      <c r="J399">
        <v>1295935200</v>
      </c>
      <c r="K399" s="6">
        <f t="shared" si="30"/>
        <v>40568.25</v>
      </c>
      <c r="L399">
        <v>1296194400</v>
      </c>
      <c r="M399" s="7">
        <f t="shared" si="31"/>
        <v>40571.25</v>
      </c>
      <c r="N399">
        <f t="shared" si="32"/>
        <v>3</v>
      </c>
      <c r="O399" t="b">
        <v>0</v>
      </c>
      <c r="P399" t="b">
        <v>0</v>
      </c>
      <c r="Q399" t="s">
        <v>2037</v>
      </c>
      <c r="R399" t="s">
        <v>2038</v>
      </c>
      <c r="S399" s="12">
        <f t="shared" si="33"/>
        <v>65</v>
      </c>
      <c r="T399">
        <f t="shared" si="34"/>
        <v>92.611940298507463</v>
      </c>
    </row>
    <row r="400" spans="1:20" ht="23" hidden="1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t="s">
        <v>14</v>
      </c>
      <c r="G400">
        <v>263</v>
      </c>
      <c r="H400" t="s">
        <v>26</v>
      </c>
      <c r="I400" t="s">
        <v>27</v>
      </c>
      <c r="J400">
        <v>1486706400</v>
      </c>
      <c r="K400" s="6">
        <f t="shared" si="30"/>
        <v>42776.25</v>
      </c>
      <c r="L400">
        <v>1488348000</v>
      </c>
      <c r="M400" s="7">
        <f t="shared" si="31"/>
        <v>42795.25</v>
      </c>
      <c r="N400">
        <f t="shared" si="32"/>
        <v>19</v>
      </c>
      <c r="O400" t="b">
        <v>0</v>
      </c>
      <c r="P400" t="b">
        <v>0</v>
      </c>
      <c r="Q400" t="s">
        <v>2052</v>
      </c>
      <c r="R400" t="s">
        <v>2053</v>
      </c>
      <c r="S400" s="12">
        <f t="shared" si="33"/>
        <v>81</v>
      </c>
      <c r="T400">
        <f t="shared" si="34"/>
        <v>30.958174904942965</v>
      </c>
    </row>
    <row r="401" spans="1:20" ht="23" hidden="1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t="s">
        <v>14</v>
      </c>
      <c r="G401">
        <v>1691</v>
      </c>
      <c r="H401" t="s">
        <v>21</v>
      </c>
      <c r="I401" t="s">
        <v>22</v>
      </c>
      <c r="J401">
        <v>1333602000</v>
      </c>
      <c r="K401" s="6">
        <f t="shared" si="30"/>
        <v>41004.208333333336</v>
      </c>
      <c r="L401">
        <v>1334898000</v>
      </c>
      <c r="M401" s="7">
        <f t="shared" si="31"/>
        <v>41019.208333333336</v>
      </c>
      <c r="N401">
        <f t="shared" si="32"/>
        <v>15</v>
      </c>
      <c r="O401" t="b">
        <v>1</v>
      </c>
      <c r="P401" t="b">
        <v>0</v>
      </c>
      <c r="Q401" t="s">
        <v>2052</v>
      </c>
      <c r="R401" t="s">
        <v>2053</v>
      </c>
      <c r="S401" s="12">
        <f t="shared" si="33"/>
        <v>32</v>
      </c>
      <c r="T401">
        <f t="shared" si="34"/>
        <v>33.001182732111175</v>
      </c>
    </row>
    <row r="402" spans="1:20" ht="36" hidden="1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t="s">
        <v>14</v>
      </c>
      <c r="G402">
        <v>181</v>
      </c>
      <c r="H402" t="s">
        <v>21</v>
      </c>
      <c r="I402" t="s">
        <v>22</v>
      </c>
      <c r="J402">
        <v>1308200400</v>
      </c>
      <c r="K402" s="6">
        <f t="shared" si="30"/>
        <v>40710.208333333336</v>
      </c>
      <c r="L402">
        <v>1308373200</v>
      </c>
      <c r="M402" s="7">
        <f t="shared" si="31"/>
        <v>40712.208333333336</v>
      </c>
      <c r="N402">
        <f t="shared" si="32"/>
        <v>2</v>
      </c>
      <c r="O402" t="b">
        <v>0</v>
      </c>
      <c r="P402" t="b">
        <v>0</v>
      </c>
      <c r="Q402" t="s">
        <v>2037</v>
      </c>
      <c r="R402" t="s">
        <v>2038</v>
      </c>
      <c r="S402" s="12">
        <f t="shared" si="33"/>
        <v>10</v>
      </c>
      <c r="T402">
        <f t="shared" si="34"/>
        <v>84.187845303867405</v>
      </c>
    </row>
    <row r="403" spans="1:20" ht="23" hidden="1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t="s">
        <v>14</v>
      </c>
      <c r="G403">
        <v>13</v>
      </c>
      <c r="H403" t="s">
        <v>21</v>
      </c>
      <c r="I403" t="s">
        <v>22</v>
      </c>
      <c r="J403">
        <v>1411707600</v>
      </c>
      <c r="K403" s="6">
        <f t="shared" si="30"/>
        <v>41908.208333333336</v>
      </c>
      <c r="L403">
        <v>1412312400</v>
      </c>
      <c r="M403" s="7">
        <f t="shared" si="31"/>
        <v>41915.208333333336</v>
      </c>
      <c r="N403">
        <f t="shared" si="32"/>
        <v>7</v>
      </c>
      <c r="O403" t="b">
        <v>0</v>
      </c>
      <c r="P403" t="b">
        <v>0</v>
      </c>
      <c r="Q403" t="s">
        <v>2037</v>
      </c>
      <c r="R403" t="s">
        <v>2038</v>
      </c>
      <c r="S403" s="12">
        <f t="shared" si="33"/>
        <v>27</v>
      </c>
      <c r="T403">
        <f t="shared" si="34"/>
        <v>73.92307692307692</v>
      </c>
    </row>
    <row r="404" spans="1:20" ht="23" hidden="1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t="s">
        <v>14</v>
      </c>
      <c r="G404">
        <v>1</v>
      </c>
      <c r="H404" t="s">
        <v>21</v>
      </c>
      <c r="I404" t="s">
        <v>22</v>
      </c>
      <c r="J404">
        <v>1555390800</v>
      </c>
      <c r="K404" s="6">
        <f t="shared" si="30"/>
        <v>43571.208333333328</v>
      </c>
      <c r="L404">
        <v>1555822800</v>
      </c>
      <c r="M404" s="7">
        <f t="shared" si="31"/>
        <v>43576.208333333328</v>
      </c>
      <c r="N404">
        <f t="shared" si="32"/>
        <v>5</v>
      </c>
      <c r="O404" t="b">
        <v>0</v>
      </c>
      <c r="P404" t="b">
        <v>1</v>
      </c>
      <c r="Q404" t="s">
        <v>2037</v>
      </c>
      <c r="R404" t="s">
        <v>2038</v>
      </c>
      <c r="S404" s="12">
        <f t="shared" si="33"/>
        <v>5</v>
      </c>
      <c r="T404">
        <f t="shared" si="34"/>
        <v>5</v>
      </c>
    </row>
    <row r="405" spans="1:20" ht="36" hidden="1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t="s">
        <v>14</v>
      </c>
      <c r="G405">
        <v>21</v>
      </c>
      <c r="H405" t="s">
        <v>21</v>
      </c>
      <c r="I405" t="s">
        <v>22</v>
      </c>
      <c r="J405">
        <v>1450591200</v>
      </c>
      <c r="K405" s="6">
        <f t="shared" si="30"/>
        <v>42358.25</v>
      </c>
      <c r="L405">
        <v>1453701600</v>
      </c>
      <c r="M405" s="7">
        <f t="shared" si="31"/>
        <v>42394.25</v>
      </c>
      <c r="N405">
        <f t="shared" si="32"/>
        <v>36</v>
      </c>
      <c r="O405" t="b">
        <v>0</v>
      </c>
      <c r="P405" t="b">
        <v>1</v>
      </c>
      <c r="Q405" t="s">
        <v>2039</v>
      </c>
      <c r="R405" t="s">
        <v>2061</v>
      </c>
      <c r="S405" s="12">
        <f t="shared" si="33"/>
        <v>60</v>
      </c>
      <c r="T405">
        <f t="shared" si="34"/>
        <v>94.285714285714292</v>
      </c>
    </row>
    <row r="406" spans="1:20" ht="23" hidden="1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t="s">
        <v>14</v>
      </c>
      <c r="G406">
        <v>830</v>
      </c>
      <c r="H406" t="s">
        <v>21</v>
      </c>
      <c r="I406" t="s">
        <v>22</v>
      </c>
      <c r="J406">
        <v>1450764000</v>
      </c>
      <c r="K406" s="6">
        <f t="shared" si="30"/>
        <v>42360.25</v>
      </c>
      <c r="L406">
        <v>1451109600</v>
      </c>
      <c r="M406" s="7">
        <f t="shared" si="31"/>
        <v>42364.25</v>
      </c>
      <c r="N406">
        <f t="shared" si="32"/>
        <v>4</v>
      </c>
      <c r="O406" t="b">
        <v>0</v>
      </c>
      <c r="P406" t="b">
        <v>0</v>
      </c>
      <c r="Q406" t="s">
        <v>2039</v>
      </c>
      <c r="R406" t="s">
        <v>2061</v>
      </c>
      <c r="S406" s="12">
        <f t="shared" si="33"/>
        <v>19</v>
      </c>
      <c r="T406">
        <f t="shared" si="34"/>
        <v>43.00963855421687</v>
      </c>
    </row>
    <row r="407" spans="1:20" ht="23" hidden="1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t="s">
        <v>14</v>
      </c>
      <c r="G407">
        <v>130</v>
      </c>
      <c r="H407" t="s">
        <v>21</v>
      </c>
      <c r="I407" t="s">
        <v>22</v>
      </c>
      <c r="J407">
        <v>1277701200</v>
      </c>
      <c r="K407" s="6">
        <f t="shared" si="30"/>
        <v>40357.208333333336</v>
      </c>
      <c r="L407">
        <v>1280120400</v>
      </c>
      <c r="M407" s="7">
        <f t="shared" si="31"/>
        <v>40385.208333333336</v>
      </c>
      <c r="N407">
        <f t="shared" si="32"/>
        <v>28</v>
      </c>
      <c r="O407" t="b">
        <v>0</v>
      </c>
      <c r="P407" t="b">
        <v>0</v>
      </c>
      <c r="Q407" t="s">
        <v>2045</v>
      </c>
      <c r="R407" t="s">
        <v>2057</v>
      </c>
      <c r="S407" s="12">
        <f t="shared" si="33"/>
        <v>5</v>
      </c>
      <c r="T407">
        <f t="shared" si="34"/>
        <v>51.007692307692309</v>
      </c>
    </row>
    <row r="408" spans="1:20" ht="23" hidden="1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t="s">
        <v>14</v>
      </c>
      <c r="G408">
        <v>55</v>
      </c>
      <c r="H408" t="s">
        <v>21</v>
      </c>
      <c r="I408" t="s">
        <v>22</v>
      </c>
      <c r="J408">
        <v>1454911200</v>
      </c>
      <c r="K408" s="6">
        <f t="shared" si="30"/>
        <v>42408.25</v>
      </c>
      <c r="L408">
        <v>1458104400</v>
      </c>
      <c r="M408" s="7">
        <f t="shared" si="31"/>
        <v>42445.208333333328</v>
      </c>
      <c r="N408">
        <f t="shared" si="32"/>
        <v>37</v>
      </c>
      <c r="O408" t="b">
        <v>0</v>
      </c>
      <c r="P408" t="b">
        <v>0</v>
      </c>
      <c r="Q408" t="s">
        <v>2035</v>
      </c>
      <c r="R408" t="s">
        <v>2036</v>
      </c>
      <c r="S408" s="12">
        <f t="shared" si="33"/>
        <v>85</v>
      </c>
      <c r="T408">
        <f t="shared" si="34"/>
        <v>85.054545454545448</v>
      </c>
    </row>
    <row r="409" spans="1:20" ht="23" hidden="1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t="s">
        <v>14</v>
      </c>
      <c r="G409">
        <v>114</v>
      </c>
      <c r="H409" t="s">
        <v>107</v>
      </c>
      <c r="I409" t="s">
        <v>108</v>
      </c>
      <c r="J409">
        <v>1299304800</v>
      </c>
      <c r="K409" s="6">
        <f t="shared" si="30"/>
        <v>40607.25</v>
      </c>
      <c r="L409">
        <v>1299823200</v>
      </c>
      <c r="M409" s="7">
        <f t="shared" si="31"/>
        <v>40613.25</v>
      </c>
      <c r="N409">
        <f t="shared" si="32"/>
        <v>6</v>
      </c>
      <c r="O409" t="b">
        <v>0</v>
      </c>
      <c r="P409" t="b">
        <v>1</v>
      </c>
      <c r="Q409" t="s">
        <v>2052</v>
      </c>
      <c r="R409" t="s">
        <v>2053</v>
      </c>
      <c r="S409" s="12">
        <f t="shared" si="33"/>
        <v>85</v>
      </c>
      <c r="T409">
        <f t="shared" si="34"/>
        <v>43.833333333333336</v>
      </c>
    </row>
    <row r="410" spans="1:20" ht="36" hidden="1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t="s">
        <v>14</v>
      </c>
      <c r="G410">
        <v>594</v>
      </c>
      <c r="H410" t="s">
        <v>21</v>
      </c>
      <c r="I410" t="s">
        <v>22</v>
      </c>
      <c r="J410">
        <v>1304917200</v>
      </c>
      <c r="K410" s="6">
        <f t="shared" si="30"/>
        <v>40672.208333333336</v>
      </c>
      <c r="L410">
        <v>1305003600</v>
      </c>
      <c r="M410" s="7">
        <f t="shared" si="31"/>
        <v>40673.208333333336</v>
      </c>
      <c r="N410">
        <f t="shared" si="32"/>
        <v>1</v>
      </c>
      <c r="O410" t="b">
        <v>0</v>
      </c>
      <c r="P410" t="b">
        <v>0</v>
      </c>
      <c r="Q410" t="s">
        <v>2037</v>
      </c>
      <c r="R410" t="s">
        <v>2038</v>
      </c>
      <c r="S410" s="12">
        <f t="shared" si="33"/>
        <v>61</v>
      </c>
      <c r="T410">
        <f t="shared" si="34"/>
        <v>97.069023569023571</v>
      </c>
    </row>
    <row r="411" spans="1:20" ht="23" hidden="1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t="s">
        <v>14</v>
      </c>
      <c r="G411">
        <v>24</v>
      </c>
      <c r="H411" t="s">
        <v>21</v>
      </c>
      <c r="I411" t="s">
        <v>22</v>
      </c>
      <c r="J411">
        <v>1381208400</v>
      </c>
      <c r="K411" s="6">
        <f t="shared" si="30"/>
        <v>41555.208333333336</v>
      </c>
      <c r="L411">
        <v>1381726800</v>
      </c>
      <c r="M411" s="7">
        <f t="shared" si="31"/>
        <v>41561.208333333336</v>
      </c>
      <c r="N411">
        <f t="shared" si="32"/>
        <v>6</v>
      </c>
      <c r="O411" t="b">
        <v>0</v>
      </c>
      <c r="P411" t="b">
        <v>0</v>
      </c>
      <c r="Q411" t="s">
        <v>2039</v>
      </c>
      <c r="R411" t="s">
        <v>2058</v>
      </c>
      <c r="S411" s="12">
        <f t="shared" si="33"/>
        <v>28</v>
      </c>
      <c r="T411">
        <f t="shared" si="34"/>
        <v>58.916666666666664</v>
      </c>
    </row>
    <row r="412" spans="1:20" ht="23" hidden="1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t="s">
        <v>14</v>
      </c>
      <c r="G412">
        <v>252</v>
      </c>
      <c r="H412" t="s">
        <v>21</v>
      </c>
      <c r="I412" t="s">
        <v>22</v>
      </c>
      <c r="J412">
        <v>1291960800</v>
      </c>
      <c r="K412" s="6">
        <f t="shared" si="30"/>
        <v>40522.25</v>
      </c>
      <c r="L412">
        <v>1292133600</v>
      </c>
      <c r="M412" s="7">
        <f t="shared" si="31"/>
        <v>40524.25</v>
      </c>
      <c r="N412">
        <f t="shared" si="32"/>
        <v>2</v>
      </c>
      <c r="O412" t="b">
        <v>0</v>
      </c>
      <c r="P412" t="b">
        <v>1</v>
      </c>
      <c r="Q412" t="s">
        <v>2037</v>
      </c>
      <c r="R412" t="s">
        <v>2038</v>
      </c>
      <c r="S412" s="12">
        <f t="shared" si="33"/>
        <v>22</v>
      </c>
      <c r="T412">
        <f t="shared" si="34"/>
        <v>103.87301587301587</v>
      </c>
    </row>
    <row r="413" spans="1:20" ht="23" hidden="1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t="s">
        <v>14</v>
      </c>
      <c r="G413">
        <v>67</v>
      </c>
      <c r="H413" t="s">
        <v>21</v>
      </c>
      <c r="I413" t="s">
        <v>22</v>
      </c>
      <c r="J413">
        <v>1517983200</v>
      </c>
      <c r="K413" s="6">
        <f t="shared" si="30"/>
        <v>43138.25</v>
      </c>
      <c r="L413">
        <v>1520748000</v>
      </c>
      <c r="M413" s="7">
        <f t="shared" si="31"/>
        <v>43170.25</v>
      </c>
      <c r="N413">
        <f t="shared" si="32"/>
        <v>32</v>
      </c>
      <c r="O413" t="b">
        <v>0</v>
      </c>
      <c r="P413" t="b">
        <v>0</v>
      </c>
      <c r="Q413" t="s">
        <v>2031</v>
      </c>
      <c r="R413" t="s">
        <v>2032</v>
      </c>
      <c r="S413" s="12">
        <f t="shared" si="33"/>
        <v>74</v>
      </c>
      <c r="T413">
        <f t="shared" si="34"/>
        <v>77.268656716417908</v>
      </c>
    </row>
    <row r="414" spans="1:20" ht="23" hidden="1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t="s">
        <v>14</v>
      </c>
      <c r="G414">
        <v>742</v>
      </c>
      <c r="H414" t="s">
        <v>21</v>
      </c>
      <c r="I414" t="s">
        <v>22</v>
      </c>
      <c r="J414">
        <v>1446181200</v>
      </c>
      <c r="K414" s="6">
        <f t="shared" si="30"/>
        <v>42307.208333333328</v>
      </c>
      <c r="L414">
        <v>1446616800</v>
      </c>
      <c r="M414" s="7">
        <f t="shared" si="31"/>
        <v>42312.25</v>
      </c>
      <c r="N414">
        <f t="shared" si="32"/>
        <v>5</v>
      </c>
      <c r="O414" t="b">
        <v>1</v>
      </c>
      <c r="P414" t="b">
        <v>0</v>
      </c>
      <c r="Q414" t="s">
        <v>2045</v>
      </c>
      <c r="R414" t="s">
        <v>2046</v>
      </c>
      <c r="S414" s="12">
        <f t="shared" si="33"/>
        <v>40</v>
      </c>
      <c r="T414">
        <f t="shared" si="34"/>
        <v>105.97035040431267</v>
      </c>
    </row>
    <row r="415" spans="1:20" ht="23" hidden="1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t="s">
        <v>14</v>
      </c>
      <c r="G415">
        <v>75</v>
      </c>
      <c r="H415" t="s">
        <v>21</v>
      </c>
      <c r="I415" t="s">
        <v>22</v>
      </c>
      <c r="J415">
        <v>1311051600</v>
      </c>
      <c r="K415" s="6">
        <f t="shared" si="30"/>
        <v>40743.208333333336</v>
      </c>
      <c r="L415">
        <v>1311224400</v>
      </c>
      <c r="M415" s="7">
        <f t="shared" si="31"/>
        <v>40745.208333333336</v>
      </c>
      <c r="N415">
        <f t="shared" si="32"/>
        <v>2</v>
      </c>
      <c r="O415" t="b">
        <v>0</v>
      </c>
      <c r="P415" t="b">
        <v>1</v>
      </c>
      <c r="Q415" t="s">
        <v>2039</v>
      </c>
      <c r="R415" t="s">
        <v>2040</v>
      </c>
      <c r="S415" s="12">
        <f t="shared" si="33"/>
        <v>85</v>
      </c>
      <c r="T415">
        <f t="shared" si="34"/>
        <v>81.533333333333331</v>
      </c>
    </row>
    <row r="416" spans="1:20" ht="23" hidden="1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t="s">
        <v>14</v>
      </c>
      <c r="G416">
        <v>4405</v>
      </c>
      <c r="H416" t="s">
        <v>21</v>
      </c>
      <c r="I416" t="s">
        <v>22</v>
      </c>
      <c r="J416">
        <v>1386309600</v>
      </c>
      <c r="K416" s="6">
        <f t="shared" si="30"/>
        <v>41614.25</v>
      </c>
      <c r="L416">
        <v>1388556000</v>
      </c>
      <c r="M416" s="7">
        <f t="shared" si="31"/>
        <v>41640.25</v>
      </c>
      <c r="N416">
        <f t="shared" si="32"/>
        <v>26</v>
      </c>
      <c r="O416" t="b">
        <v>0</v>
      </c>
      <c r="P416" t="b">
        <v>1</v>
      </c>
      <c r="Q416" t="s">
        <v>2033</v>
      </c>
      <c r="R416" t="s">
        <v>2034</v>
      </c>
      <c r="S416" s="12">
        <f t="shared" si="33"/>
        <v>67</v>
      </c>
      <c r="T416">
        <f t="shared" si="34"/>
        <v>25.998410896708286</v>
      </c>
    </row>
    <row r="417" spans="1:20" ht="36" hidden="1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t="s">
        <v>14</v>
      </c>
      <c r="G417">
        <v>92</v>
      </c>
      <c r="H417" t="s">
        <v>21</v>
      </c>
      <c r="I417" t="s">
        <v>22</v>
      </c>
      <c r="J417">
        <v>1301979600</v>
      </c>
      <c r="K417" s="6">
        <f t="shared" si="30"/>
        <v>40638.208333333336</v>
      </c>
      <c r="L417">
        <v>1303189200</v>
      </c>
      <c r="M417" s="7">
        <f t="shared" si="31"/>
        <v>40652.208333333336</v>
      </c>
      <c r="N417">
        <f t="shared" si="32"/>
        <v>14</v>
      </c>
      <c r="O417" t="b">
        <v>0</v>
      </c>
      <c r="P417" t="b">
        <v>0</v>
      </c>
      <c r="Q417" t="s">
        <v>2033</v>
      </c>
      <c r="R417" t="s">
        <v>2034</v>
      </c>
      <c r="S417" s="12">
        <f t="shared" si="33"/>
        <v>40</v>
      </c>
      <c r="T417">
        <f t="shared" si="34"/>
        <v>34.173913043478258</v>
      </c>
    </row>
    <row r="418" spans="1:20" ht="23" hidden="1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t="s">
        <v>14</v>
      </c>
      <c r="G418">
        <v>64</v>
      </c>
      <c r="H418" t="s">
        <v>21</v>
      </c>
      <c r="I418" t="s">
        <v>22</v>
      </c>
      <c r="J418">
        <v>1478930400</v>
      </c>
      <c r="K418" s="6">
        <f t="shared" si="30"/>
        <v>42686.25</v>
      </c>
      <c r="L418">
        <v>1480744800</v>
      </c>
      <c r="M418" s="7">
        <f t="shared" si="31"/>
        <v>42707.25</v>
      </c>
      <c r="N418">
        <f t="shared" si="32"/>
        <v>21</v>
      </c>
      <c r="O418" t="b">
        <v>0</v>
      </c>
      <c r="P418" t="b">
        <v>0</v>
      </c>
      <c r="Q418" t="s">
        <v>2045</v>
      </c>
      <c r="R418" t="s">
        <v>2054</v>
      </c>
      <c r="S418" s="12">
        <f t="shared" si="33"/>
        <v>52</v>
      </c>
      <c r="T418">
        <f t="shared" si="34"/>
        <v>76.546875</v>
      </c>
    </row>
    <row r="419" spans="1:20" ht="23" hidden="1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t="s">
        <v>14</v>
      </c>
      <c r="G419">
        <v>64</v>
      </c>
      <c r="H419" t="s">
        <v>21</v>
      </c>
      <c r="I419" t="s">
        <v>22</v>
      </c>
      <c r="J419">
        <v>1456984800</v>
      </c>
      <c r="K419" s="6">
        <f t="shared" si="30"/>
        <v>42432.25</v>
      </c>
      <c r="L419">
        <v>1458882000</v>
      </c>
      <c r="M419" s="7">
        <f t="shared" si="31"/>
        <v>42454.208333333328</v>
      </c>
      <c r="N419">
        <f t="shared" si="32"/>
        <v>22</v>
      </c>
      <c r="O419" t="b">
        <v>0</v>
      </c>
      <c r="P419" t="b">
        <v>1</v>
      </c>
      <c r="Q419" t="s">
        <v>2039</v>
      </c>
      <c r="R419" t="s">
        <v>2042</v>
      </c>
      <c r="S419" s="12">
        <f t="shared" si="33"/>
        <v>88</v>
      </c>
      <c r="T419">
        <f t="shared" si="34"/>
        <v>106.859375</v>
      </c>
    </row>
    <row r="420" spans="1:20" ht="23" hidden="1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t="s">
        <v>14</v>
      </c>
      <c r="G420">
        <v>842</v>
      </c>
      <c r="H420" t="s">
        <v>21</v>
      </c>
      <c r="I420" t="s">
        <v>22</v>
      </c>
      <c r="J420">
        <v>1413522000</v>
      </c>
      <c r="K420" s="6">
        <f t="shared" si="30"/>
        <v>41929.208333333336</v>
      </c>
      <c r="L420">
        <v>1414040400</v>
      </c>
      <c r="M420" s="7">
        <f t="shared" si="31"/>
        <v>41935.208333333336</v>
      </c>
      <c r="N420">
        <f t="shared" si="32"/>
        <v>6</v>
      </c>
      <c r="O420" t="b">
        <v>0</v>
      </c>
      <c r="P420" t="b">
        <v>1</v>
      </c>
      <c r="Q420" t="s">
        <v>2045</v>
      </c>
      <c r="R420" t="s">
        <v>2057</v>
      </c>
      <c r="S420" s="12">
        <f t="shared" si="33"/>
        <v>52</v>
      </c>
      <c r="T420">
        <f t="shared" si="34"/>
        <v>87.972684085510693</v>
      </c>
    </row>
    <row r="421" spans="1:20" ht="36" hidden="1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t="s">
        <v>14</v>
      </c>
      <c r="G421">
        <v>112</v>
      </c>
      <c r="H421" t="s">
        <v>21</v>
      </c>
      <c r="I421" t="s">
        <v>22</v>
      </c>
      <c r="J421">
        <v>1357106400</v>
      </c>
      <c r="K421" s="6">
        <f t="shared" si="30"/>
        <v>41276.25</v>
      </c>
      <c r="L421">
        <v>1359698400</v>
      </c>
      <c r="M421" s="7">
        <f t="shared" si="31"/>
        <v>41306.25</v>
      </c>
      <c r="N421">
        <f t="shared" si="32"/>
        <v>30</v>
      </c>
      <c r="O421" t="b">
        <v>0</v>
      </c>
      <c r="P421" t="b">
        <v>0</v>
      </c>
      <c r="Q421" t="s">
        <v>2037</v>
      </c>
      <c r="R421" t="s">
        <v>2038</v>
      </c>
      <c r="S421" s="12">
        <f t="shared" si="33"/>
        <v>73</v>
      </c>
      <c r="T421">
        <f t="shared" si="34"/>
        <v>42.982142857142854</v>
      </c>
    </row>
    <row r="422" spans="1:20" ht="23" hidden="1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t="s">
        <v>14</v>
      </c>
      <c r="G422">
        <v>374</v>
      </c>
      <c r="H422" t="s">
        <v>21</v>
      </c>
      <c r="I422" t="s">
        <v>22</v>
      </c>
      <c r="J422">
        <v>1265868000</v>
      </c>
      <c r="K422" s="6">
        <f t="shared" si="30"/>
        <v>40220.25</v>
      </c>
      <c r="L422">
        <v>1267077600</v>
      </c>
      <c r="M422" s="7">
        <f t="shared" si="31"/>
        <v>40234.25</v>
      </c>
      <c r="N422">
        <f t="shared" si="32"/>
        <v>14</v>
      </c>
      <c r="O422" t="b">
        <v>0</v>
      </c>
      <c r="P422" t="b">
        <v>1</v>
      </c>
      <c r="Q422" t="s">
        <v>2033</v>
      </c>
      <c r="R422" t="s">
        <v>2043</v>
      </c>
      <c r="S422" s="12">
        <f t="shared" si="33"/>
        <v>57</v>
      </c>
      <c r="T422">
        <f t="shared" si="34"/>
        <v>101.13101604278074</v>
      </c>
    </row>
    <row r="423" spans="1:20" ht="23" hidden="1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t="s">
        <v>47</v>
      </c>
      <c r="G423">
        <v>708</v>
      </c>
      <c r="H423" t="s">
        <v>36</v>
      </c>
      <c r="I423" t="s">
        <v>37</v>
      </c>
      <c r="J423">
        <v>1281330000</v>
      </c>
      <c r="K423" s="6">
        <f t="shared" si="30"/>
        <v>40399.208333333336</v>
      </c>
      <c r="L423">
        <v>1281502800</v>
      </c>
      <c r="M423" s="7">
        <f t="shared" si="31"/>
        <v>40401.208333333336</v>
      </c>
      <c r="N423">
        <f t="shared" si="32"/>
        <v>2</v>
      </c>
      <c r="O423" t="b">
        <v>0</v>
      </c>
      <c r="P423" t="b">
        <v>0</v>
      </c>
      <c r="Q423" t="s">
        <v>2037</v>
      </c>
      <c r="R423" t="s">
        <v>2038</v>
      </c>
      <c r="S423" s="12">
        <f t="shared" si="33"/>
        <v>20</v>
      </c>
      <c r="T423">
        <f t="shared" si="34"/>
        <v>30.997175141242938</v>
      </c>
    </row>
    <row r="424" spans="1:20" ht="23" hidden="1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t="s">
        <v>47</v>
      </c>
      <c r="G424">
        <v>808</v>
      </c>
      <c r="H424" t="s">
        <v>26</v>
      </c>
      <c r="I424" t="s">
        <v>27</v>
      </c>
      <c r="J424">
        <v>1462510800</v>
      </c>
      <c r="K424" s="6">
        <f t="shared" si="30"/>
        <v>42496.208333333328</v>
      </c>
      <c r="L424">
        <v>1463115600</v>
      </c>
      <c r="M424" s="7">
        <f t="shared" si="31"/>
        <v>42503.208333333328</v>
      </c>
      <c r="N424">
        <f t="shared" si="32"/>
        <v>7</v>
      </c>
      <c r="O424" t="b">
        <v>0</v>
      </c>
      <c r="P424" t="b">
        <v>0</v>
      </c>
      <c r="Q424" t="s">
        <v>2039</v>
      </c>
      <c r="R424" t="s">
        <v>2040</v>
      </c>
      <c r="S424" s="12">
        <f t="shared" si="33"/>
        <v>21</v>
      </c>
      <c r="T424">
        <f t="shared" si="34"/>
        <v>51.004950495049506</v>
      </c>
    </row>
    <row r="425" spans="1:20" ht="36" hidden="1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t="s">
        <v>47</v>
      </c>
      <c r="G425">
        <v>61</v>
      </c>
      <c r="H425" t="s">
        <v>21</v>
      </c>
      <c r="I425" t="s">
        <v>22</v>
      </c>
      <c r="J425">
        <v>1449468000</v>
      </c>
      <c r="K425" s="6">
        <f t="shared" si="30"/>
        <v>42345.25</v>
      </c>
      <c r="L425">
        <v>1452146400</v>
      </c>
      <c r="M425" s="7">
        <f t="shared" si="31"/>
        <v>42376.25</v>
      </c>
      <c r="N425">
        <f t="shared" si="32"/>
        <v>31</v>
      </c>
      <c r="O425" t="b">
        <v>0</v>
      </c>
      <c r="P425" t="b">
        <v>0</v>
      </c>
      <c r="Q425" t="s">
        <v>2052</v>
      </c>
      <c r="R425" t="s">
        <v>2053</v>
      </c>
      <c r="S425" s="12">
        <f t="shared" si="33"/>
        <v>1</v>
      </c>
      <c r="T425">
        <f t="shared" si="34"/>
        <v>32.016393442622949</v>
      </c>
    </row>
    <row r="426" spans="1:20" ht="23" hidden="1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t="s">
        <v>47</v>
      </c>
      <c r="G426">
        <v>211</v>
      </c>
      <c r="H426" t="s">
        <v>21</v>
      </c>
      <c r="I426" t="s">
        <v>22</v>
      </c>
      <c r="J426">
        <v>1481522400</v>
      </c>
      <c r="K426" s="6">
        <f t="shared" si="30"/>
        <v>42716.25</v>
      </c>
      <c r="L426">
        <v>1482472800</v>
      </c>
      <c r="M426" s="7">
        <f t="shared" si="31"/>
        <v>42727.25</v>
      </c>
      <c r="N426">
        <f t="shared" si="32"/>
        <v>11</v>
      </c>
      <c r="O426" t="b">
        <v>0</v>
      </c>
      <c r="P426" t="b">
        <v>0</v>
      </c>
      <c r="Q426" t="s">
        <v>2048</v>
      </c>
      <c r="R426" t="s">
        <v>2049</v>
      </c>
      <c r="S426" s="12">
        <f t="shared" si="33"/>
        <v>23</v>
      </c>
      <c r="T426">
        <f t="shared" si="34"/>
        <v>101.78672985781991</v>
      </c>
    </row>
    <row r="427" spans="1:20" ht="23" hidden="1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t="s">
        <v>47</v>
      </c>
      <c r="G427">
        <v>86</v>
      </c>
      <c r="H427" t="s">
        <v>21</v>
      </c>
      <c r="I427" t="s">
        <v>22</v>
      </c>
      <c r="J427">
        <v>1485064800</v>
      </c>
      <c r="K427" s="6">
        <f t="shared" si="30"/>
        <v>42757.25</v>
      </c>
      <c r="L427">
        <v>1488520800</v>
      </c>
      <c r="M427" s="7">
        <f t="shared" si="31"/>
        <v>42797.25</v>
      </c>
      <c r="N427">
        <f t="shared" si="32"/>
        <v>40</v>
      </c>
      <c r="O427" t="b">
        <v>0</v>
      </c>
      <c r="P427" t="b">
        <v>0</v>
      </c>
      <c r="Q427" t="s">
        <v>2035</v>
      </c>
      <c r="R427" t="s">
        <v>2044</v>
      </c>
      <c r="S427" s="12">
        <f t="shared" si="33"/>
        <v>59</v>
      </c>
      <c r="T427">
        <f t="shared" si="34"/>
        <v>26.058139534883722</v>
      </c>
    </row>
    <row r="428" spans="1:20" ht="23" hidden="1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t="s">
        <v>47</v>
      </c>
      <c r="G428">
        <v>1111</v>
      </c>
      <c r="H428" t="s">
        <v>21</v>
      </c>
      <c r="I428" t="s">
        <v>22</v>
      </c>
      <c r="J428">
        <v>1430197200</v>
      </c>
      <c r="K428" s="6">
        <f t="shared" si="30"/>
        <v>42122.208333333328</v>
      </c>
      <c r="L428">
        <v>1430197200</v>
      </c>
      <c r="M428" s="7">
        <f t="shared" si="31"/>
        <v>42122.208333333328</v>
      </c>
      <c r="N428">
        <f t="shared" si="32"/>
        <v>0</v>
      </c>
      <c r="O428" t="b">
        <v>0</v>
      </c>
      <c r="P428" t="b">
        <v>0</v>
      </c>
      <c r="Q428" t="s">
        <v>2048</v>
      </c>
      <c r="R428" t="s">
        <v>2059</v>
      </c>
      <c r="S428" s="12">
        <f t="shared" si="33"/>
        <v>36</v>
      </c>
      <c r="T428">
        <f t="shared" si="34"/>
        <v>49.987398739873989</v>
      </c>
    </row>
    <row r="429" spans="1:20" ht="23" hidden="1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t="s">
        <v>47</v>
      </c>
      <c r="G429">
        <v>1089</v>
      </c>
      <c r="H429" t="s">
        <v>21</v>
      </c>
      <c r="I429" t="s">
        <v>22</v>
      </c>
      <c r="J429">
        <v>1543298400</v>
      </c>
      <c r="K429" s="6">
        <f t="shared" si="30"/>
        <v>43431.25</v>
      </c>
      <c r="L429">
        <v>1545631200</v>
      </c>
      <c r="M429" s="7">
        <f t="shared" si="31"/>
        <v>43458.25</v>
      </c>
      <c r="N429">
        <f t="shared" si="32"/>
        <v>27</v>
      </c>
      <c r="O429" t="b">
        <v>0</v>
      </c>
      <c r="P429" t="b">
        <v>0</v>
      </c>
      <c r="Q429" t="s">
        <v>2039</v>
      </c>
      <c r="R429" t="s">
        <v>2047</v>
      </c>
      <c r="S429" s="12">
        <f t="shared" si="33"/>
        <v>62</v>
      </c>
      <c r="T429">
        <f t="shared" si="34"/>
        <v>108.01469237832875</v>
      </c>
    </row>
    <row r="430" spans="1:20" ht="36" hidden="1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t="s">
        <v>47</v>
      </c>
      <c r="G430">
        <v>3640</v>
      </c>
      <c r="H430" t="s">
        <v>98</v>
      </c>
      <c r="I430" t="s">
        <v>99</v>
      </c>
      <c r="J430">
        <v>1384149600</v>
      </c>
      <c r="K430" s="6">
        <f t="shared" si="30"/>
        <v>41589.25</v>
      </c>
      <c r="L430">
        <v>1388988000</v>
      </c>
      <c r="M430" s="7">
        <f t="shared" si="31"/>
        <v>41645.25</v>
      </c>
      <c r="N430">
        <f t="shared" si="32"/>
        <v>56</v>
      </c>
      <c r="O430" t="b">
        <v>0</v>
      </c>
      <c r="P430" t="b">
        <v>0</v>
      </c>
      <c r="Q430" t="s">
        <v>2048</v>
      </c>
      <c r="R430" t="s">
        <v>2049</v>
      </c>
      <c r="S430" s="12">
        <f t="shared" si="33"/>
        <v>96</v>
      </c>
      <c r="T430">
        <f t="shared" si="34"/>
        <v>48.993956043956047</v>
      </c>
    </row>
    <row r="431" spans="1:20" ht="23" hidden="1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t="s">
        <v>47</v>
      </c>
      <c r="G431">
        <v>278</v>
      </c>
      <c r="H431" t="s">
        <v>21</v>
      </c>
      <c r="I431" t="s">
        <v>22</v>
      </c>
      <c r="J431">
        <v>1414904400</v>
      </c>
      <c r="K431" s="6">
        <f t="shared" si="30"/>
        <v>41945.208333333336</v>
      </c>
      <c r="L431">
        <v>1416463200</v>
      </c>
      <c r="M431" s="7">
        <f t="shared" si="31"/>
        <v>41963.25</v>
      </c>
      <c r="N431">
        <f t="shared" si="32"/>
        <v>18</v>
      </c>
      <c r="O431" t="b">
        <v>0</v>
      </c>
      <c r="P431" t="b">
        <v>0</v>
      </c>
      <c r="Q431" t="s">
        <v>2037</v>
      </c>
      <c r="R431" t="s">
        <v>2038</v>
      </c>
      <c r="S431" s="12">
        <f t="shared" si="33"/>
        <v>43</v>
      </c>
      <c r="T431">
        <f t="shared" si="34"/>
        <v>111.15827338129496</v>
      </c>
    </row>
    <row r="432" spans="1:20" ht="23" hidden="1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t="s">
        <v>47</v>
      </c>
      <c r="G432">
        <v>45</v>
      </c>
      <c r="H432" t="s">
        <v>21</v>
      </c>
      <c r="I432" t="s">
        <v>22</v>
      </c>
      <c r="J432">
        <v>1532754000</v>
      </c>
      <c r="K432" s="6">
        <f t="shared" si="30"/>
        <v>43309.208333333328</v>
      </c>
      <c r="L432">
        <v>1532754000</v>
      </c>
      <c r="M432" s="7">
        <f t="shared" si="31"/>
        <v>43309.208333333328</v>
      </c>
      <c r="N432">
        <f t="shared" si="32"/>
        <v>0</v>
      </c>
      <c r="O432" t="b">
        <v>0</v>
      </c>
      <c r="P432" t="b">
        <v>1</v>
      </c>
      <c r="Q432" t="s">
        <v>2039</v>
      </c>
      <c r="R432" t="s">
        <v>2042</v>
      </c>
      <c r="S432" s="12">
        <f t="shared" si="33"/>
        <v>56</v>
      </c>
      <c r="T432">
        <f t="shared" si="34"/>
        <v>107.37777777777778</v>
      </c>
    </row>
    <row r="433" spans="1:23" ht="23" hidden="1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t="s">
        <v>47</v>
      </c>
      <c r="G433">
        <v>31</v>
      </c>
      <c r="H433" t="s">
        <v>21</v>
      </c>
      <c r="I433" t="s">
        <v>22</v>
      </c>
      <c r="J433">
        <v>1350709200</v>
      </c>
      <c r="K433" s="6">
        <f t="shared" si="30"/>
        <v>41202.208333333336</v>
      </c>
      <c r="L433">
        <v>1352527200</v>
      </c>
      <c r="M433" s="7">
        <f t="shared" si="31"/>
        <v>41223.25</v>
      </c>
      <c r="N433">
        <f t="shared" si="32"/>
        <v>21</v>
      </c>
      <c r="O433" t="b">
        <v>0</v>
      </c>
      <c r="P433" t="b">
        <v>0</v>
      </c>
      <c r="Q433" t="s">
        <v>2039</v>
      </c>
      <c r="R433" t="s">
        <v>2047</v>
      </c>
      <c r="S433" s="12">
        <f t="shared" si="33"/>
        <v>88</v>
      </c>
      <c r="T433">
        <f t="shared" si="34"/>
        <v>102.38709677419355</v>
      </c>
    </row>
    <row r="434" spans="1:23" ht="36" hidden="1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t="s">
        <v>47</v>
      </c>
      <c r="G434">
        <v>14</v>
      </c>
      <c r="H434" t="s">
        <v>21</v>
      </c>
      <c r="I434" t="s">
        <v>22</v>
      </c>
      <c r="J434">
        <v>1336194000</v>
      </c>
      <c r="K434" s="6">
        <f t="shared" si="30"/>
        <v>41034.208333333336</v>
      </c>
      <c r="L434">
        <v>1337490000</v>
      </c>
      <c r="M434" s="7">
        <f t="shared" si="31"/>
        <v>41049.208333333336</v>
      </c>
      <c r="N434">
        <f t="shared" si="32"/>
        <v>15</v>
      </c>
      <c r="O434" t="b">
        <v>0</v>
      </c>
      <c r="P434" t="b">
        <v>1</v>
      </c>
      <c r="Q434" t="s">
        <v>2045</v>
      </c>
      <c r="R434" t="s">
        <v>2046</v>
      </c>
      <c r="S434" s="12">
        <f t="shared" si="33"/>
        <v>2</v>
      </c>
      <c r="T434">
        <f t="shared" si="34"/>
        <v>50.642857142857146</v>
      </c>
    </row>
    <row r="435" spans="1:23" ht="23" hidden="1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t="s">
        <v>47</v>
      </c>
      <c r="G435">
        <v>27</v>
      </c>
      <c r="H435" t="s">
        <v>40</v>
      </c>
      <c r="I435" t="s">
        <v>41</v>
      </c>
      <c r="J435">
        <v>1309237200</v>
      </c>
      <c r="K435" s="6">
        <f t="shared" si="30"/>
        <v>40722.208333333336</v>
      </c>
      <c r="L435">
        <v>1311310800</v>
      </c>
      <c r="M435" s="7">
        <f t="shared" si="31"/>
        <v>40746.208333333336</v>
      </c>
      <c r="N435">
        <f t="shared" si="32"/>
        <v>24</v>
      </c>
      <c r="O435" t="b">
        <v>0</v>
      </c>
      <c r="P435" t="b">
        <v>1</v>
      </c>
      <c r="Q435" t="s">
        <v>2039</v>
      </c>
      <c r="R435" t="s">
        <v>2050</v>
      </c>
      <c r="S435" s="12">
        <f t="shared" si="33"/>
        <v>58</v>
      </c>
      <c r="T435">
        <f t="shared" si="34"/>
        <v>77.666666666666671</v>
      </c>
    </row>
    <row r="436" spans="1:23" ht="23" hidden="1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t="s">
        <v>47</v>
      </c>
      <c r="G436">
        <v>66</v>
      </c>
      <c r="H436" t="s">
        <v>15</v>
      </c>
      <c r="I436" t="s">
        <v>16</v>
      </c>
      <c r="J436">
        <v>1354341600</v>
      </c>
      <c r="K436" s="6">
        <f t="shared" si="30"/>
        <v>41244.25</v>
      </c>
      <c r="L436">
        <v>1356242400</v>
      </c>
      <c r="M436" s="7">
        <f t="shared" si="31"/>
        <v>41266.25</v>
      </c>
      <c r="N436">
        <f t="shared" si="32"/>
        <v>22</v>
      </c>
      <c r="O436" t="b">
        <v>0</v>
      </c>
      <c r="P436" t="b">
        <v>0</v>
      </c>
      <c r="Q436" t="s">
        <v>2035</v>
      </c>
      <c r="R436" t="s">
        <v>2036</v>
      </c>
      <c r="S436" s="12">
        <f t="shared" si="33"/>
        <v>62</v>
      </c>
      <c r="T436">
        <f t="shared" si="34"/>
        <v>93.348484848484844</v>
      </c>
    </row>
    <row r="437" spans="1:23" ht="23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t="s">
        <v>20</v>
      </c>
      <c r="G437">
        <v>158</v>
      </c>
      <c r="H437" t="s">
        <v>21</v>
      </c>
      <c r="I437" t="s">
        <v>22</v>
      </c>
      <c r="J437">
        <v>1408424400</v>
      </c>
      <c r="K437" s="6">
        <f t="shared" si="30"/>
        <v>41870.208333333336</v>
      </c>
      <c r="L437">
        <v>1408597200</v>
      </c>
      <c r="M437" s="7">
        <f t="shared" si="31"/>
        <v>41872.208333333336</v>
      </c>
      <c r="N437">
        <f t="shared" si="32"/>
        <v>2</v>
      </c>
      <c r="O437" t="b">
        <v>0</v>
      </c>
      <c r="P437" t="b">
        <v>1</v>
      </c>
      <c r="Q437" t="s">
        <v>2033</v>
      </c>
      <c r="R437" t="s">
        <v>2034</v>
      </c>
      <c r="S437" s="12">
        <f t="shared" si="33"/>
        <v>1040</v>
      </c>
      <c r="T437">
        <f t="shared" si="34"/>
        <v>92.151898734177209</v>
      </c>
    </row>
    <row r="438" spans="1:23" ht="36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t="s">
        <v>20</v>
      </c>
      <c r="G438">
        <v>1425</v>
      </c>
      <c r="H438" t="s">
        <v>26</v>
      </c>
      <c r="I438" t="s">
        <v>27</v>
      </c>
      <c r="J438">
        <v>1384668000</v>
      </c>
      <c r="K438" s="6">
        <f t="shared" si="30"/>
        <v>41595.25</v>
      </c>
      <c r="L438">
        <v>1384840800</v>
      </c>
      <c r="M438" s="7">
        <f t="shared" si="31"/>
        <v>41597.25</v>
      </c>
      <c r="N438">
        <f t="shared" si="32"/>
        <v>2</v>
      </c>
      <c r="O438" t="b">
        <v>0</v>
      </c>
      <c r="P438" t="b">
        <v>0</v>
      </c>
      <c r="Q438" t="s">
        <v>2035</v>
      </c>
      <c r="R438" t="s">
        <v>2036</v>
      </c>
      <c r="S438" s="12">
        <f t="shared" si="33"/>
        <v>131</v>
      </c>
      <c r="T438">
        <f t="shared" si="34"/>
        <v>100.01614035087719</v>
      </c>
    </row>
    <row r="439" spans="1:23" ht="23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t="s">
        <v>20</v>
      </c>
      <c r="G439">
        <v>174</v>
      </c>
      <c r="H439" t="s">
        <v>36</v>
      </c>
      <c r="I439" t="s">
        <v>37</v>
      </c>
      <c r="J439">
        <v>1346130000</v>
      </c>
      <c r="K439" s="6">
        <f t="shared" si="30"/>
        <v>41149.208333333336</v>
      </c>
      <c r="L439">
        <v>1347080400</v>
      </c>
      <c r="M439" s="7">
        <f t="shared" si="31"/>
        <v>41160.208333333336</v>
      </c>
      <c r="N439">
        <f t="shared" si="32"/>
        <v>11</v>
      </c>
      <c r="O439" t="b">
        <v>0</v>
      </c>
      <c r="P439" t="b">
        <v>0</v>
      </c>
      <c r="Q439" t="s">
        <v>2037</v>
      </c>
      <c r="R439" t="s">
        <v>2038</v>
      </c>
      <c r="S439" s="12">
        <f t="shared" si="33"/>
        <v>174</v>
      </c>
      <c r="T439">
        <f t="shared" si="34"/>
        <v>75.833333333333329</v>
      </c>
    </row>
    <row r="440" spans="1:23" ht="23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t="s">
        <v>20</v>
      </c>
      <c r="G440">
        <v>227</v>
      </c>
      <c r="H440" t="s">
        <v>36</v>
      </c>
      <c r="I440" t="s">
        <v>37</v>
      </c>
      <c r="J440">
        <v>1439442000</v>
      </c>
      <c r="K440" s="6">
        <f t="shared" si="30"/>
        <v>42229.208333333328</v>
      </c>
      <c r="L440">
        <v>1439614800</v>
      </c>
      <c r="M440" s="7">
        <f t="shared" si="31"/>
        <v>42231.208333333328</v>
      </c>
      <c r="N440">
        <f t="shared" si="32"/>
        <v>2</v>
      </c>
      <c r="O440" t="b">
        <v>0</v>
      </c>
      <c r="P440" t="b">
        <v>0</v>
      </c>
      <c r="Q440" t="s">
        <v>2037</v>
      </c>
      <c r="R440" t="s">
        <v>2038</v>
      </c>
      <c r="S440" s="12">
        <f t="shared" si="33"/>
        <v>328</v>
      </c>
      <c r="T440">
        <f t="shared" si="34"/>
        <v>64.93832599118943</v>
      </c>
    </row>
    <row r="441" spans="1:23" ht="23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t="s">
        <v>20</v>
      </c>
      <c r="G441">
        <v>220</v>
      </c>
      <c r="H441" t="s">
        <v>21</v>
      </c>
      <c r="I441" t="s">
        <v>22</v>
      </c>
      <c r="J441">
        <v>1281762000</v>
      </c>
      <c r="K441" s="6">
        <f t="shared" si="30"/>
        <v>40404.208333333336</v>
      </c>
      <c r="L441">
        <v>1285909200</v>
      </c>
      <c r="M441" s="7">
        <f t="shared" si="31"/>
        <v>40452.208333333336</v>
      </c>
      <c r="N441">
        <f t="shared" si="32"/>
        <v>48</v>
      </c>
      <c r="O441" t="b">
        <v>0</v>
      </c>
      <c r="P441" t="b">
        <v>0</v>
      </c>
      <c r="Q441" t="s">
        <v>2039</v>
      </c>
      <c r="R441" t="s">
        <v>2042</v>
      </c>
      <c r="S441" s="12">
        <f t="shared" si="33"/>
        <v>266</v>
      </c>
      <c r="T441">
        <f t="shared" si="34"/>
        <v>62.9</v>
      </c>
    </row>
    <row r="442" spans="1:23" ht="36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t="s">
        <v>20</v>
      </c>
      <c r="G442">
        <v>98</v>
      </c>
      <c r="H442" t="s">
        <v>21</v>
      </c>
      <c r="I442" t="s">
        <v>22</v>
      </c>
      <c r="J442">
        <v>1465621200</v>
      </c>
      <c r="K442" s="6">
        <f t="shared" si="30"/>
        <v>42532.208333333328</v>
      </c>
      <c r="L442">
        <v>1466658000</v>
      </c>
      <c r="M442" s="7">
        <f t="shared" si="31"/>
        <v>42544.208333333328</v>
      </c>
      <c r="N442">
        <f t="shared" si="32"/>
        <v>12</v>
      </c>
      <c r="O442" t="b">
        <v>0</v>
      </c>
      <c r="P442" t="b">
        <v>0</v>
      </c>
      <c r="Q442" t="s">
        <v>2033</v>
      </c>
      <c r="R442" t="s">
        <v>2043</v>
      </c>
      <c r="S442" s="12">
        <f t="shared" si="33"/>
        <v>245</v>
      </c>
      <c r="T442">
        <f t="shared" si="34"/>
        <v>105.05102040816327</v>
      </c>
    </row>
    <row r="443" spans="1:23" ht="23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t="s">
        <v>20</v>
      </c>
      <c r="G443">
        <v>100</v>
      </c>
      <c r="H443" t="s">
        <v>21</v>
      </c>
      <c r="I443" t="s">
        <v>22</v>
      </c>
      <c r="J443">
        <v>1390370400</v>
      </c>
      <c r="K443" s="6">
        <f t="shared" si="30"/>
        <v>41661.25</v>
      </c>
      <c r="L443">
        <v>1392271200</v>
      </c>
      <c r="M443" s="7">
        <f t="shared" si="31"/>
        <v>41683.25</v>
      </c>
      <c r="N443">
        <f t="shared" si="32"/>
        <v>22</v>
      </c>
      <c r="O443" t="b">
        <v>0</v>
      </c>
      <c r="P443" t="b">
        <v>0</v>
      </c>
      <c r="Q443" t="s">
        <v>2045</v>
      </c>
      <c r="R443" t="s">
        <v>2046</v>
      </c>
      <c r="S443" s="12">
        <f t="shared" si="33"/>
        <v>649</v>
      </c>
      <c r="T443">
        <f t="shared" si="34"/>
        <v>110.41</v>
      </c>
      <c r="W443" s="16" t="s">
        <v>2109</v>
      </c>
    </row>
    <row r="444" spans="1:23" ht="23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t="s">
        <v>20</v>
      </c>
      <c r="G444">
        <v>1249</v>
      </c>
      <c r="H444" t="s">
        <v>21</v>
      </c>
      <c r="I444" t="s">
        <v>22</v>
      </c>
      <c r="J444">
        <v>1294812000</v>
      </c>
      <c r="K444" s="6">
        <f t="shared" si="30"/>
        <v>40555.25</v>
      </c>
      <c r="L444">
        <v>1294898400</v>
      </c>
      <c r="M444" s="7">
        <f t="shared" si="31"/>
        <v>40556.25</v>
      </c>
      <c r="N444">
        <f t="shared" si="32"/>
        <v>1</v>
      </c>
      <c r="O444" t="b">
        <v>0</v>
      </c>
      <c r="P444" t="b">
        <v>0</v>
      </c>
      <c r="Q444" t="s">
        <v>2039</v>
      </c>
      <c r="R444" t="s">
        <v>2047</v>
      </c>
      <c r="S444" s="12">
        <f t="shared" si="33"/>
        <v>159</v>
      </c>
      <c r="T444">
        <f t="shared" si="34"/>
        <v>107.96236989591674</v>
      </c>
      <c r="W444">
        <f>AVERAGE(G437:G1001)</f>
        <v>851.14690265486729</v>
      </c>
    </row>
    <row r="445" spans="1:23" ht="23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t="s">
        <v>20</v>
      </c>
      <c r="G445">
        <v>1396</v>
      </c>
      <c r="H445" t="s">
        <v>21</v>
      </c>
      <c r="I445" t="s">
        <v>22</v>
      </c>
      <c r="J445">
        <v>1406523600</v>
      </c>
      <c r="K445" s="6">
        <f t="shared" si="30"/>
        <v>41848.208333333336</v>
      </c>
      <c r="L445">
        <v>1406523600</v>
      </c>
      <c r="M445" s="7">
        <f t="shared" si="31"/>
        <v>41848.208333333336</v>
      </c>
      <c r="N445">
        <f t="shared" si="32"/>
        <v>0</v>
      </c>
      <c r="O445" t="b">
        <v>0</v>
      </c>
      <c r="P445" t="b">
        <v>0</v>
      </c>
      <c r="Q445" t="s">
        <v>2039</v>
      </c>
      <c r="R445" t="s">
        <v>2042</v>
      </c>
      <c r="S445" s="12">
        <f t="shared" si="33"/>
        <v>112</v>
      </c>
      <c r="T445">
        <f t="shared" si="34"/>
        <v>105.97134670487107</v>
      </c>
      <c r="W445" s="16" t="s">
        <v>2110</v>
      </c>
    </row>
    <row r="446" spans="1:23" ht="23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t="s">
        <v>20</v>
      </c>
      <c r="G446">
        <v>890</v>
      </c>
      <c r="H446" t="s">
        <v>21</v>
      </c>
      <c r="I446" t="s">
        <v>22</v>
      </c>
      <c r="J446">
        <v>1522731600</v>
      </c>
      <c r="K446" s="6">
        <f t="shared" si="30"/>
        <v>43193.208333333328</v>
      </c>
      <c r="L446">
        <v>1524027600</v>
      </c>
      <c r="M446" s="7">
        <f t="shared" si="31"/>
        <v>43208.208333333328</v>
      </c>
      <c r="N446">
        <f t="shared" si="32"/>
        <v>15</v>
      </c>
      <c r="O446" t="b">
        <v>0</v>
      </c>
      <c r="P446" t="b">
        <v>0</v>
      </c>
      <c r="Q446" t="s">
        <v>2037</v>
      </c>
      <c r="R446" t="s">
        <v>2038</v>
      </c>
      <c r="S446" s="12">
        <f t="shared" si="33"/>
        <v>128</v>
      </c>
      <c r="T446">
        <f t="shared" si="34"/>
        <v>85.044943820224717</v>
      </c>
      <c r="W446">
        <f>MEDIAN(G437:G1001)</f>
        <v>201</v>
      </c>
    </row>
    <row r="447" spans="1:23" ht="23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t="s">
        <v>20</v>
      </c>
      <c r="G447">
        <v>142</v>
      </c>
      <c r="H447" t="s">
        <v>40</v>
      </c>
      <c r="I447" t="s">
        <v>41</v>
      </c>
      <c r="J447">
        <v>1550124000</v>
      </c>
      <c r="K447" s="6">
        <f t="shared" si="30"/>
        <v>43510.25</v>
      </c>
      <c r="L447">
        <v>1554699600</v>
      </c>
      <c r="M447" s="7">
        <f t="shared" si="31"/>
        <v>43563.208333333328</v>
      </c>
      <c r="N447">
        <f t="shared" si="32"/>
        <v>53</v>
      </c>
      <c r="O447" t="b">
        <v>0</v>
      </c>
      <c r="P447" t="b">
        <v>0</v>
      </c>
      <c r="Q447" t="s">
        <v>2039</v>
      </c>
      <c r="R447" t="s">
        <v>2040</v>
      </c>
      <c r="S447" s="12">
        <f t="shared" si="33"/>
        <v>332</v>
      </c>
      <c r="T447">
        <f t="shared" si="34"/>
        <v>105.22535211267606</v>
      </c>
      <c r="W447" s="16" t="s">
        <v>2111</v>
      </c>
    </row>
    <row r="448" spans="1:23" ht="23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t="s">
        <v>20</v>
      </c>
      <c r="G448">
        <v>2673</v>
      </c>
      <c r="H448" t="s">
        <v>21</v>
      </c>
      <c r="I448" t="s">
        <v>22</v>
      </c>
      <c r="J448">
        <v>1403326800</v>
      </c>
      <c r="K448" s="6">
        <f t="shared" si="30"/>
        <v>41811.208333333336</v>
      </c>
      <c r="L448">
        <v>1403499600</v>
      </c>
      <c r="M448" s="7">
        <f t="shared" si="31"/>
        <v>41813.208333333336</v>
      </c>
      <c r="N448">
        <f t="shared" si="32"/>
        <v>2</v>
      </c>
      <c r="O448" t="b">
        <v>0</v>
      </c>
      <c r="P448" t="b">
        <v>0</v>
      </c>
      <c r="Q448" t="s">
        <v>2035</v>
      </c>
      <c r="R448" t="s">
        <v>2044</v>
      </c>
      <c r="S448" s="12">
        <f t="shared" si="33"/>
        <v>113</v>
      </c>
      <c r="T448">
        <f t="shared" si="34"/>
        <v>39.003741114852225</v>
      </c>
      <c r="W448">
        <f>MIN(G437:G1001)</f>
        <v>16</v>
      </c>
    </row>
    <row r="449" spans="1:23" ht="23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t="s">
        <v>20</v>
      </c>
      <c r="G449">
        <v>163</v>
      </c>
      <c r="H449" t="s">
        <v>21</v>
      </c>
      <c r="I449" t="s">
        <v>22</v>
      </c>
      <c r="J449">
        <v>1305694800</v>
      </c>
      <c r="K449" s="6">
        <f t="shared" si="30"/>
        <v>40681.208333333336</v>
      </c>
      <c r="L449">
        <v>1307422800</v>
      </c>
      <c r="M449" s="7">
        <f t="shared" si="31"/>
        <v>40701.208333333336</v>
      </c>
      <c r="N449">
        <f t="shared" si="32"/>
        <v>20</v>
      </c>
      <c r="O449" t="b">
        <v>0</v>
      </c>
      <c r="P449" t="b">
        <v>1</v>
      </c>
      <c r="Q449" t="s">
        <v>2048</v>
      </c>
      <c r="R449" t="s">
        <v>2049</v>
      </c>
      <c r="S449" s="12">
        <f t="shared" si="33"/>
        <v>216</v>
      </c>
      <c r="T449">
        <f t="shared" si="34"/>
        <v>73.030674846625772</v>
      </c>
      <c r="W449" s="17" t="s">
        <v>2112</v>
      </c>
    </row>
    <row r="450" spans="1:23" ht="23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t="s">
        <v>20</v>
      </c>
      <c r="G450">
        <v>2220</v>
      </c>
      <c r="H450" t="s">
        <v>21</v>
      </c>
      <c r="I450" t="s">
        <v>22</v>
      </c>
      <c r="J450">
        <v>1265695200</v>
      </c>
      <c r="K450" s="6">
        <f t="shared" ref="K450:K513" si="35">(((J450/60)/60)/24)+DATE(1970,1,1)</f>
        <v>40218.25</v>
      </c>
      <c r="L450">
        <v>1267682400</v>
      </c>
      <c r="M450" s="7">
        <f t="shared" ref="M450:M513" si="36">(((L450/60)/60)/24)+DATE(1970,1,1)</f>
        <v>40241.25</v>
      </c>
      <c r="N450">
        <f t="shared" ref="N450:N513" si="37">DATEDIF(K450,M450, "D")</f>
        <v>23</v>
      </c>
      <c r="O450" t="b">
        <v>0</v>
      </c>
      <c r="P450" t="b">
        <v>1</v>
      </c>
      <c r="Q450" t="s">
        <v>2037</v>
      </c>
      <c r="R450" t="s">
        <v>2038</v>
      </c>
      <c r="S450" s="12">
        <f t="shared" ref="S450:S513" si="38">ROUND(E450/D450*100,0)</f>
        <v>105</v>
      </c>
      <c r="T450">
        <f t="shared" ref="T450:T513" si="39">E450/G450</f>
        <v>61.997747747747745</v>
      </c>
      <c r="W450">
        <f>MAX(G437:G1001)</f>
        <v>7295</v>
      </c>
    </row>
    <row r="451" spans="1:23" ht="23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t="s">
        <v>20</v>
      </c>
      <c r="G451">
        <v>1606</v>
      </c>
      <c r="H451" t="s">
        <v>98</v>
      </c>
      <c r="I451" t="s">
        <v>99</v>
      </c>
      <c r="J451">
        <v>1532062800</v>
      </c>
      <c r="K451" s="6">
        <f t="shared" si="35"/>
        <v>43301.208333333328</v>
      </c>
      <c r="L451">
        <v>1535518800</v>
      </c>
      <c r="M451" s="7">
        <f t="shared" si="36"/>
        <v>43341.208333333328</v>
      </c>
      <c r="N451">
        <f t="shared" si="37"/>
        <v>40</v>
      </c>
      <c r="O451" t="b">
        <v>0</v>
      </c>
      <c r="P451" t="b">
        <v>0</v>
      </c>
      <c r="Q451" t="s">
        <v>2039</v>
      </c>
      <c r="R451" t="s">
        <v>2050</v>
      </c>
      <c r="S451" s="12">
        <f t="shared" si="38"/>
        <v>329</v>
      </c>
      <c r="T451">
        <f t="shared" si="39"/>
        <v>94.000622665006233</v>
      </c>
      <c r="W451" s="16" t="s">
        <v>2113</v>
      </c>
    </row>
    <row r="452" spans="1:23" ht="23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t="s">
        <v>20</v>
      </c>
      <c r="G452">
        <v>129</v>
      </c>
      <c r="H452" t="s">
        <v>21</v>
      </c>
      <c r="I452" t="s">
        <v>22</v>
      </c>
      <c r="J452">
        <v>1558674000</v>
      </c>
      <c r="K452" s="6">
        <f t="shared" si="35"/>
        <v>43609.208333333328</v>
      </c>
      <c r="L452">
        <v>1559106000</v>
      </c>
      <c r="M452" s="7">
        <f t="shared" si="36"/>
        <v>43614.208333333328</v>
      </c>
      <c r="N452">
        <f t="shared" si="37"/>
        <v>5</v>
      </c>
      <c r="O452" t="b">
        <v>0</v>
      </c>
      <c r="P452" t="b">
        <v>0</v>
      </c>
      <c r="Q452" t="s">
        <v>2039</v>
      </c>
      <c r="R452" t="s">
        <v>2047</v>
      </c>
      <c r="S452" s="12">
        <f t="shared" si="38"/>
        <v>161</v>
      </c>
      <c r="T452">
        <f t="shared" si="39"/>
        <v>112.05426356589147</v>
      </c>
    </row>
    <row r="453" spans="1:23" ht="23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t="s">
        <v>20</v>
      </c>
      <c r="G453">
        <v>226</v>
      </c>
      <c r="H453" t="s">
        <v>40</v>
      </c>
      <c r="I453" t="s">
        <v>41</v>
      </c>
      <c r="J453">
        <v>1451973600</v>
      </c>
      <c r="K453" s="6">
        <f t="shared" si="35"/>
        <v>42374.25</v>
      </c>
      <c r="L453">
        <v>1454392800</v>
      </c>
      <c r="M453" s="7">
        <f t="shared" si="36"/>
        <v>42402.25</v>
      </c>
      <c r="N453">
        <f t="shared" si="37"/>
        <v>28</v>
      </c>
      <c r="O453" t="b">
        <v>0</v>
      </c>
      <c r="P453" t="b">
        <v>0</v>
      </c>
      <c r="Q453" t="s">
        <v>2048</v>
      </c>
      <c r="R453" t="s">
        <v>2049</v>
      </c>
      <c r="S453" s="12">
        <f t="shared" si="38"/>
        <v>310</v>
      </c>
      <c r="T453">
        <f t="shared" si="39"/>
        <v>48.008849557522126</v>
      </c>
      <c r="W453" s="16" t="s">
        <v>2114</v>
      </c>
    </row>
    <row r="454" spans="1:23" ht="23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t="s">
        <v>20</v>
      </c>
      <c r="G454">
        <v>5419</v>
      </c>
      <c r="H454" t="s">
        <v>21</v>
      </c>
      <c r="I454" t="s">
        <v>22</v>
      </c>
      <c r="J454">
        <v>1412485200</v>
      </c>
      <c r="K454" s="6">
        <f t="shared" si="35"/>
        <v>41917.208333333336</v>
      </c>
      <c r="L454">
        <v>1415685600</v>
      </c>
      <c r="M454" s="7">
        <f t="shared" si="36"/>
        <v>41954.25</v>
      </c>
      <c r="N454">
        <f t="shared" si="37"/>
        <v>37</v>
      </c>
      <c r="O454" t="b">
        <v>0</v>
      </c>
      <c r="P454" t="b">
        <v>0</v>
      </c>
      <c r="Q454" t="s">
        <v>2037</v>
      </c>
      <c r="R454" t="s">
        <v>2038</v>
      </c>
      <c r="S454" s="12">
        <f t="shared" si="38"/>
        <v>378</v>
      </c>
      <c r="T454">
        <f t="shared" si="39"/>
        <v>35.000184535892231</v>
      </c>
      <c r="W454">
        <f>STDEV(G437:G1001)</f>
        <v>1267.366006183523</v>
      </c>
    </row>
    <row r="455" spans="1:23" ht="36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t="s">
        <v>20</v>
      </c>
      <c r="G455">
        <v>165</v>
      </c>
      <c r="H455" t="s">
        <v>21</v>
      </c>
      <c r="I455" t="s">
        <v>22</v>
      </c>
      <c r="J455">
        <v>1490245200</v>
      </c>
      <c r="K455" s="6">
        <f t="shared" si="35"/>
        <v>42817.208333333328</v>
      </c>
      <c r="L455">
        <v>1490677200</v>
      </c>
      <c r="M455" s="7">
        <f t="shared" si="36"/>
        <v>42822.208333333328</v>
      </c>
      <c r="N455">
        <f t="shared" si="37"/>
        <v>5</v>
      </c>
      <c r="O455" t="b">
        <v>0</v>
      </c>
      <c r="P455" t="b">
        <v>0</v>
      </c>
      <c r="Q455" t="s">
        <v>2039</v>
      </c>
      <c r="R455" t="s">
        <v>2040</v>
      </c>
      <c r="S455" s="12">
        <f t="shared" si="38"/>
        <v>151</v>
      </c>
      <c r="T455">
        <f t="shared" si="39"/>
        <v>85</v>
      </c>
    </row>
    <row r="456" spans="1:23" ht="23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t="s">
        <v>20</v>
      </c>
      <c r="G456">
        <v>1965</v>
      </c>
      <c r="H456" t="s">
        <v>36</v>
      </c>
      <c r="I456" t="s">
        <v>37</v>
      </c>
      <c r="J456">
        <v>1547877600</v>
      </c>
      <c r="K456" s="6">
        <f t="shared" si="35"/>
        <v>43484.25</v>
      </c>
      <c r="L456">
        <v>1551506400</v>
      </c>
      <c r="M456" s="7">
        <f t="shared" si="36"/>
        <v>43526.25</v>
      </c>
      <c r="N456">
        <f t="shared" si="37"/>
        <v>42</v>
      </c>
      <c r="O456" t="b">
        <v>0</v>
      </c>
      <c r="P456" t="b">
        <v>1</v>
      </c>
      <c r="Q456" t="s">
        <v>2039</v>
      </c>
      <c r="R456" t="s">
        <v>2042</v>
      </c>
      <c r="S456" s="12">
        <f t="shared" si="38"/>
        <v>150</v>
      </c>
      <c r="T456">
        <f t="shared" si="39"/>
        <v>95.993893129770996</v>
      </c>
    </row>
    <row r="457" spans="1:23" ht="23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t="s">
        <v>20</v>
      </c>
      <c r="G457">
        <v>16</v>
      </c>
      <c r="H457" t="s">
        <v>21</v>
      </c>
      <c r="I457" t="s">
        <v>22</v>
      </c>
      <c r="J457">
        <v>1298700000</v>
      </c>
      <c r="K457" s="6">
        <f t="shared" si="35"/>
        <v>40600.25</v>
      </c>
      <c r="L457">
        <v>1300856400</v>
      </c>
      <c r="M457" s="7">
        <f t="shared" si="36"/>
        <v>40625.208333333336</v>
      </c>
      <c r="N457">
        <f t="shared" si="37"/>
        <v>25</v>
      </c>
      <c r="O457" t="b">
        <v>0</v>
      </c>
      <c r="P457" t="b">
        <v>0</v>
      </c>
      <c r="Q457" t="s">
        <v>2037</v>
      </c>
      <c r="R457" t="s">
        <v>2038</v>
      </c>
      <c r="S457" s="12">
        <f t="shared" si="38"/>
        <v>157</v>
      </c>
      <c r="T457">
        <f t="shared" si="39"/>
        <v>68.8125</v>
      </c>
    </row>
    <row r="458" spans="1:23" ht="36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t="s">
        <v>20</v>
      </c>
      <c r="G458">
        <v>107</v>
      </c>
      <c r="H458" t="s">
        <v>21</v>
      </c>
      <c r="I458" t="s">
        <v>22</v>
      </c>
      <c r="J458">
        <v>1570338000</v>
      </c>
      <c r="K458" s="6">
        <f t="shared" si="35"/>
        <v>43744.208333333328</v>
      </c>
      <c r="L458">
        <v>1573192800</v>
      </c>
      <c r="M458" s="7">
        <f t="shared" si="36"/>
        <v>43777.25</v>
      </c>
      <c r="N458">
        <f t="shared" si="37"/>
        <v>33</v>
      </c>
      <c r="O458" t="b">
        <v>0</v>
      </c>
      <c r="P458" t="b">
        <v>1</v>
      </c>
      <c r="Q458" t="s">
        <v>2045</v>
      </c>
      <c r="R458" t="s">
        <v>2051</v>
      </c>
      <c r="S458" s="12">
        <f t="shared" si="38"/>
        <v>140</v>
      </c>
      <c r="T458">
        <f t="shared" si="39"/>
        <v>105.97196261682242</v>
      </c>
    </row>
    <row r="459" spans="1:23" ht="23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t="s">
        <v>20</v>
      </c>
      <c r="G459">
        <v>134</v>
      </c>
      <c r="H459" t="s">
        <v>21</v>
      </c>
      <c r="I459" t="s">
        <v>22</v>
      </c>
      <c r="J459">
        <v>1287378000</v>
      </c>
      <c r="K459" s="6">
        <f t="shared" si="35"/>
        <v>40469.208333333336</v>
      </c>
      <c r="L459">
        <v>1287810000</v>
      </c>
      <c r="M459" s="7">
        <f t="shared" si="36"/>
        <v>40474.208333333336</v>
      </c>
      <c r="N459">
        <f t="shared" si="37"/>
        <v>5</v>
      </c>
      <c r="O459" t="b">
        <v>0</v>
      </c>
      <c r="P459" t="b">
        <v>0</v>
      </c>
      <c r="Q459" t="s">
        <v>2052</v>
      </c>
      <c r="R459" t="s">
        <v>2053</v>
      </c>
      <c r="S459" s="12">
        <f t="shared" si="38"/>
        <v>325</v>
      </c>
      <c r="T459">
        <f t="shared" si="39"/>
        <v>75.261194029850742</v>
      </c>
    </row>
    <row r="460" spans="1:23" ht="23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t="s">
        <v>20</v>
      </c>
      <c r="G460">
        <v>198</v>
      </c>
      <c r="H460" t="s">
        <v>21</v>
      </c>
      <c r="I460" t="s">
        <v>22</v>
      </c>
      <c r="J460">
        <v>1275714000</v>
      </c>
      <c r="K460" s="6">
        <f t="shared" si="35"/>
        <v>40334.208333333336</v>
      </c>
      <c r="L460">
        <v>1277355600</v>
      </c>
      <c r="M460" s="7">
        <f t="shared" si="36"/>
        <v>40353.208333333336</v>
      </c>
      <c r="N460">
        <f t="shared" si="37"/>
        <v>19</v>
      </c>
      <c r="O460" t="b">
        <v>0</v>
      </c>
      <c r="P460" t="b">
        <v>1</v>
      </c>
      <c r="Q460" t="s">
        <v>2035</v>
      </c>
      <c r="R460" t="s">
        <v>2044</v>
      </c>
      <c r="S460" s="12">
        <f t="shared" si="38"/>
        <v>169</v>
      </c>
      <c r="T460">
        <f t="shared" si="39"/>
        <v>75.141414141414145</v>
      </c>
    </row>
    <row r="461" spans="1:23" ht="23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t="s">
        <v>20</v>
      </c>
      <c r="G461">
        <v>111</v>
      </c>
      <c r="H461" t="s">
        <v>107</v>
      </c>
      <c r="I461" t="s">
        <v>108</v>
      </c>
      <c r="J461">
        <v>1346734800</v>
      </c>
      <c r="K461" s="6">
        <f t="shared" si="35"/>
        <v>41156.208333333336</v>
      </c>
      <c r="L461">
        <v>1348981200</v>
      </c>
      <c r="M461" s="7">
        <f t="shared" si="36"/>
        <v>41182.208333333336</v>
      </c>
      <c r="N461">
        <f t="shared" si="37"/>
        <v>26</v>
      </c>
      <c r="O461" t="b">
        <v>0</v>
      </c>
      <c r="P461" t="b">
        <v>1</v>
      </c>
      <c r="Q461" t="s">
        <v>2033</v>
      </c>
      <c r="R461" t="s">
        <v>2034</v>
      </c>
      <c r="S461" s="12">
        <f t="shared" si="38"/>
        <v>213</v>
      </c>
      <c r="T461">
        <f t="shared" si="39"/>
        <v>107.42342342342343</v>
      </c>
    </row>
    <row r="462" spans="1:23" ht="23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t="s">
        <v>20</v>
      </c>
      <c r="G462">
        <v>222</v>
      </c>
      <c r="H462" t="s">
        <v>21</v>
      </c>
      <c r="I462" t="s">
        <v>22</v>
      </c>
      <c r="J462">
        <v>1309755600</v>
      </c>
      <c r="K462" s="6">
        <f t="shared" si="35"/>
        <v>40728.208333333336</v>
      </c>
      <c r="L462">
        <v>1310533200</v>
      </c>
      <c r="M462" s="7">
        <f t="shared" si="36"/>
        <v>40737.208333333336</v>
      </c>
      <c r="N462">
        <f t="shared" si="37"/>
        <v>9</v>
      </c>
      <c r="O462" t="b">
        <v>0</v>
      </c>
      <c r="P462" t="b">
        <v>0</v>
      </c>
      <c r="Q462" t="s">
        <v>2031</v>
      </c>
      <c r="R462" t="s">
        <v>2032</v>
      </c>
      <c r="S462" s="12">
        <f t="shared" si="38"/>
        <v>444</v>
      </c>
      <c r="T462">
        <f t="shared" si="39"/>
        <v>35.995495495495497</v>
      </c>
    </row>
    <row r="463" spans="1:23" ht="23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t="s">
        <v>20</v>
      </c>
      <c r="G463">
        <v>6212</v>
      </c>
      <c r="H463" t="s">
        <v>21</v>
      </c>
      <c r="I463" t="s">
        <v>22</v>
      </c>
      <c r="J463">
        <v>1406178000</v>
      </c>
      <c r="K463" s="6">
        <f t="shared" si="35"/>
        <v>41844.208333333336</v>
      </c>
      <c r="L463">
        <v>1407560400</v>
      </c>
      <c r="M463" s="7">
        <f t="shared" si="36"/>
        <v>41860.208333333336</v>
      </c>
      <c r="N463">
        <f t="shared" si="37"/>
        <v>16</v>
      </c>
      <c r="O463" t="b">
        <v>0</v>
      </c>
      <c r="P463" t="b">
        <v>0</v>
      </c>
      <c r="Q463" t="s">
        <v>2045</v>
      </c>
      <c r="R463" t="s">
        <v>2054</v>
      </c>
      <c r="S463" s="12">
        <f t="shared" si="38"/>
        <v>186</v>
      </c>
      <c r="T463">
        <f t="shared" si="39"/>
        <v>26.998873148744366</v>
      </c>
    </row>
    <row r="464" spans="1:23" ht="23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t="s">
        <v>20</v>
      </c>
      <c r="G464">
        <v>98</v>
      </c>
      <c r="H464" t="s">
        <v>36</v>
      </c>
      <c r="I464" t="s">
        <v>37</v>
      </c>
      <c r="J464">
        <v>1552798800</v>
      </c>
      <c r="K464" s="6">
        <f t="shared" si="35"/>
        <v>43541.208333333328</v>
      </c>
      <c r="L464">
        <v>1552885200</v>
      </c>
      <c r="M464" s="7">
        <f t="shared" si="36"/>
        <v>43542.208333333328</v>
      </c>
      <c r="N464">
        <f t="shared" si="37"/>
        <v>1</v>
      </c>
      <c r="O464" t="b">
        <v>0</v>
      </c>
      <c r="P464" t="b">
        <v>0</v>
      </c>
      <c r="Q464" t="s">
        <v>2045</v>
      </c>
      <c r="R464" t="s">
        <v>2051</v>
      </c>
      <c r="S464" s="12">
        <f t="shared" si="38"/>
        <v>659</v>
      </c>
      <c r="T464">
        <f t="shared" si="39"/>
        <v>107.56122448979592</v>
      </c>
    </row>
    <row r="465" spans="1:20" ht="23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t="s">
        <v>20</v>
      </c>
      <c r="G465">
        <v>92</v>
      </c>
      <c r="H465" t="s">
        <v>21</v>
      </c>
      <c r="I465" t="s">
        <v>22</v>
      </c>
      <c r="J465">
        <v>1278565200</v>
      </c>
      <c r="K465" s="6">
        <f t="shared" si="35"/>
        <v>40367.208333333336</v>
      </c>
      <c r="L465">
        <v>1280552400</v>
      </c>
      <c r="M465" s="7">
        <f t="shared" si="36"/>
        <v>40390.208333333336</v>
      </c>
      <c r="N465">
        <f t="shared" si="37"/>
        <v>23</v>
      </c>
      <c r="O465" t="b">
        <v>0</v>
      </c>
      <c r="P465" t="b">
        <v>0</v>
      </c>
      <c r="Q465" t="s">
        <v>2033</v>
      </c>
      <c r="R465" t="s">
        <v>2034</v>
      </c>
      <c r="S465" s="12">
        <f t="shared" si="38"/>
        <v>115</v>
      </c>
      <c r="T465">
        <f t="shared" si="39"/>
        <v>46.163043478260867</v>
      </c>
    </row>
    <row r="466" spans="1:20" ht="23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t="s">
        <v>20</v>
      </c>
      <c r="G466">
        <v>149</v>
      </c>
      <c r="H466" t="s">
        <v>21</v>
      </c>
      <c r="I466" t="s">
        <v>22</v>
      </c>
      <c r="J466">
        <v>1396069200</v>
      </c>
      <c r="K466" s="6">
        <f t="shared" si="35"/>
        <v>41727.208333333336</v>
      </c>
      <c r="L466">
        <v>1398661200</v>
      </c>
      <c r="M466" s="7">
        <f t="shared" si="36"/>
        <v>41757.208333333336</v>
      </c>
      <c r="N466">
        <f t="shared" si="37"/>
        <v>30</v>
      </c>
      <c r="O466" t="b">
        <v>0</v>
      </c>
      <c r="P466" t="b">
        <v>0</v>
      </c>
      <c r="Q466" t="s">
        <v>2037</v>
      </c>
      <c r="R466" t="s">
        <v>2038</v>
      </c>
      <c r="S466" s="12">
        <f t="shared" si="38"/>
        <v>475</v>
      </c>
      <c r="T466">
        <f t="shared" si="39"/>
        <v>47.845637583892618</v>
      </c>
    </row>
    <row r="467" spans="1:20" ht="23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t="s">
        <v>20</v>
      </c>
      <c r="G467">
        <v>2431</v>
      </c>
      <c r="H467" t="s">
        <v>21</v>
      </c>
      <c r="I467" t="s">
        <v>22</v>
      </c>
      <c r="J467">
        <v>1435208400</v>
      </c>
      <c r="K467" s="6">
        <f t="shared" si="35"/>
        <v>42180.208333333328</v>
      </c>
      <c r="L467">
        <v>1436245200</v>
      </c>
      <c r="M467" s="7">
        <f t="shared" si="36"/>
        <v>42192.208333333328</v>
      </c>
      <c r="N467">
        <f t="shared" si="37"/>
        <v>12</v>
      </c>
      <c r="O467" t="b">
        <v>0</v>
      </c>
      <c r="P467" t="b">
        <v>0</v>
      </c>
      <c r="Q467" t="s">
        <v>2037</v>
      </c>
      <c r="R467" t="s">
        <v>2038</v>
      </c>
      <c r="S467" s="12">
        <f t="shared" si="38"/>
        <v>387</v>
      </c>
      <c r="T467">
        <f t="shared" si="39"/>
        <v>53.007815713698065</v>
      </c>
    </row>
    <row r="468" spans="1:20" ht="23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t="s">
        <v>20</v>
      </c>
      <c r="G468">
        <v>303</v>
      </c>
      <c r="H468" t="s">
        <v>21</v>
      </c>
      <c r="I468" t="s">
        <v>22</v>
      </c>
      <c r="J468">
        <v>1571547600</v>
      </c>
      <c r="K468" s="6">
        <f t="shared" si="35"/>
        <v>43758.208333333328</v>
      </c>
      <c r="L468">
        <v>1575439200</v>
      </c>
      <c r="M468" s="7">
        <f t="shared" si="36"/>
        <v>43803.25</v>
      </c>
      <c r="N468">
        <f t="shared" si="37"/>
        <v>45</v>
      </c>
      <c r="O468" t="b">
        <v>0</v>
      </c>
      <c r="P468" t="b">
        <v>0</v>
      </c>
      <c r="Q468" t="s">
        <v>2033</v>
      </c>
      <c r="R468" t="s">
        <v>2034</v>
      </c>
      <c r="S468" s="12">
        <f t="shared" si="38"/>
        <v>190</v>
      </c>
      <c r="T468">
        <f t="shared" si="39"/>
        <v>45.059405940594061</v>
      </c>
    </row>
    <row r="469" spans="1:20" ht="23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t="s">
        <v>20</v>
      </c>
      <c r="G469">
        <v>209</v>
      </c>
      <c r="H469" t="s">
        <v>21</v>
      </c>
      <c r="I469" t="s">
        <v>22</v>
      </c>
      <c r="J469">
        <v>1400562000</v>
      </c>
      <c r="K469" s="6">
        <f t="shared" si="35"/>
        <v>41779.208333333336</v>
      </c>
      <c r="L469">
        <v>1403931600</v>
      </c>
      <c r="M469" s="7">
        <f t="shared" si="36"/>
        <v>41818.208333333336</v>
      </c>
      <c r="N469">
        <f t="shared" si="37"/>
        <v>39</v>
      </c>
      <c r="O469" t="b">
        <v>0</v>
      </c>
      <c r="P469" t="b">
        <v>0</v>
      </c>
      <c r="Q469" t="s">
        <v>2039</v>
      </c>
      <c r="R469" t="s">
        <v>2042</v>
      </c>
      <c r="S469" s="12">
        <f t="shared" si="38"/>
        <v>140</v>
      </c>
      <c r="T469">
        <f t="shared" si="39"/>
        <v>59.119617224880386</v>
      </c>
    </row>
    <row r="470" spans="1:20" ht="36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t="s">
        <v>20</v>
      </c>
      <c r="G470">
        <v>131</v>
      </c>
      <c r="H470" t="s">
        <v>21</v>
      </c>
      <c r="I470" t="s">
        <v>22</v>
      </c>
      <c r="J470">
        <v>1532926800</v>
      </c>
      <c r="K470" s="6">
        <f t="shared" si="35"/>
        <v>43311.208333333328</v>
      </c>
      <c r="L470">
        <v>1533358800</v>
      </c>
      <c r="M470" s="7">
        <f t="shared" si="36"/>
        <v>43316.208333333328</v>
      </c>
      <c r="N470">
        <f t="shared" si="37"/>
        <v>5</v>
      </c>
      <c r="O470" t="b">
        <v>0</v>
      </c>
      <c r="P470" t="b">
        <v>0</v>
      </c>
      <c r="Q470" t="s">
        <v>2033</v>
      </c>
      <c r="R470" t="s">
        <v>2056</v>
      </c>
      <c r="S470" s="12">
        <f t="shared" si="38"/>
        <v>178</v>
      </c>
      <c r="T470">
        <f t="shared" si="39"/>
        <v>89.664122137404576</v>
      </c>
    </row>
    <row r="471" spans="1:20" ht="36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t="s">
        <v>20</v>
      </c>
      <c r="G471">
        <v>164</v>
      </c>
      <c r="H471" t="s">
        <v>21</v>
      </c>
      <c r="I471" t="s">
        <v>22</v>
      </c>
      <c r="J471">
        <v>1420869600</v>
      </c>
      <c r="K471" s="6">
        <f t="shared" si="35"/>
        <v>42014.25</v>
      </c>
      <c r="L471">
        <v>1421474400</v>
      </c>
      <c r="M471" s="7">
        <f t="shared" si="36"/>
        <v>42021.25</v>
      </c>
      <c r="N471">
        <f t="shared" si="37"/>
        <v>7</v>
      </c>
      <c r="O471" t="b">
        <v>0</v>
      </c>
      <c r="P471" t="b">
        <v>0</v>
      </c>
      <c r="Q471" t="s">
        <v>2035</v>
      </c>
      <c r="R471" t="s">
        <v>2044</v>
      </c>
      <c r="S471" s="12">
        <f t="shared" si="38"/>
        <v>144</v>
      </c>
      <c r="T471">
        <f t="shared" si="39"/>
        <v>70.079268292682926</v>
      </c>
    </row>
    <row r="472" spans="1:20" ht="23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t="s">
        <v>20</v>
      </c>
      <c r="G472">
        <v>201</v>
      </c>
      <c r="H472" t="s">
        <v>21</v>
      </c>
      <c r="I472" t="s">
        <v>22</v>
      </c>
      <c r="J472">
        <v>1504242000</v>
      </c>
      <c r="K472" s="6">
        <f t="shared" si="35"/>
        <v>42979.208333333328</v>
      </c>
      <c r="L472">
        <v>1505278800</v>
      </c>
      <c r="M472" s="7">
        <f t="shared" si="36"/>
        <v>42991.208333333328</v>
      </c>
      <c r="N472">
        <f t="shared" si="37"/>
        <v>12</v>
      </c>
      <c r="O472" t="b">
        <v>0</v>
      </c>
      <c r="P472" t="b">
        <v>0</v>
      </c>
      <c r="Q472" t="s">
        <v>2048</v>
      </c>
      <c r="R472" t="s">
        <v>2049</v>
      </c>
      <c r="S472" s="12">
        <f t="shared" si="38"/>
        <v>215</v>
      </c>
      <c r="T472">
        <f t="shared" si="39"/>
        <v>31.059701492537314</v>
      </c>
    </row>
    <row r="473" spans="1:20" ht="23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t="s">
        <v>20</v>
      </c>
      <c r="G473">
        <v>211</v>
      </c>
      <c r="H473" t="s">
        <v>21</v>
      </c>
      <c r="I473" t="s">
        <v>22</v>
      </c>
      <c r="J473">
        <v>1442811600</v>
      </c>
      <c r="K473" s="6">
        <f t="shared" si="35"/>
        <v>42268.208333333328</v>
      </c>
      <c r="L473">
        <v>1443934800</v>
      </c>
      <c r="M473" s="7">
        <f t="shared" si="36"/>
        <v>42281.208333333328</v>
      </c>
      <c r="N473">
        <f t="shared" si="37"/>
        <v>13</v>
      </c>
      <c r="O473" t="b">
        <v>0</v>
      </c>
      <c r="P473" t="b">
        <v>0</v>
      </c>
      <c r="Q473" t="s">
        <v>2037</v>
      </c>
      <c r="R473" t="s">
        <v>2038</v>
      </c>
      <c r="S473" s="12">
        <f t="shared" si="38"/>
        <v>227</v>
      </c>
      <c r="T473">
        <f t="shared" si="39"/>
        <v>29.061611374407583</v>
      </c>
    </row>
    <row r="474" spans="1:20" ht="23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t="s">
        <v>20</v>
      </c>
      <c r="G474">
        <v>128</v>
      </c>
      <c r="H474" t="s">
        <v>21</v>
      </c>
      <c r="I474" t="s">
        <v>22</v>
      </c>
      <c r="J474">
        <v>1497243600</v>
      </c>
      <c r="K474" s="6">
        <f t="shared" si="35"/>
        <v>42898.208333333328</v>
      </c>
      <c r="L474">
        <v>1498539600</v>
      </c>
      <c r="M474" s="7">
        <f t="shared" si="36"/>
        <v>42913.208333333328</v>
      </c>
      <c r="N474">
        <f t="shared" si="37"/>
        <v>15</v>
      </c>
      <c r="O474" t="b">
        <v>0</v>
      </c>
      <c r="P474" t="b">
        <v>1</v>
      </c>
      <c r="Q474" t="s">
        <v>2037</v>
      </c>
      <c r="R474" t="s">
        <v>2038</v>
      </c>
      <c r="S474" s="12">
        <f t="shared" si="38"/>
        <v>275</v>
      </c>
      <c r="T474">
        <f t="shared" si="39"/>
        <v>30.0859375</v>
      </c>
    </row>
    <row r="475" spans="1:20" ht="23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t="s">
        <v>20</v>
      </c>
      <c r="G475">
        <v>1600</v>
      </c>
      <c r="H475" t="s">
        <v>15</v>
      </c>
      <c r="I475" t="s">
        <v>16</v>
      </c>
      <c r="J475">
        <v>1342501200</v>
      </c>
      <c r="K475" s="6">
        <f t="shared" si="35"/>
        <v>41107.208333333336</v>
      </c>
      <c r="L475">
        <v>1342760400</v>
      </c>
      <c r="M475" s="7">
        <f t="shared" si="36"/>
        <v>41110.208333333336</v>
      </c>
      <c r="N475">
        <f t="shared" si="37"/>
        <v>3</v>
      </c>
      <c r="O475" t="b">
        <v>0</v>
      </c>
      <c r="P475" t="b">
        <v>0</v>
      </c>
      <c r="Q475" t="s">
        <v>2037</v>
      </c>
      <c r="R475" t="s">
        <v>2038</v>
      </c>
      <c r="S475" s="12">
        <f t="shared" si="38"/>
        <v>144</v>
      </c>
      <c r="T475">
        <f t="shared" si="39"/>
        <v>84.998125000000002</v>
      </c>
    </row>
    <row r="476" spans="1:20" ht="36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t="s">
        <v>20</v>
      </c>
      <c r="G476">
        <v>249</v>
      </c>
      <c r="H476" t="s">
        <v>21</v>
      </c>
      <c r="I476" t="s">
        <v>22</v>
      </c>
      <c r="J476">
        <v>1433480400</v>
      </c>
      <c r="K476" s="6">
        <f t="shared" si="35"/>
        <v>42160.208333333328</v>
      </c>
      <c r="L476">
        <v>1433566800</v>
      </c>
      <c r="M476" s="7">
        <f t="shared" si="36"/>
        <v>42161.208333333328</v>
      </c>
      <c r="N476">
        <f t="shared" si="37"/>
        <v>1</v>
      </c>
      <c r="O476" t="b">
        <v>0</v>
      </c>
      <c r="P476" t="b">
        <v>0</v>
      </c>
      <c r="Q476" t="s">
        <v>2035</v>
      </c>
      <c r="R476" t="s">
        <v>2036</v>
      </c>
      <c r="S476" s="12">
        <f t="shared" si="38"/>
        <v>723</v>
      </c>
      <c r="T476">
        <f t="shared" si="39"/>
        <v>58.040160642570278</v>
      </c>
    </row>
    <row r="477" spans="1:20" ht="23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t="s">
        <v>20</v>
      </c>
      <c r="G477">
        <v>236</v>
      </c>
      <c r="H477" t="s">
        <v>21</v>
      </c>
      <c r="I477" t="s">
        <v>22</v>
      </c>
      <c r="J477">
        <v>1296108000</v>
      </c>
      <c r="K477" s="6">
        <f t="shared" si="35"/>
        <v>40570.25</v>
      </c>
      <c r="L477">
        <v>1296712800</v>
      </c>
      <c r="M477" s="7">
        <f t="shared" si="36"/>
        <v>40577.25</v>
      </c>
      <c r="N477">
        <f t="shared" si="37"/>
        <v>7</v>
      </c>
      <c r="O477" t="b">
        <v>0</v>
      </c>
      <c r="P477" t="b">
        <v>0</v>
      </c>
      <c r="Q477" t="s">
        <v>2037</v>
      </c>
      <c r="R477" t="s">
        <v>2038</v>
      </c>
      <c r="S477" s="12">
        <f t="shared" si="38"/>
        <v>236</v>
      </c>
      <c r="T477">
        <f t="shared" si="39"/>
        <v>61.038135593220339</v>
      </c>
    </row>
    <row r="478" spans="1:20" ht="36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t="s">
        <v>20</v>
      </c>
      <c r="G478">
        <v>4065</v>
      </c>
      <c r="H478" t="s">
        <v>40</v>
      </c>
      <c r="I478" t="s">
        <v>41</v>
      </c>
      <c r="J478">
        <v>1264399200</v>
      </c>
      <c r="K478" s="6">
        <f t="shared" si="35"/>
        <v>40203.25</v>
      </c>
      <c r="L478">
        <v>1264831200</v>
      </c>
      <c r="M478" s="7">
        <f t="shared" si="36"/>
        <v>40208.25</v>
      </c>
      <c r="N478">
        <f t="shared" si="37"/>
        <v>5</v>
      </c>
      <c r="O478" t="b">
        <v>0</v>
      </c>
      <c r="P478" t="b">
        <v>1</v>
      </c>
      <c r="Q478" t="s">
        <v>2035</v>
      </c>
      <c r="R478" t="s">
        <v>2044</v>
      </c>
      <c r="S478" s="12">
        <f t="shared" si="38"/>
        <v>162</v>
      </c>
      <c r="T478">
        <f t="shared" si="39"/>
        <v>29.001722017220171</v>
      </c>
    </row>
    <row r="479" spans="1:20" ht="23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t="s">
        <v>20</v>
      </c>
      <c r="G479">
        <v>246</v>
      </c>
      <c r="H479" t="s">
        <v>107</v>
      </c>
      <c r="I479" t="s">
        <v>108</v>
      </c>
      <c r="J479">
        <v>1501131600</v>
      </c>
      <c r="K479" s="6">
        <f t="shared" si="35"/>
        <v>42943.208333333328</v>
      </c>
      <c r="L479">
        <v>1505192400</v>
      </c>
      <c r="M479" s="7">
        <f t="shared" si="36"/>
        <v>42990.208333333328</v>
      </c>
      <c r="N479">
        <f t="shared" si="37"/>
        <v>47</v>
      </c>
      <c r="O479" t="b">
        <v>0</v>
      </c>
      <c r="P479" t="b">
        <v>1</v>
      </c>
      <c r="Q479" t="s">
        <v>2037</v>
      </c>
      <c r="R479" t="s">
        <v>2038</v>
      </c>
      <c r="S479" s="12">
        <f t="shared" si="38"/>
        <v>255</v>
      </c>
      <c r="T479">
        <f t="shared" si="39"/>
        <v>58.975609756097562</v>
      </c>
    </row>
    <row r="480" spans="1:20" ht="23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t="s">
        <v>20</v>
      </c>
      <c r="G480">
        <v>2475</v>
      </c>
      <c r="H480" t="s">
        <v>107</v>
      </c>
      <c r="I480" t="s">
        <v>108</v>
      </c>
      <c r="J480">
        <v>1288674000</v>
      </c>
      <c r="K480" s="6">
        <f t="shared" si="35"/>
        <v>40484.208333333336</v>
      </c>
      <c r="L480">
        <v>1292911200</v>
      </c>
      <c r="M480" s="7">
        <f t="shared" si="36"/>
        <v>40533.25</v>
      </c>
      <c r="N480">
        <f t="shared" si="37"/>
        <v>49</v>
      </c>
      <c r="O480" t="b">
        <v>0</v>
      </c>
      <c r="P480" t="b">
        <v>1</v>
      </c>
      <c r="Q480" t="s">
        <v>2037</v>
      </c>
      <c r="R480" t="s">
        <v>2038</v>
      </c>
      <c r="S480" s="12">
        <f t="shared" si="38"/>
        <v>124</v>
      </c>
      <c r="T480">
        <f t="shared" si="39"/>
        <v>63.995555555555555</v>
      </c>
    </row>
    <row r="481" spans="1:20" ht="36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t="s">
        <v>20</v>
      </c>
      <c r="G481">
        <v>76</v>
      </c>
      <c r="H481" t="s">
        <v>21</v>
      </c>
      <c r="I481" t="s">
        <v>22</v>
      </c>
      <c r="J481">
        <v>1575093600</v>
      </c>
      <c r="K481" s="6">
        <f t="shared" si="35"/>
        <v>43799.25</v>
      </c>
      <c r="L481">
        <v>1575439200</v>
      </c>
      <c r="M481" s="7">
        <f t="shared" si="36"/>
        <v>43803.25</v>
      </c>
      <c r="N481">
        <f t="shared" si="37"/>
        <v>4</v>
      </c>
      <c r="O481" t="b">
        <v>0</v>
      </c>
      <c r="P481" t="b">
        <v>0</v>
      </c>
      <c r="Q481" t="s">
        <v>2037</v>
      </c>
      <c r="R481" t="s">
        <v>2038</v>
      </c>
      <c r="S481" s="12">
        <f t="shared" si="38"/>
        <v>108</v>
      </c>
      <c r="T481">
        <f t="shared" si="39"/>
        <v>85.315789473684205</v>
      </c>
    </row>
    <row r="482" spans="1:20" ht="23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t="s">
        <v>20</v>
      </c>
      <c r="G482">
        <v>54</v>
      </c>
      <c r="H482" t="s">
        <v>21</v>
      </c>
      <c r="I482" t="s">
        <v>22</v>
      </c>
      <c r="J482">
        <v>1435726800</v>
      </c>
      <c r="K482" s="6">
        <f t="shared" si="35"/>
        <v>42186.208333333328</v>
      </c>
      <c r="L482">
        <v>1438837200</v>
      </c>
      <c r="M482" s="7">
        <f t="shared" si="36"/>
        <v>42222.208333333328</v>
      </c>
      <c r="N482">
        <f t="shared" si="37"/>
        <v>36</v>
      </c>
      <c r="O482" t="b">
        <v>0</v>
      </c>
      <c r="P482" t="b">
        <v>0</v>
      </c>
      <c r="Q482" t="s">
        <v>2039</v>
      </c>
      <c r="R482" t="s">
        <v>2047</v>
      </c>
      <c r="S482" s="12">
        <f t="shared" si="38"/>
        <v>670</v>
      </c>
      <c r="T482">
        <f t="shared" si="39"/>
        <v>74.481481481481481</v>
      </c>
    </row>
    <row r="483" spans="1:20" ht="23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t="s">
        <v>20</v>
      </c>
      <c r="G483">
        <v>88</v>
      </c>
      <c r="H483" t="s">
        <v>21</v>
      </c>
      <c r="I483" t="s">
        <v>22</v>
      </c>
      <c r="J483">
        <v>1480226400</v>
      </c>
      <c r="K483" s="6">
        <f t="shared" si="35"/>
        <v>42701.25</v>
      </c>
      <c r="L483">
        <v>1480485600</v>
      </c>
      <c r="M483" s="7">
        <f t="shared" si="36"/>
        <v>42704.25</v>
      </c>
      <c r="N483">
        <f t="shared" si="37"/>
        <v>3</v>
      </c>
      <c r="O483" t="b">
        <v>0</v>
      </c>
      <c r="P483" t="b">
        <v>0</v>
      </c>
      <c r="Q483" t="s">
        <v>2033</v>
      </c>
      <c r="R483" t="s">
        <v>2056</v>
      </c>
      <c r="S483" s="12">
        <f t="shared" si="38"/>
        <v>661</v>
      </c>
      <c r="T483">
        <f t="shared" si="39"/>
        <v>105.14772727272727</v>
      </c>
    </row>
    <row r="484" spans="1:20" ht="23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t="s">
        <v>20</v>
      </c>
      <c r="G484">
        <v>85</v>
      </c>
      <c r="H484" t="s">
        <v>40</v>
      </c>
      <c r="I484" t="s">
        <v>41</v>
      </c>
      <c r="J484">
        <v>1459054800</v>
      </c>
      <c r="K484" s="6">
        <f t="shared" si="35"/>
        <v>42456.208333333328</v>
      </c>
      <c r="L484">
        <v>1459141200</v>
      </c>
      <c r="M484" s="7">
        <f t="shared" si="36"/>
        <v>42457.208333333328</v>
      </c>
      <c r="N484">
        <f t="shared" si="37"/>
        <v>1</v>
      </c>
      <c r="O484" t="b">
        <v>0</v>
      </c>
      <c r="P484" t="b">
        <v>0</v>
      </c>
      <c r="Q484" t="s">
        <v>2033</v>
      </c>
      <c r="R484" t="s">
        <v>2055</v>
      </c>
      <c r="S484" s="12">
        <f t="shared" si="38"/>
        <v>122</v>
      </c>
      <c r="T484">
        <f t="shared" si="39"/>
        <v>56.188235294117646</v>
      </c>
    </row>
    <row r="485" spans="1:20" ht="23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t="s">
        <v>20</v>
      </c>
      <c r="G485">
        <v>170</v>
      </c>
      <c r="H485" t="s">
        <v>21</v>
      </c>
      <c r="I485" t="s">
        <v>22</v>
      </c>
      <c r="J485">
        <v>1531630800</v>
      </c>
      <c r="K485" s="6">
        <f t="shared" si="35"/>
        <v>43296.208333333328</v>
      </c>
      <c r="L485">
        <v>1532322000</v>
      </c>
      <c r="M485" s="7">
        <f t="shared" si="36"/>
        <v>43304.208333333328</v>
      </c>
      <c r="N485">
        <f t="shared" si="37"/>
        <v>8</v>
      </c>
      <c r="O485" t="b">
        <v>0</v>
      </c>
      <c r="P485" t="b">
        <v>0</v>
      </c>
      <c r="Q485" t="s">
        <v>2052</v>
      </c>
      <c r="R485" t="s">
        <v>2053</v>
      </c>
      <c r="S485" s="12">
        <f t="shared" si="38"/>
        <v>151</v>
      </c>
      <c r="T485">
        <f t="shared" si="39"/>
        <v>85.917647058823533</v>
      </c>
    </row>
    <row r="486" spans="1:20" ht="36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t="s">
        <v>20</v>
      </c>
      <c r="G486">
        <v>330</v>
      </c>
      <c r="H486" t="s">
        <v>21</v>
      </c>
      <c r="I486" t="s">
        <v>22</v>
      </c>
      <c r="J486">
        <v>1523854800</v>
      </c>
      <c r="K486" s="6">
        <f t="shared" si="35"/>
        <v>43206.208333333328</v>
      </c>
      <c r="L486">
        <v>1523941200</v>
      </c>
      <c r="M486" s="7">
        <f t="shared" si="36"/>
        <v>43207.208333333328</v>
      </c>
      <c r="N486">
        <f t="shared" si="37"/>
        <v>1</v>
      </c>
      <c r="O486" t="b">
        <v>0</v>
      </c>
      <c r="P486" t="b">
        <v>0</v>
      </c>
      <c r="Q486" t="s">
        <v>2045</v>
      </c>
      <c r="R486" t="s">
        <v>2057</v>
      </c>
      <c r="S486" s="12">
        <f t="shared" si="38"/>
        <v>301</v>
      </c>
      <c r="T486">
        <f t="shared" si="39"/>
        <v>41.018181818181816</v>
      </c>
    </row>
    <row r="487" spans="1:20" ht="23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t="s">
        <v>20</v>
      </c>
      <c r="G487">
        <v>127</v>
      </c>
      <c r="H487" t="s">
        <v>21</v>
      </c>
      <c r="I487" t="s">
        <v>22</v>
      </c>
      <c r="J487">
        <v>1503982800</v>
      </c>
      <c r="K487" s="6">
        <f t="shared" si="35"/>
        <v>42976.208333333328</v>
      </c>
      <c r="L487">
        <v>1506574800</v>
      </c>
      <c r="M487" s="7">
        <f t="shared" si="36"/>
        <v>43006.208333333328</v>
      </c>
      <c r="N487">
        <f t="shared" si="37"/>
        <v>30</v>
      </c>
      <c r="O487" t="b">
        <v>0</v>
      </c>
      <c r="P487" t="b">
        <v>0</v>
      </c>
      <c r="Q487" t="s">
        <v>2048</v>
      </c>
      <c r="R487" t="s">
        <v>2049</v>
      </c>
      <c r="S487" s="12">
        <f t="shared" si="38"/>
        <v>637</v>
      </c>
      <c r="T487">
        <f t="shared" si="39"/>
        <v>55.212598425196852</v>
      </c>
    </row>
    <row r="488" spans="1:20" ht="23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t="s">
        <v>20</v>
      </c>
      <c r="G488">
        <v>411</v>
      </c>
      <c r="H488" t="s">
        <v>21</v>
      </c>
      <c r="I488" t="s">
        <v>22</v>
      </c>
      <c r="J488">
        <v>1511416800</v>
      </c>
      <c r="K488" s="6">
        <f t="shared" si="35"/>
        <v>43062.25</v>
      </c>
      <c r="L488">
        <v>1513576800</v>
      </c>
      <c r="M488" s="7">
        <f t="shared" si="36"/>
        <v>43087.25</v>
      </c>
      <c r="N488">
        <f t="shared" si="37"/>
        <v>25</v>
      </c>
      <c r="O488" t="b">
        <v>0</v>
      </c>
      <c r="P488" t="b">
        <v>0</v>
      </c>
      <c r="Q488" t="s">
        <v>2033</v>
      </c>
      <c r="R488" t="s">
        <v>2034</v>
      </c>
      <c r="S488" s="12">
        <f t="shared" si="38"/>
        <v>225</v>
      </c>
      <c r="T488">
        <f t="shared" si="39"/>
        <v>92.109489051094897</v>
      </c>
    </row>
    <row r="489" spans="1:20" ht="23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t="s">
        <v>20</v>
      </c>
      <c r="G489">
        <v>180</v>
      </c>
      <c r="H489" t="s">
        <v>40</v>
      </c>
      <c r="I489" t="s">
        <v>41</v>
      </c>
      <c r="J489">
        <v>1547704800</v>
      </c>
      <c r="K489" s="6">
        <f t="shared" si="35"/>
        <v>43482.25</v>
      </c>
      <c r="L489">
        <v>1548309600</v>
      </c>
      <c r="M489" s="7">
        <f t="shared" si="36"/>
        <v>43489.25</v>
      </c>
      <c r="N489">
        <f t="shared" si="37"/>
        <v>7</v>
      </c>
      <c r="O489" t="b">
        <v>0</v>
      </c>
      <c r="P489" t="b">
        <v>1</v>
      </c>
      <c r="Q489" t="s">
        <v>2048</v>
      </c>
      <c r="R489" t="s">
        <v>2049</v>
      </c>
      <c r="S489" s="12">
        <f t="shared" si="38"/>
        <v>1497</v>
      </c>
      <c r="T489">
        <f t="shared" si="39"/>
        <v>83.183333333333337</v>
      </c>
    </row>
    <row r="490" spans="1:20" ht="23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t="s">
        <v>20</v>
      </c>
      <c r="G490">
        <v>374</v>
      </c>
      <c r="H490" t="s">
        <v>21</v>
      </c>
      <c r="I490" t="s">
        <v>22</v>
      </c>
      <c r="J490">
        <v>1343451600</v>
      </c>
      <c r="K490" s="6">
        <f t="shared" si="35"/>
        <v>41118.208333333336</v>
      </c>
      <c r="L490">
        <v>1344315600</v>
      </c>
      <c r="M490" s="7">
        <f t="shared" si="36"/>
        <v>41128.208333333336</v>
      </c>
      <c r="N490">
        <f t="shared" si="37"/>
        <v>10</v>
      </c>
      <c r="O490" t="b">
        <v>0</v>
      </c>
      <c r="P490" t="b">
        <v>0</v>
      </c>
      <c r="Q490" t="s">
        <v>2035</v>
      </c>
      <c r="R490" t="s">
        <v>2044</v>
      </c>
      <c r="S490" s="12">
        <f t="shared" si="38"/>
        <v>132</v>
      </c>
      <c r="T490">
        <f t="shared" si="39"/>
        <v>111.1336898395722</v>
      </c>
    </row>
    <row r="491" spans="1:20" ht="23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t="s">
        <v>20</v>
      </c>
      <c r="G491">
        <v>71</v>
      </c>
      <c r="H491" t="s">
        <v>26</v>
      </c>
      <c r="I491" t="s">
        <v>27</v>
      </c>
      <c r="J491">
        <v>1315717200</v>
      </c>
      <c r="K491" s="6">
        <f t="shared" si="35"/>
        <v>40797.208333333336</v>
      </c>
      <c r="L491">
        <v>1316408400</v>
      </c>
      <c r="M491" s="7">
        <f t="shared" si="36"/>
        <v>40805.208333333336</v>
      </c>
      <c r="N491">
        <f t="shared" si="37"/>
        <v>8</v>
      </c>
      <c r="O491" t="b">
        <v>0</v>
      </c>
      <c r="P491" t="b">
        <v>0</v>
      </c>
      <c r="Q491" t="s">
        <v>2033</v>
      </c>
      <c r="R491" t="s">
        <v>2043</v>
      </c>
      <c r="S491" s="12">
        <f t="shared" si="38"/>
        <v>131</v>
      </c>
      <c r="T491">
        <f t="shared" si="39"/>
        <v>90.563380281690144</v>
      </c>
    </row>
    <row r="492" spans="1:20" ht="23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t="s">
        <v>20</v>
      </c>
      <c r="G492">
        <v>203</v>
      </c>
      <c r="H492" t="s">
        <v>21</v>
      </c>
      <c r="I492" t="s">
        <v>22</v>
      </c>
      <c r="J492">
        <v>1430715600</v>
      </c>
      <c r="K492" s="6">
        <f t="shared" si="35"/>
        <v>42128.208333333328</v>
      </c>
      <c r="L492">
        <v>1431838800</v>
      </c>
      <c r="M492" s="7">
        <f t="shared" si="36"/>
        <v>42141.208333333328</v>
      </c>
      <c r="N492">
        <f t="shared" si="37"/>
        <v>13</v>
      </c>
      <c r="O492" t="b">
        <v>1</v>
      </c>
      <c r="P492" t="b">
        <v>0</v>
      </c>
      <c r="Q492" t="s">
        <v>2037</v>
      </c>
      <c r="R492" t="s">
        <v>2038</v>
      </c>
      <c r="S492" s="12">
        <f t="shared" si="38"/>
        <v>168</v>
      </c>
      <c r="T492">
        <f t="shared" si="39"/>
        <v>61.108374384236456</v>
      </c>
    </row>
    <row r="493" spans="1:20" ht="23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t="s">
        <v>20</v>
      </c>
      <c r="G493">
        <v>113</v>
      </c>
      <c r="H493" t="s">
        <v>21</v>
      </c>
      <c r="I493" t="s">
        <v>22</v>
      </c>
      <c r="J493">
        <v>1429160400</v>
      </c>
      <c r="K493" s="6">
        <f t="shared" si="35"/>
        <v>42110.208333333328</v>
      </c>
      <c r="L493">
        <v>1431061200</v>
      </c>
      <c r="M493" s="7">
        <f t="shared" si="36"/>
        <v>42132.208333333328</v>
      </c>
      <c r="N493">
        <f t="shared" si="37"/>
        <v>22</v>
      </c>
      <c r="O493" t="b">
        <v>0</v>
      </c>
      <c r="P493" t="b">
        <v>0</v>
      </c>
      <c r="Q493" t="s">
        <v>2045</v>
      </c>
      <c r="R493" t="s">
        <v>2057</v>
      </c>
      <c r="S493" s="12">
        <f t="shared" si="38"/>
        <v>261</v>
      </c>
      <c r="T493">
        <f t="shared" si="39"/>
        <v>110.76106194690266</v>
      </c>
    </row>
    <row r="494" spans="1:20" ht="23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t="s">
        <v>20</v>
      </c>
      <c r="G494">
        <v>96</v>
      </c>
      <c r="H494" t="s">
        <v>21</v>
      </c>
      <c r="I494" t="s">
        <v>22</v>
      </c>
      <c r="J494">
        <v>1271307600</v>
      </c>
      <c r="K494" s="6">
        <f t="shared" si="35"/>
        <v>40283.208333333336</v>
      </c>
      <c r="L494">
        <v>1271480400</v>
      </c>
      <c r="M494" s="7">
        <f t="shared" si="36"/>
        <v>40285.208333333336</v>
      </c>
      <c r="N494">
        <f t="shared" si="37"/>
        <v>2</v>
      </c>
      <c r="O494" t="b">
        <v>0</v>
      </c>
      <c r="P494" t="b">
        <v>0</v>
      </c>
      <c r="Q494" t="s">
        <v>2037</v>
      </c>
      <c r="R494" t="s">
        <v>2038</v>
      </c>
      <c r="S494" s="12">
        <f t="shared" si="38"/>
        <v>253</v>
      </c>
      <c r="T494">
        <f t="shared" si="39"/>
        <v>89.458333333333329</v>
      </c>
    </row>
    <row r="495" spans="1:20" ht="36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t="s">
        <v>20</v>
      </c>
      <c r="G495">
        <v>498</v>
      </c>
      <c r="H495" t="s">
        <v>98</v>
      </c>
      <c r="I495" t="s">
        <v>99</v>
      </c>
      <c r="J495">
        <v>1277269200</v>
      </c>
      <c r="K495" s="6">
        <f t="shared" si="35"/>
        <v>40352.208333333336</v>
      </c>
      <c r="L495">
        <v>1277355600</v>
      </c>
      <c r="M495" s="7">
        <f t="shared" si="36"/>
        <v>40353.208333333336</v>
      </c>
      <c r="N495">
        <f t="shared" si="37"/>
        <v>1</v>
      </c>
      <c r="O495" t="b">
        <v>0</v>
      </c>
      <c r="P495" t="b">
        <v>1</v>
      </c>
      <c r="Q495" t="s">
        <v>2048</v>
      </c>
      <c r="R495" t="s">
        <v>2049</v>
      </c>
      <c r="S495" s="12">
        <f t="shared" si="38"/>
        <v>259</v>
      </c>
      <c r="T495">
        <f t="shared" si="39"/>
        <v>103.96586345381526</v>
      </c>
    </row>
    <row r="496" spans="1:20" ht="23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t="s">
        <v>20</v>
      </c>
      <c r="G496">
        <v>180</v>
      </c>
      <c r="H496" t="s">
        <v>40</v>
      </c>
      <c r="I496" t="s">
        <v>41</v>
      </c>
      <c r="J496">
        <v>1554613200</v>
      </c>
      <c r="K496" s="6">
        <f t="shared" si="35"/>
        <v>43562.208333333328</v>
      </c>
      <c r="L496">
        <v>1555563600</v>
      </c>
      <c r="M496" s="7">
        <f t="shared" si="36"/>
        <v>43573.208333333328</v>
      </c>
      <c r="N496">
        <f t="shared" si="37"/>
        <v>11</v>
      </c>
      <c r="O496" t="b">
        <v>0</v>
      </c>
      <c r="P496" t="b">
        <v>0</v>
      </c>
      <c r="Q496" t="s">
        <v>2035</v>
      </c>
      <c r="R496" t="s">
        <v>2036</v>
      </c>
      <c r="S496" s="12">
        <f t="shared" si="38"/>
        <v>304</v>
      </c>
      <c r="T496">
        <f t="shared" si="39"/>
        <v>48.927777777777777</v>
      </c>
    </row>
    <row r="497" spans="1:20" ht="36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t="s">
        <v>20</v>
      </c>
      <c r="G497">
        <v>27</v>
      </c>
      <c r="H497" t="s">
        <v>21</v>
      </c>
      <c r="I497" t="s">
        <v>22</v>
      </c>
      <c r="J497">
        <v>1571029200</v>
      </c>
      <c r="K497" s="6">
        <f t="shared" si="35"/>
        <v>43752.208333333328</v>
      </c>
      <c r="L497">
        <v>1571634000</v>
      </c>
      <c r="M497" s="7">
        <f t="shared" si="36"/>
        <v>43759.208333333328</v>
      </c>
      <c r="N497">
        <f t="shared" si="37"/>
        <v>7</v>
      </c>
      <c r="O497" t="b">
        <v>0</v>
      </c>
      <c r="P497" t="b">
        <v>0</v>
      </c>
      <c r="Q497" t="s">
        <v>2039</v>
      </c>
      <c r="R497" t="s">
        <v>2040</v>
      </c>
      <c r="S497" s="12">
        <f t="shared" si="38"/>
        <v>113</v>
      </c>
      <c r="T497">
        <f t="shared" si="39"/>
        <v>37.666666666666664</v>
      </c>
    </row>
    <row r="498" spans="1:20" ht="23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t="s">
        <v>20</v>
      </c>
      <c r="G498">
        <v>2331</v>
      </c>
      <c r="H498" t="s">
        <v>21</v>
      </c>
      <c r="I498" t="s">
        <v>22</v>
      </c>
      <c r="J498">
        <v>1299736800</v>
      </c>
      <c r="K498" s="6">
        <f t="shared" si="35"/>
        <v>40612.25</v>
      </c>
      <c r="L498">
        <v>1300856400</v>
      </c>
      <c r="M498" s="7">
        <f t="shared" si="36"/>
        <v>40625.208333333336</v>
      </c>
      <c r="N498">
        <f t="shared" si="37"/>
        <v>13</v>
      </c>
      <c r="O498" t="b">
        <v>0</v>
      </c>
      <c r="P498" t="b">
        <v>0</v>
      </c>
      <c r="Q498" t="s">
        <v>2037</v>
      </c>
      <c r="R498" t="s">
        <v>2038</v>
      </c>
      <c r="S498" s="12">
        <f t="shared" si="38"/>
        <v>217</v>
      </c>
      <c r="T498">
        <f t="shared" si="39"/>
        <v>64.999141999141997</v>
      </c>
    </row>
    <row r="499" spans="1:20" ht="23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t="s">
        <v>20</v>
      </c>
      <c r="G499">
        <v>113</v>
      </c>
      <c r="H499" t="s">
        <v>21</v>
      </c>
      <c r="I499" t="s">
        <v>22</v>
      </c>
      <c r="J499">
        <v>1435208400</v>
      </c>
      <c r="K499" s="6">
        <f t="shared" si="35"/>
        <v>42180.208333333328</v>
      </c>
      <c r="L499">
        <v>1439874000</v>
      </c>
      <c r="M499" s="7">
        <f t="shared" si="36"/>
        <v>42234.208333333328</v>
      </c>
      <c r="N499">
        <f t="shared" si="37"/>
        <v>54</v>
      </c>
      <c r="O499" t="b">
        <v>0</v>
      </c>
      <c r="P499" t="b">
        <v>0</v>
      </c>
      <c r="Q499" t="s">
        <v>2031</v>
      </c>
      <c r="R499" t="s">
        <v>2032</v>
      </c>
      <c r="S499" s="12">
        <f t="shared" si="38"/>
        <v>927</v>
      </c>
      <c r="T499">
        <f t="shared" si="39"/>
        <v>106.61061946902655</v>
      </c>
    </row>
    <row r="500" spans="1:20" ht="36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t="s">
        <v>20</v>
      </c>
      <c r="G500">
        <v>164</v>
      </c>
      <c r="H500" t="s">
        <v>21</v>
      </c>
      <c r="I500" t="s">
        <v>22</v>
      </c>
      <c r="J500">
        <v>1416895200</v>
      </c>
      <c r="K500" s="6">
        <f t="shared" si="35"/>
        <v>41968.25</v>
      </c>
      <c r="L500">
        <v>1419400800</v>
      </c>
      <c r="M500" s="7">
        <f t="shared" si="36"/>
        <v>41997.25</v>
      </c>
      <c r="N500">
        <f t="shared" si="37"/>
        <v>29</v>
      </c>
      <c r="O500" t="b">
        <v>0</v>
      </c>
      <c r="P500" t="b">
        <v>0</v>
      </c>
      <c r="Q500" t="s">
        <v>2037</v>
      </c>
      <c r="R500" t="s">
        <v>2038</v>
      </c>
      <c r="S500" s="12">
        <f t="shared" si="38"/>
        <v>197</v>
      </c>
      <c r="T500">
        <f t="shared" si="39"/>
        <v>91.16463414634147</v>
      </c>
    </row>
    <row r="501" spans="1:20" ht="23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t="s">
        <v>20</v>
      </c>
      <c r="G501">
        <v>164</v>
      </c>
      <c r="H501" t="s">
        <v>21</v>
      </c>
      <c r="I501" t="s">
        <v>22</v>
      </c>
      <c r="J501">
        <v>1424498400</v>
      </c>
      <c r="K501" s="6">
        <f t="shared" si="35"/>
        <v>42056.25</v>
      </c>
      <c r="L501">
        <v>1425103200</v>
      </c>
      <c r="M501" s="7">
        <f t="shared" si="36"/>
        <v>42063.25</v>
      </c>
      <c r="N501">
        <f t="shared" si="37"/>
        <v>7</v>
      </c>
      <c r="O501" t="b">
        <v>0</v>
      </c>
      <c r="P501" t="b">
        <v>1</v>
      </c>
      <c r="Q501" t="s">
        <v>2033</v>
      </c>
      <c r="R501" t="s">
        <v>2041</v>
      </c>
      <c r="S501" s="12">
        <f t="shared" si="38"/>
        <v>1021</v>
      </c>
      <c r="T501">
        <f t="shared" si="39"/>
        <v>56.054878048780488</v>
      </c>
    </row>
    <row r="502" spans="1:20" ht="23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t="s">
        <v>20</v>
      </c>
      <c r="G502">
        <v>336</v>
      </c>
      <c r="H502" t="s">
        <v>21</v>
      </c>
      <c r="I502" t="s">
        <v>22</v>
      </c>
      <c r="J502">
        <v>1526274000</v>
      </c>
      <c r="K502" s="6">
        <f t="shared" si="35"/>
        <v>43234.208333333328</v>
      </c>
      <c r="L502">
        <v>1526878800</v>
      </c>
      <c r="M502" s="7">
        <f t="shared" si="36"/>
        <v>43241.208333333328</v>
      </c>
      <c r="N502">
        <f t="shared" si="37"/>
        <v>7</v>
      </c>
      <c r="O502" t="b">
        <v>0</v>
      </c>
      <c r="P502" t="b">
        <v>1</v>
      </c>
      <c r="Q502" t="s">
        <v>2035</v>
      </c>
      <c r="R502" t="s">
        <v>2044</v>
      </c>
      <c r="S502" s="12">
        <f t="shared" si="38"/>
        <v>282</v>
      </c>
      <c r="T502">
        <f t="shared" si="39"/>
        <v>31.017857142857142</v>
      </c>
    </row>
    <row r="503" spans="1:20" ht="23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t="s">
        <v>20</v>
      </c>
      <c r="G503">
        <v>1917</v>
      </c>
      <c r="H503" t="s">
        <v>21</v>
      </c>
      <c r="I503" t="s">
        <v>22</v>
      </c>
      <c r="J503">
        <v>1495515600</v>
      </c>
      <c r="K503" s="6">
        <f t="shared" si="35"/>
        <v>42878.208333333328</v>
      </c>
      <c r="L503">
        <v>1495602000</v>
      </c>
      <c r="M503" s="7">
        <f t="shared" si="36"/>
        <v>42879.208333333328</v>
      </c>
      <c r="N503">
        <f t="shared" si="37"/>
        <v>1</v>
      </c>
      <c r="O503" t="b">
        <v>0</v>
      </c>
      <c r="P503" t="b">
        <v>0</v>
      </c>
      <c r="Q503" t="s">
        <v>2033</v>
      </c>
      <c r="R503" t="s">
        <v>2043</v>
      </c>
      <c r="S503" s="12">
        <f t="shared" si="38"/>
        <v>143</v>
      </c>
      <c r="T503">
        <f t="shared" si="39"/>
        <v>89.005216484089729</v>
      </c>
    </row>
    <row r="504" spans="1:20" ht="23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t="s">
        <v>20</v>
      </c>
      <c r="G504">
        <v>95</v>
      </c>
      <c r="H504" t="s">
        <v>21</v>
      </c>
      <c r="I504" t="s">
        <v>22</v>
      </c>
      <c r="J504">
        <v>1364878800</v>
      </c>
      <c r="K504" s="6">
        <f t="shared" si="35"/>
        <v>41366.208333333336</v>
      </c>
      <c r="L504">
        <v>1366434000</v>
      </c>
      <c r="M504" s="7">
        <f t="shared" si="36"/>
        <v>41384.208333333336</v>
      </c>
      <c r="N504">
        <f t="shared" si="37"/>
        <v>18</v>
      </c>
      <c r="O504" t="b">
        <v>0</v>
      </c>
      <c r="P504" t="b">
        <v>0</v>
      </c>
      <c r="Q504" t="s">
        <v>2035</v>
      </c>
      <c r="R504" t="s">
        <v>2036</v>
      </c>
      <c r="S504" s="12">
        <f t="shared" si="38"/>
        <v>145</v>
      </c>
      <c r="T504">
        <f t="shared" si="39"/>
        <v>103.46315789473684</v>
      </c>
    </row>
    <row r="505" spans="1:20" ht="23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t="s">
        <v>20</v>
      </c>
      <c r="G505">
        <v>147</v>
      </c>
      <c r="H505" t="s">
        <v>21</v>
      </c>
      <c r="I505" t="s">
        <v>22</v>
      </c>
      <c r="J505">
        <v>1567918800</v>
      </c>
      <c r="K505" s="6">
        <f t="shared" si="35"/>
        <v>43716.208333333328</v>
      </c>
      <c r="L505">
        <v>1568350800</v>
      </c>
      <c r="M505" s="7">
        <f t="shared" si="36"/>
        <v>43721.208333333328</v>
      </c>
      <c r="N505">
        <f t="shared" si="37"/>
        <v>5</v>
      </c>
      <c r="O505" t="b">
        <v>0</v>
      </c>
      <c r="P505" t="b">
        <v>0</v>
      </c>
      <c r="Q505" t="s">
        <v>2037</v>
      </c>
      <c r="R505" t="s">
        <v>2038</v>
      </c>
      <c r="S505" s="12">
        <f t="shared" si="38"/>
        <v>359</v>
      </c>
      <c r="T505">
        <f t="shared" si="39"/>
        <v>95.278911564625844</v>
      </c>
    </row>
    <row r="506" spans="1:20" ht="36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t="s">
        <v>20</v>
      </c>
      <c r="G506">
        <v>86</v>
      </c>
      <c r="H506" t="s">
        <v>21</v>
      </c>
      <c r="I506" t="s">
        <v>22</v>
      </c>
      <c r="J506">
        <v>1524459600</v>
      </c>
      <c r="K506" s="6">
        <f t="shared" si="35"/>
        <v>43213.208333333328</v>
      </c>
      <c r="L506">
        <v>1525928400</v>
      </c>
      <c r="M506" s="7">
        <f t="shared" si="36"/>
        <v>43230.208333333328</v>
      </c>
      <c r="N506">
        <f t="shared" si="37"/>
        <v>17</v>
      </c>
      <c r="O506" t="b">
        <v>0</v>
      </c>
      <c r="P506" t="b">
        <v>1</v>
      </c>
      <c r="Q506" t="s">
        <v>2037</v>
      </c>
      <c r="R506" t="s">
        <v>2038</v>
      </c>
      <c r="S506" s="12">
        <f t="shared" si="38"/>
        <v>186</v>
      </c>
      <c r="T506">
        <f t="shared" si="39"/>
        <v>75.895348837209298</v>
      </c>
    </row>
    <row r="507" spans="1:20" ht="36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t="s">
        <v>20</v>
      </c>
      <c r="G507">
        <v>83</v>
      </c>
      <c r="H507" t="s">
        <v>21</v>
      </c>
      <c r="I507" t="s">
        <v>22</v>
      </c>
      <c r="J507">
        <v>1333688400</v>
      </c>
      <c r="K507" s="6">
        <f t="shared" si="35"/>
        <v>41005.208333333336</v>
      </c>
      <c r="L507">
        <v>1336885200</v>
      </c>
      <c r="M507" s="7">
        <f t="shared" si="36"/>
        <v>41042.208333333336</v>
      </c>
      <c r="N507">
        <f t="shared" si="37"/>
        <v>37</v>
      </c>
      <c r="O507" t="b">
        <v>0</v>
      </c>
      <c r="P507" t="b">
        <v>0</v>
      </c>
      <c r="Q507" t="s">
        <v>2039</v>
      </c>
      <c r="R507" t="s">
        <v>2040</v>
      </c>
      <c r="S507" s="12">
        <f t="shared" si="38"/>
        <v>595</v>
      </c>
      <c r="T507">
        <f t="shared" si="39"/>
        <v>107.57831325301204</v>
      </c>
    </row>
    <row r="508" spans="1:20" ht="23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t="s">
        <v>20</v>
      </c>
      <c r="G508">
        <v>676</v>
      </c>
      <c r="H508" t="s">
        <v>21</v>
      </c>
      <c r="I508" t="s">
        <v>22</v>
      </c>
      <c r="J508">
        <v>1348290000</v>
      </c>
      <c r="K508" s="6">
        <f t="shared" si="35"/>
        <v>41174.208333333336</v>
      </c>
      <c r="L508">
        <v>1348808400</v>
      </c>
      <c r="M508" s="7">
        <f t="shared" si="36"/>
        <v>41180.208333333336</v>
      </c>
      <c r="N508">
        <f t="shared" si="37"/>
        <v>6</v>
      </c>
      <c r="O508" t="b">
        <v>0</v>
      </c>
      <c r="P508" t="b">
        <v>0</v>
      </c>
      <c r="Q508" t="s">
        <v>2045</v>
      </c>
      <c r="R508" t="s">
        <v>2054</v>
      </c>
      <c r="S508" s="12">
        <f t="shared" si="38"/>
        <v>120</v>
      </c>
      <c r="T508">
        <f t="shared" si="39"/>
        <v>108.95414201183432</v>
      </c>
    </row>
    <row r="509" spans="1:20" ht="23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t="s">
        <v>20</v>
      </c>
      <c r="G509">
        <v>361</v>
      </c>
      <c r="H509" t="s">
        <v>26</v>
      </c>
      <c r="I509" t="s">
        <v>27</v>
      </c>
      <c r="J509">
        <v>1408856400</v>
      </c>
      <c r="K509" s="6">
        <f t="shared" si="35"/>
        <v>41875.208333333336</v>
      </c>
      <c r="L509">
        <v>1410152400</v>
      </c>
      <c r="M509" s="7">
        <f t="shared" si="36"/>
        <v>41890.208333333336</v>
      </c>
      <c r="N509">
        <f t="shared" si="37"/>
        <v>15</v>
      </c>
      <c r="O509" t="b">
        <v>0</v>
      </c>
      <c r="P509" t="b">
        <v>0</v>
      </c>
      <c r="Q509" t="s">
        <v>2035</v>
      </c>
      <c r="R509" t="s">
        <v>2036</v>
      </c>
      <c r="S509" s="12">
        <f t="shared" si="38"/>
        <v>269</v>
      </c>
      <c r="T509">
        <f t="shared" si="39"/>
        <v>35</v>
      </c>
    </row>
    <row r="510" spans="1:20" ht="23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t="s">
        <v>20</v>
      </c>
      <c r="G510">
        <v>131</v>
      </c>
      <c r="H510" t="s">
        <v>21</v>
      </c>
      <c r="I510" t="s">
        <v>22</v>
      </c>
      <c r="J510">
        <v>1505192400</v>
      </c>
      <c r="K510" s="6">
        <f t="shared" si="35"/>
        <v>42990.208333333328</v>
      </c>
      <c r="L510">
        <v>1505797200</v>
      </c>
      <c r="M510" s="7">
        <f t="shared" si="36"/>
        <v>42997.208333333328</v>
      </c>
      <c r="N510">
        <f t="shared" si="37"/>
        <v>7</v>
      </c>
      <c r="O510" t="b">
        <v>0</v>
      </c>
      <c r="P510" t="b">
        <v>0</v>
      </c>
      <c r="Q510" t="s">
        <v>2031</v>
      </c>
      <c r="R510" t="s">
        <v>2032</v>
      </c>
      <c r="S510" s="12">
        <f t="shared" si="38"/>
        <v>377</v>
      </c>
      <c r="T510">
        <f t="shared" si="39"/>
        <v>94.938931297709928</v>
      </c>
    </row>
    <row r="511" spans="1:20" ht="23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t="s">
        <v>20</v>
      </c>
      <c r="G511">
        <v>126</v>
      </c>
      <c r="H511" t="s">
        <v>21</v>
      </c>
      <c r="I511" t="s">
        <v>22</v>
      </c>
      <c r="J511">
        <v>1554786000</v>
      </c>
      <c r="K511" s="6">
        <f t="shared" si="35"/>
        <v>43564.208333333328</v>
      </c>
      <c r="L511">
        <v>1554872400</v>
      </c>
      <c r="M511" s="7">
        <f t="shared" si="36"/>
        <v>43565.208333333328</v>
      </c>
      <c r="N511">
        <f t="shared" si="37"/>
        <v>1</v>
      </c>
      <c r="O511" t="b">
        <v>0</v>
      </c>
      <c r="P511" t="b">
        <v>1</v>
      </c>
      <c r="Q511" t="s">
        <v>2035</v>
      </c>
      <c r="R511" t="s">
        <v>2044</v>
      </c>
      <c r="S511" s="12">
        <f t="shared" si="38"/>
        <v>727</v>
      </c>
      <c r="T511">
        <f t="shared" si="39"/>
        <v>109.65079365079364</v>
      </c>
    </row>
    <row r="512" spans="1:20" ht="23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t="s">
        <v>20</v>
      </c>
      <c r="G512">
        <v>275</v>
      </c>
      <c r="H512" t="s">
        <v>21</v>
      </c>
      <c r="I512" t="s">
        <v>22</v>
      </c>
      <c r="J512">
        <v>1316667600</v>
      </c>
      <c r="K512" s="6">
        <f t="shared" si="35"/>
        <v>40808.208333333336</v>
      </c>
      <c r="L512">
        <v>1317186000</v>
      </c>
      <c r="M512" s="7">
        <f t="shared" si="36"/>
        <v>40814.208333333336</v>
      </c>
      <c r="N512">
        <f t="shared" si="37"/>
        <v>6</v>
      </c>
      <c r="O512" t="b">
        <v>0</v>
      </c>
      <c r="P512" t="b">
        <v>0</v>
      </c>
      <c r="Q512" t="s">
        <v>2039</v>
      </c>
      <c r="R512" t="s">
        <v>2058</v>
      </c>
      <c r="S512" s="12">
        <f t="shared" si="38"/>
        <v>174</v>
      </c>
      <c r="T512">
        <f t="shared" si="39"/>
        <v>30.992727272727272</v>
      </c>
    </row>
    <row r="513" spans="1:20" ht="23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t="s">
        <v>20</v>
      </c>
      <c r="G513">
        <v>67</v>
      </c>
      <c r="H513" t="s">
        <v>21</v>
      </c>
      <c r="I513" t="s">
        <v>22</v>
      </c>
      <c r="J513">
        <v>1390716000</v>
      </c>
      <c r="K513" s="6">
        <f t="shared" si="35"/>
        <v>41665.25</v>
      </c>
      <c r="L513">
        <v>1391234400</v>
      </c>
      <c r="M513" s="7">
        <f t="shared" si="36"/>
        <v>41671.25</v>
      </c>
      <c r="N513">
        <f t="shared" si="37"/>
        <v>6</v>
      </c>
      <c r="O513" t="b">
        <v>0</v>
      </c>
      <c r="P513" t="b">
        <v>0</v>
      </c>
      <c r="Q513" t="s">
        <v>2052</v>
      </c>
      <c r="R513" t="s">
        <v>2053</v>
      </c>
      <c r="S513" s="12">
        <f t="shared" si="38"/>
        <v>118</v>
      </c>
      <c r="T513">
        <f t="shared" si="39"/>
        <v>94.791044776119406</v>
      </c>
    </row>
    <row r="514" spans="1:20" ht="36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t="s">
        <v>20</v>
      </c>
      <c r="G514">
        <v>154</v>
      </c>
      <c r="H514" t="s">
        <v>21</v>
      </c>
      <c r="I514" t="s">
        <v>22</v>
      </c>
      <c r="J514">
        <v>1402894800</v>
      </c>
      <c r="K514" s="6">
        <f t="shared" ref="K514:K577" si="40">(((J514/60)/60)/24)+DATE(1970,1,1)</f>
        <v>41806.208333333336</v>
      </c>
      <c r="L514">
        <v>1404363600</v>
      </c>
      <c r="M514" s="7">
        <f t="shared" ref="M514:M577" si="41">(((L514/60)/60)/24)+DATE(1970,1,1)</f>
        <v>41823.208333333336</v>
      </c>
      <c r="N514">
        <f t="shared" ref="N514:N577" si="42">DATEDIF(K514,M514, "D")</f>
        <v>17</v>
      </c>
      <c r="O514" t="b">
        <v>0</v>
      </c>
      <c r="P514" t="b">
        <v>1</v>
      </c>
      <c r="Q514" t="s">
        <v>2039</v>
      </c>
      <c r="R514" t="s">
        <v>2040</v>
      </c>
      <c r="S514" s="12">
        <f t="shared" ref="S514:S577" si="43">ROUND(E514/D514*100,0)</f>
        <v>215</v>
      </c>
      <c r="T514">
        <f t="shared" ref="T514:T577" si="44">E514/G514</f>
        <v>69.79220779220779</v>
      </c>
    </row>
    <row r="515" spans="1:20" ht="23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t="s">
        <v>20</v>
      </c>
      <c r="G515">
        <v>1782</v>
      </c>
      <c r="H515" t="s">
        <v>21</v>
      </c>
      <c r="I515" t="s">
        <v>22</v>
      </c>
      <c r="J515">
        <v>1429246800</v>
      </c>
      <c r="K515" s="6">
        <f t="shared" si="40"/>
        <v>42111.208333333328</v>
      </c>
      <c r="L515">
        <v>1429592400</v>
      </c>
      <c r="M515" s="7">
        <f t="shared" si="41"/>
        <v>42115.208333333328</v>
      </c>
      <c r="N515">
        <f t="shared" si="42"/>
        <v>4</v>
      </c>
      <c r="O515" t="b">
        <v>0</v>
      </c>
      <c r="P515" t="b">
        <v>1</v>
      </c>
      <c r="Q515" t="s">
        <v>2048</v>
      </c>
      <c r="R515" t="s">
        <v>2059</v>
      </c>
      <c r="S515" s="12">
        <f t="shared" si="43"/>
        <v>149</v>
      </c>
      <c r="T515">
        <f t="shared" si="44"/>
        <v>63.003367003367003</v>
      </c>
    </row>
    <row r="516" spans="1:20" ht="23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t="s">
        <v>20</v>
      </c>
      <c r="G516">
        <v>903</v>
      </c>
      <c r="H516" t="s">
        <v>21</v>
      </c>
      <c r="I516" t="s">
        <v>22</v>
      </c>
      <c r="J516">
        <v>1412485200</v>
      </c>
      <c r="K516" s="6">
        <f t="shared" si="40"/>
        <v>41917.208333333336</v>
      </c>
      <c r="L516">
        <v>1413608400</v>
      </c>
      <c r="M516" s="7">
        <f t="shared" si="41"/>
        <v>41930.208333333336</v>
      </c>
      <c r="N516">
        <f t="shared" si="42"/>
        <v>13</v>
      </c>
      <c r="O516" t="b">
        <v>0</v>
      </c>
      <c r="P516" t="b">
        <v>0</v>
      </c>
      <c r="Q516" t="s">
        <v>2048</v>
      </c>
      <c r="R516" t="s">
        <v>2049</v>
      </c>
      <c r="S516" s="12">
        <f t="shared" si="43"/>
        <v>219</v>
      </c>
      <c r="T516">
        <f t="shared" si="44"/>
        <v>110.0343300110742</v>
      </c>
    </row>
    <row r="517" spans="1:20" ht="23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t="s">
        <v>20</v>
      </c>
      <c r="G517">
        <v>94</v>
      </c>
      <c r="H517" t="s">
        <v>107</v>
      </c>
      <c r="I517" t="s">
        <v>108</v>
      </c>
      <c r="J517">
        <v>1557723600</v>
      </c>
      <c r="K517" s="6">
        <f t="shared" si="40"/>
        <v>43598.208333333328</v>
      </c>
      <c r="L517">
        <v>1562302800</v>
      </c>
      <c r="M517" s="7">
        <f t="shared" si="41"/>
        <v>43651.208333333328</v>
      </c>
      <c r="N517">
        <f t="shared" si="42"/>
        <v>53</v>
      </c>
      <c r="O517" t="b">
        <v>0</v>
      </c>
      <c r="P517" t="b">
        <v>0</v>
      </c>
      <c r="Q517" t="s">
        <v>2052</v>
      </c>
      <c r="R517" t="s">
        <v>2053</v>
      </c>
      <c r="S517" s="12">
        <f t="shared" si="43"/>
        <v>368</v>
      </c>
      <c r="T517">
        <f t="shared" si="44"/>
        <v>101.72340425531915</v>
      </c>
    </row>
    <row r="518" spans="1:20" ht="23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t="s">
        <v>20</v>
      </c>
      <c r="G518">
        <v>180</v>
      </c>
      <c r="H518" t="s">
        <v>21</v>
      </c>
      <c r="I518" t="s">
        <v>22</v>
      </c>
      <c r="J518">
        <v>1537333200</v>
      </c>
      <c r="K518" s="6">
        <f t="shared" si="40"/>
        <v>43362.208333333328</v>
      </c>
      <c r="L518">
        <v>1537678800</v>
      </c>
      <c r="M518" s="7">
        <f t="shared" si="41"/>
        <v>43366.208333333328</v>
      </c>
      <c r="N518">
        <f t="shared" si="42"/>
        <v>4</v>
      </c>
      <c r="O518" t="b">
        <v>0</v>
      </c>
      <c r="P518" t="b">
        <v>0</v>
      </c>
      <c r="Q518" t="s">
        <v>2037</v>
      </c>
      <c r="R518" t="s">
        <v>2038</v>
      </c>
      <c r="S518" s="12">
        <f t="shared" si="43"/>
        <v>160</v>
      </c>
      <c r="T518">
        <f t="shared" si="44"/>
        <v>47.083333333333336</v>
      </c>
    </row>
    <row r="519" spans="1:20" ht="23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t="s">
        <v>20</v>
      </c>
      <c r="G519">
        <v>533</v>
      </c>
      <c r="H519" t="s">
        <v>36</v>
      </c>
      <c r="I519" t="s">
        <v>37</v>
      </c>
      <c r="J519">
        <v>1319605200</v>
      </c>
      <c r="K519" s="6">
        <f t="shared" si="40"/>
        <v>40842.208333333336</v>
      </c>
      <c r="L519">
        <v>1320991200</v>
      </c>
      <c r="M519" s="7">
        <f t="shared" si="41"/>
        <v>40858.25</v>
      </c>
      <c r="N519">
        <f t="shared" si="42"/>
        <v>16</v>
      </c>
      <c r="O519" t="b">
        <v>0</v>
      </c>
      <c r="P519" t="b">
        <v>0</v>
      </c>
      <c r="Q519" t="s">
        <v>2039</v>
      </c>
      <c r="R519" t="s">
        <v>2042</v>
      </c>
      <c r="S519" s="12">
        <f t="shared" si="43"/>
        <v>155</v>
      </c>
      <c r="T519">
        <f t="shared" si="44"/>
        <v>28.001876172607879</v>
      </c>
    </row>
    <row r="520" spans="1:20" ht="36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t="s">
        <v>20</v>
      </c>
      <c r="G520">
        <v>2443</v>
      </c>
      <c r="H520" t="s">
        <v>40</v>
      </c>
      <c r="I520" t="s">
        <v>41</v>
      </c>
      <c r="J520">
        <v>1385704800</v>
      </c>
      <c r="K520" s="6">
        <f t="shared" si="40"/>
        <v>41607.25</v>
      </c>
      <c r="L520">
        <v>1386828000</v>
      </c>
      <c r="M520" s="7">
        <f t="shared" si="41"/>
        <v>41620.25</v>
      </c>
      <c r="N520">
        <f t="shared" si="42"/>
        <v>13</v>
      </c>
      <c r="O520" t="b">
        <v>0</v>
      </c>
      <c r="P520" t="b">
        <v>0</v>
      </c>
      <c r="Q520" t="s">
        <v>2035</v>
      </c>
      <c r="R520" t="s">
        <v>2036</v>
      </c>
      <c r="S520" s="12">
        <f t="shared" si="43"/>
        <v>101</v>
      </c>
      <c r="T520">
        <f t="shared" si="44"/>
        <v>67.996725337699544</v>
      </c>
    </row>
    <row r="521" spans="1:20" ht="23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t="s">
        <v>20</v>
      </c>
      <c r="G521">
        <v>89</v>
      </c>
      <c r="H521" t="s">
        <v>21</v>
      </c>
      <c r="I521" t="s">
        <v>22</v>
      </c>
      <c r="J521">
        <v>1515736800</v>
      </c>
      <c r="K521" s="6">
        <f t="shared" si="40"/>
        <v>43112.25</v>
      </c>
      <c r="L521">
        <v>1517119200</v>
      </c>
      <c r="M521" s="7">
        <f t="shared" si="41"/>
        <v>43128.25</v>
      </c>
      <c r="N521">
        <f t="shared" si="42"/>
        <v>16</v>
      </c>
      <c r="O521" t="b">
        <v>0</v>
      </c>
      <c r="P521" t="b">
        <v>1</v>
      </c>
      <c r="Q521" t="s">
        <v>2037</v>
      </c>
      <c r="R521" t="s">
        <v>2038</v>
      </c>
      <c r="S521" s="12">
        <f t="shared" si="43"/>
        <v>116</v>
      </c>
      <c r="T521">
        <f t="shared" si="44"/>
        <v>43.078651685393261</v>
      </c>
    </row>
    <row r="522" spans="1:20" ht="23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t="s">
        <v>20</v>
      </c>
      <c r="G522">
        <v>159</v>
      </c>
      <c r="H522" t="s">
        <v>21</v>
      </c>
      <c r="I522" t="s">
        <v>22</v>
      </c>
      <c r="J522">
        <v>1313125200</v>
      </c>
      <c r="K522" s="6">
        <f t="shared" si="40"/>
        <v>40767.208333333336</v>
      </c>
      <c r="L522">
        <v>1315026000</v>
      </c>
      <c r="M522" s="7">
        <f t="shared" si="41"/>
        <v>40789.208333333336</v>
      </c>
      <c r="N522">
        <f t="shared" si="42"/>
        <v>22</v>
      </c>
      <c r="O522" t="b">
        <v>0</v>
      </c>
      <c r="P522" t="b">
        <v>0</v>
      </c>
      <c r="Q522" t="s">
        <v>2033</v>
      </c>
      <c r="R522" t="s">
        <v>2060</v>
      </c>
      <c r="S522" s="12">
        <f t="shared" si="43"/>
        <v>311</v>
      </c>
      <c r="T522">
        <f t="shared" si="44"/>
        <v>87.95597484276729</v>
      </c>
    </row>
    <row r="523" spans="1:20" ht="23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t="s">
        <v>20</v>
      </c>
      <c r="G523">
        <v>50</v>
      </c>
      <c r="H523" t="s">
        <v>21</v>
      </c>
      <c r="I523" t="s">
        <v>22</v>
      </c>
      <c r="J523">
        <v>1286341200</v>
      </c>
      <c r="K523" s="6">
        <f t="shared" si="40"/>
        <v>40457.208333333336</v>
      </c>
      <c r="L523">
        <v>1286859600</v>
      </c>
      <c r="M523" s="7">
        <f t="shared" si="41"/>
        <v>40463.208333333336</v>
      </c>
      <c r="N523">
        <f t="shared" si="42"/>
        <v>6</v>
      </c>
      <c r="O523" t="b">
        <v>0</v>
      </c>
      <c r="P523" t="b">
        <v>0</v>
      </c>
      <c r="Q523" t="s">
        <v>2045</v>
      </c>
      <c r="R523" t="s">
        <v>2046</v>
      </c>
      <c r="S523" s="12">
        <f t="shared" si="43"/>
        <v>262</v>
      </c>
      <c r="T523">
        <f t="shared" si="44"/>
        <v>94.24</v>
      </c>
    </row>
    <row r="524" spans="1:20" ht="36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t="s">
        <v>20</v>
      </c>
      <c r="G524">
        <v>186</v>
      </c>
      <c r="H524" t="s">
        <v>21</v>
      </c>
      <c r="I524" t="s">
        <v>22</v>
      </c>
      <c r="J524">
        <v>1519538400</v>
      </c>
      <c r="K524" s="6">
        <f t="shared" si="40"/>
        <v>43156.25</v>
      </c>
      <c r="L524">
        <v>1519970400</v>
      </c>
      <c r="M524" s="7">
        <f t="shared" si="41"/>
        <v>43161.25</v>
      </c>
      <c r="N524">
        <f t="shared" si="42"/>
        <v>5</v>
      </c>
      <c r="O524" t="b">
        <v>0</v>
      </c>
      <c r="P524" t="b">
        <v>0</v>
      </c>
      <c r="Q524" t="s">
        <v>2039</v>
      </c>
      <c r="R524" t="s">
        <v>2040</v>
      </c>
      <c r="S524" s="12">
        <f t="shared" si="43"/>
        <v>223</v>
      </c>
      <c r="T524">
        <f t="shared" si="44"/>
        <v>65.989247311827953</v>
      </c>
    </row>
    <row r="525" spans="1:20" ht="23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>
        <v>1071</v>
      </c>
      <c r="H525" t="s">
        <v>21</v>
      </c>
      <c r="I525" t="s">
        <v>22</v>
      </c>
      <c r="J525">
        <v>1434085200</v>
      </c>
      <c r="K525" s="6">
        <f t="shared" si="40"/>
        <v>42167.208333333328</v>
      </c>
      <c r="L525">
        <v>1434603600</v>
      </c>
      <c r="M525" s="7">
        <f t="shared" si="41"/>
        <v>42173.208333333328</v>
      </c>
      <c r="N525">
        <f t="shared" si="42"/>
        <v>6</v>
      </c>
      <c r="O525" t="b">
        <v>0</v>
      </c>
      <c r="P525" t="b">
        <v>0</v>
      </c>
      <c r="Q525" t="s">
        <v>2035</v>
      </c>
      <c r="R525" t="s">
        <v>2036</v>
      </c>
      <c r="S525" s="12">
        <f t="shared" si="43"/>
        <v>102</v>
      </c>
      <c r="T525">
        <f t="shared" si="44"/>
        <v>60.992530345471522</v>
      </c>
    </row>
    <row r="526" spans="1:20" ht="36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t="s">
        <v>20</v>
      </c>
      <c r="G526">
        <v>117</v>
      </c>
      <c r="H526" t="s">
        <v>21</v>
      </c>
      <c r="I526" t="s">
        <v>22</v>
      </c>
      <c r="J526">
        <v>1333688400</v>
      </c>
      <c r="K526" s="6">
        <f t="shared" si="40"/>
        <v>41005.208333333336</v>
      </c>
      <c r="L526">
        <v>1337230800</v>
      </c>
      <c r="M526" s="7">
        <f t="shared" si="41"/>
        <v>41046.208333333336</v>
      </c>
      <c r="N526">
        <f t="shared" si="42"/>
        <v>41</v>
      </c>
      <c r="O526" t="b">
        <v>0</v>
      </c>
      <c r="P526" t="b">
        <v>0</v>
      </c>
      <c r="Q526" t="s">
        <v>2035</v>
      </c>
      <c r="R526" t="s">
        <v>2036</v>
      </c>
      <c r="S526" s="12">
        <f t="shared" si="43"/>
        <v>230</v>
      </c>
      <c r="T526">
        <f t="shared" si="44"/>
        <v>98.307692307692307</v>
      </c>
    </row>
    <row r="527" spans="1:20" ht="23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t="s">
        <v>20</v>
      </c>
      <c r="G527">
        <v>70</v>
      </c>
      <c r="H527" t="s">
        <v>21</v>
      </c>
      <c r="I527" t="s">
        <v>22</v>
      </c>
      <c r="J527">
        <v>1277701200</v>
      </c>
      <c r="K527" s="6">
        <f t="shared" si="40"/>
        <v>40357.208333333336</v>
      </c>
      <c r="L527">
        <v>1279429200</v>
      </c>
      <c r="M527" s="7">
        <f t="shared" si="41"/>
        <v>40377.208333333336</v>
      </c>
      <c r="N527">
        <f t="shared" si="42"/>
        <v>20</v>
      </c>
      <c r="O527" t="b">
        <v>0</v>
      </c>
      <c r="P527" t="b">
        <v>0</v>
      </c>
      <c r="Q527" t="s">
        <v>2033</v>
      </c>
      <c r="R527" t="s">
        <v>2043</v>
      </c>
      <c r="S527" s="12">
        <f t="shared" si="43"/>
        <v>136</v>
      </c>
      <c r="T527">
        <f t="shared" si="44"/>
        <v>104.6</v>
      </c>
    </row>
    <row r="528" spans="1:20" ht="23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t="s">
        <v>20</v>
      </c>
      <c r="G528">
        <v>135</v>
      </c>
      <c r="H528" t="s">
        <v>21</v>
      </c>
      <c r="I528" t="s">
        <v>22</v>
      </c>
      <c r="J528">
        <v>1560747600</v>
      </c>
      <c r="K528" s="6">
        <f t="shared" si="40"/>
        <v>43633.208333333328</v>
      </c>
      <c r="L528">
        <v>1561438800</v>
      </c>
      <c r="M528" s="7">
        <f t="shared" si="41"/>
        <v>43641.208333333328</v>
      </c>
      <c r="N528">
        <f t="shared" si="42"/>
        <v>8</v>
      </c>
      <c r="O528" t="b">
        <v>0</v>
      </c>
      <c r="P528" t="b">
        <v>0</v>
      </c>
      <c r="Q528" t="s">
        <v>2037</v>
      </c>
      <c r="R528" t="s">
        <v>2038</v>
      </c>
      <c r="S528" s="12">
        <f t="shared" si="43"/>
        <v>129</v>
      </c>
      <c r="T528">
        <f t="shared" si="44"/>
        <v>86.066666666666663</v>
      </c>
    </row>
    <row r="529" spans="1:20" ht="23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t="s">
        <v>20</v>
      </c>
      <c r="G529">
        <v>768</v>
      </c>
      <c r="H529" t="s">
        <v>98</v>
      </c>
      <c r="I529" t="s">
        <v>99</v>
      </c>
      <c r="J529">
        <v>1410066000</v>
      </c>
      <c r="K529" s="6">
        <f t="shared" si="40"/>
        <v>41889.208333333336</v>
      </c>
      <c r="L529">
        <v>1410498000</v>
      </c>
      <c r="M529" s="7">
        <f t="shared" si="41"/>
        <v>41894.208333333336</v>
      </c>
      <c r="N529">
        <f t="shared" si="42"/>
        <v>5</v>
      </c>
      <c r="O529" t="b">
        <v>0</v>
      </c>
      <c r="P529" t="b">
        <v>0</v>
      </c>
      <c r="Q529" t="s">
        <v>2035</v>
      </c>
      <c r="R529" t="s">
        <v>2044</v>
      </c>
      <c r="S529" s="12">
        <f t="shared" si="43"/>
        <v>237</v>
      </c>
      <c r="T529">
        <f t="shared" si="44"/>
        <v>76.989583333333329</v>
      </c>
    </row>
    <row r="530" spans="1:20" ht="36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t="s">
        <v>20</v>
      </c>
      <c r="G530">
        <v>199</v>
      </c>
      <c r="H530" t="s">
        <v>21</v>
      </c>
      <c r="I530" t="s">
        <v>22</v>
      </c>
      <c r="J530">
        <v>1465794000</v>
      </c>
      <c r="K530" s="6">
        <f t="shared" si="40"/>
        <v>42534.208333333328</v>
      </c>
      <c r="L530">
        <v>1466312400</v>
      </c>
      <c r="M530" s="7">
        <f t="shared" si="41"/>
        <v>42540.208333333328</v>
      </c>
      <c r="N530">
        <f t="shared" si="42"/>
        <v>6</v>
      </c>
      <c r="O530" t="b">
        <v>0</v>
      </c>
      <c r="P530" t="b">
        <v>1</v>
      </c>
      <c r="Q530" t="s">
        <v>2037</v>
      </c>
      <c r="R530" t="s">
        <v>2038</v>
      </c>
      <c r="S530" s="12">
        <f t="shared" si="43"/>
        <v>112</v>
      </c>
      <c r="T530">
        <f t="shared" si="44"/>
        <v>46.91959798994975</v>
      </c>
    </row>
    <row r="531" spans="1:20" ht="23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t="s">
        <v>20</v>
      </c>
      <c r="G531">
        <v>107</v>
      </c>
      <c r="H531" t="s">
        <v>21</v>
      </c>
      <c r="I531" t="s">
        <v>22</v>
      </c>
      <c r="J531">
        <v>1500958800</v>
      </c>
      <c r="K531" s="6">
        <f t="shared" si="40"/>
        <v>42941.208333333328</v>
      </c>
      <c r="L531">
        <v>1501736400</v>
      </c>
      <c r="M531" s="7">
        <f t="shared" si="41"/>
        <v>42950.208333333328</v>
      </c>
      <c r="N531">
        <f t="shared" si="42"/>
        <v>9</v>
      </c>
      <c r="O531" t="b">
        <v>0</v>
      </c>
      <c r="P531" t="b">
        <v>0</v>
      </c>
      <c r="Q531" t="s">
        <v>2035</v>
      </c>
      <c r="R531" t="s">
        <v>2044</v>
      </c>
      <c r="S531" s="12">
        <f t="shared" si="43"/>
        <v>121</v>
      </c>
      <c r="T531">
        <f t="shared" si="44"/>
        <v>105.18691588785046</v>
      </c>
    </row>
    <row r="532" spans="1:20" ht="23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t="s">
        <v>20</v>
      </c>
      <c r="G532">
        <v>195</v>
      </c>
      <c r="H532" t="s">
        <v>21</v>
      </c>
      <c r="I532" t="s">
        <v>22</v>
      </c>
      <c r="J532">
        <v>1357020000</v>
      </c>
      <c r="K532" s="6">
        <f t="shared" si="40"/>
        <v>41275.25</v>
      </c>
      <c r="L532">
        <v>1361512800</v>
      </c>
      <c r="M532" s="7">
        <f t="shared" si="41"/>
        <v>41327.25</v>
      </c>
      <c r="N532">
        <f t="shared" si="42"/>
        <v>52</v>
      </c>
      <c r="O532" t="b">
        <v>0</v>
      </c>
      <c r="P532" t="b">
        <v>0</v>
      </c>
      <c r="Q532" t="s">
        <v>2033</v>
      </c>
      <c r="R532" t="s">
        <v>2043</v>
      </c>
      <c r="S532" s="12">
        <f t="shared" si="43"/>
        <v>220</v>
      </c>
      <c r="T532">
        <f t="shared" si="44"/>
        <v>69.907692307692301</v>
      </c>
    </row>
    <row r="533" spans="1:20" ht="23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t="s">
        <v>20</v>
      </c>
      <c r="G533">
        <v>3376</v>
      </c>
      <c r="H533" t="s">
        <v>21</v>
      </c>
      <c r="I533" t="s">
        <v>22</v>
      </c>
      <c r="J533">
        <v>1487311200</v>
      </c>
      <c r="K533" s="6">
        <f t="shared" si="40"/>
        <v>42783.25</v>
      </c>
      <c r="L533">
        <v>1487916000</v>
      </c>
      <c r="M533" s="7">
        <f t="shared" si="41"/>
        <v>42790.25</v>
      </c>
      <c r="N533">
        <f t="shared" si="42"/>
        <v>7</v>
      </c>
      <c r="O533" t="b">
        <v>0</v>
      </c>
      <c r="P533" t="b">
        <v>0</v>
      </c>
      <c r="Q533" t="s">
        <v>2033</v>
      </c>
      <c r="R533" t="s">
        <v>2043</v>
      </c>
      <c r="S533" s="12">
        <f t="shared" si="43"/>
        <v>423</v>
      </c>
      <c r="T533">
        <f t="shared" si="44"/>
        <v>52.006220379146917</v>
      </c>
    </row>
    <row r="534" spans="1:20" ht="23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t="s">
        <v>20</v>
      </c>
      <c r="G534">
        <v>41</v>
      </c>
      <c r="H534" t="s">
        <v>21</v>
      </c>
      <c r="I534" t="s">
        <v>22</v>
      </c>
      <c r="J534">
        <v>1449554400</v>
      </c>
      <c r="K534" s="6">
        <f t="shared" si="40"/>
        <v>42346.25</v>
      </c>
      <c r="L534">
        <v>1449640800</v>
      </c>
      <c r="M534" s="7">
        <f t="shared" si="41"/>
        <v>42347.25</v>
      </c>
      <c r="N534">
        <f t="shared" si="42"/>
        <v>1</v>
      </c>
      <c r="O534" t="b">
        <v>0</v>
      </c>
      <c r="P534" t="b">
        <v>0</v>
      </c>
      <c r="Q534" t="s">
        <v>2033</v>
      </c>
      <c r="R534" t="s">
        <v>2034</v>
      </c>
      <c r="S534" s="12">
        <f t="shared" si="43"/>
        <v>221</v>
      </c>
      <c r="T534">
        <f t="shared" si="44"/>
        <v>113.17073170731707</v>
      </c>
    </row>
    <row r="535" spans="1:20" ht="23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t="s">
        <v>20</v>
      </c>
      <c r="G535">
        <v>1821</v>
      </c>
      <c r="H535" t="s">
        <v>21</v>
      </c>
      <c r="I535" t="s">
        <v>22</v>
      </c>
      <c r="J535">
        <v>1553662800</v>
      </c>
      <c r="K535" s="6">
        <f t="shared" si="40"/>
        <v>43551.208333333328</v>
      </c>
      <c r="L535">
        <v>1555218000</v>
      </c>
      <c r="M535" s="7">
        <f t="shared" si="41"/>
        <v>43569.208333333328</v>
      </c>
      <c r="N535">
        <f t="shared" si="42"/>
        <v>18</v>
      </c>
      <c r="O535" t="b">
        <v>0</v>
      </c>
      <c r="P535" t="b">
        <v>1</v>
      </c>
      <c r="Q535" t="s">
        <v>2037</v>
      </c>
      <c r="R535" t="s">
        <v>2038</v>
      </c>
      <c r="S535" s="12">
        <f t="shared" si="43"/>
        <v>100</v>
      </c>
      <c r="T535">
        <f t="shared" si="44"/>
        <v>105.00933552992861</v>
      </c>
    </row>
    <row r="536" spans="1:20" ht="23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t="s">
        <v>20</v>
      </c>
      <c r="G536">
        <v>164</v>
      </c>
      <c r="H536" t="s">
        <v>21</v>
      </c>
      <c r="I536" t="s">
        <v>22</v>
      </c>
      <c r="J536">
        <v>1556341200</v>
      </c>
      <c r="K536" s="6">
        <f t="shared" si="40"/>
        <v>43582.208333333328</v>
      </c>
      <c r="L536">
        <v>1557723600</v>
      </c>
      <c r="M536" s="7">
        <f t="shared" si="41"/>
        <v>43598.208333333328</v>
      </c>
      <c r="N536">
        <f t="shared" si="42"/>
        <v>16</v>
      </c>
      <c r="O536" t="b">
        <v>0</v>
      </c>
      <c r="P536" t="b">
        <v>0</v>
      </c>
      <c r="Q536" t="s">
        <v>2035</v>
      </c>
      <c r="R536" t="s">
        <v>2044</v>
      </c>
      <c r="S536" s="12">
        <f t="shared" si="43"/>
        <v>162</v>
      </c>
      <c r="T536">
        <f t="shared" si="44"/>
        <v>79.176829268292678</v>
      </c>
    </row>
    <row r="537" spans="1:20" ht="36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t="s">
        <v>20</v>
      </c>
      <c r="G537">
        <v>157</v>
      </c>
      <c r="H537" t="s">
        <v>98</v>
      </c>
      <c r="I537" t="s">
        <v>99</v>
      </c>
      <c r="J537">
        <v>1544248800</v>
      </c>
      <c r="K537" s="6">
        <f t="shared" si="40"/>
        <v>43442.25</v>
      </c>
      <c r="L537">
        <v>1546840800</v>
      </c>
      <c r="M537" s="7">
        <f t="shared" si="41"/>
        <v>43472.25</v>
      </c>
      <c r="N537">
        <f t="shared" si="42"/>
        <v>30</v>
      </c>
      <c r="O537" t="b">
        <v>0</v>
      </c>
      <c r="P537" t="b">
        <v>0</v>
      </c>
      <c r="Q537" t="s">
        <v>2033</v>
      </c>
      <c r="R537" t="s">
        <v>2034</v>
      </c>
      <c r="S537" s="12">
        <f t="shared" si="43"/>
        <v>150</v>
      </c>
      <c r="T537">
        <f t="shared" si="44"/>
        <v>58.178343949044589</v>
      </c>
    </row>
    <row r="538" spans="1:20" ht="23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t="s">
        <v>20</v>
      </c>
      <c r="G538">
        <v>246</v>
      </c>
      <c r="H538" t="s">
        <v>21</v>
      </c>
      <c r="I538" t="s">
        <v>22</v>
      </c>
      <c r="J538">
        <v>1508475600</v>
      </c>
      <c r="K538" s="6">
        <f t="shared" si="40"/>
        <v>43028.208333333328</v>
      </c>
      <c r="L538">
        <v>1512712800</v>
      </c>
      <c r="M538" s="7">
        <f t="shared" si="41"/>
        <v>43077.25</v>
      </c>
      <c r="N538">
        <f t="shared" si="42"/>
        <v>49</v>
      </c>
      <c r="O538" t="b">
        <v>0</v>
      </c>
      <c r="P538" t="b">
        <v>1</v>
      </c>
      <c r="Q538" t="s">
        <v>2052</v>
      </c>
      <c r="R538" t="s">
        <v>2053</v>
      </c>
      <c r="S538" s="12">
        <f t="shared" si="43"/>
        <v>253</v>
      </c>
      <c r="T538">
        <f t="shared" si="44"/>
        <v>36.032520325203251</v>
      </c>
    </row>
    <row r="539" spans="1:20" ht="23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t="s">
        <v>20</v>
      </c>
      <c r="G539">
        <v>1396</v>
      </c>
      <c r="H539" t="s">
        <v>21</v>
      </c>
      <c r="I539" t="s">
        <v>22</v>
      </c>
      <c r="J539">
        <v>1507438800</v>
      </c>
      <c r="K539" s="6">
        <f t="shared" si="40"/>
        <v>43016.208333333328</v>
      </c>
      <c r="L539">
        <v>1507525200</v>
      </c>
      <c r="M539" s="7">
        <f t="shared" si="41"/>
        <v>43017.208333333328</v>
      </c>
      <c r="N539">
        <f t="shared" si="42"/>
        <v>1</v>
      </c>
      <c r="O539" t="b">
        <v>0</v>
      </c>
      <c r="P539" t="b">
        <v>0</v>
      </c>
      <c r="Q539" t="s">
        <v>2037</v>
      </c>
      <c r="R539" t="s">
        <v>2038</v>
      </c>
      <c r="S539" s="12">
        <f t="shared" si="43"/>
        <v>100</v>
      </c>
      <c r="T539">
        <f t="shared" si="44"/>
        <v>107.99068767908309</v>
      </c>
    </row>
    <row r="540" spans="1:20" ht="23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t="s">
        <v>20</v>
      </c>
      <c r="G540">
        <v>2506</v>
      </c>
      <c r="H540" t="s">
        <v>21</v>
      </c>
      <c r="I540" t="s">
        <v>22</v>
      </c>
      <c r="J540">
        <v>1501563600</v>
      </c>
      <c r="K540" s="6">
        <f t="shared" si="40"/>
        <v>42948.208333333328</v>
      </c>
      <c r="L540">
        <v>1504328400</v>
      </c>
      <c r="M540" s="7">
        <f t="shared" si="41"/>
        <v>42980.208333333328</v>
      </c>
      <c r="N540">
        <f t="shared" si="42"/>
        <v>32</v>
      </c>
      <c r="O540" t="b">
        <v>0</v>
      </c>
      <c r="P540" t="b">
        <v>0</v>
      </c>
      <c r="Q540" t="s">
        <v>2035</v>
      </c>
      <c r="R540" t="s">
        <v>2036</v>
      </c>
      <c r="S540" s="12">
        <f t="shared" si="43"/>
        <v>122</v>
      </c>
      <c r="T540">
        <f t="shared" si="44"/>
        <v>44.005985634477256</v>
      </c>
    </row>
    <row r="541" spans="1:20" ht="23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t="s">
        <v>20</v>
      </c>
      <c r="G541">
        <v>244</v>
      </c>
      <c r="H541" t="s">
        <v>21</v>
      </c>
      <c r="I541" t="s">
        <v>22</v>
      </c>
      <c r="J541">
        <v>1292997600</v>
      </c>
      <c r="K541" s="6">
        <f t="shared" si="40"/>
        <v>40534.25</v>
      </c>
      <c r="L541">
        <v>1293343200</v>
      </c>
      <c r="M541" s="7">
        <f t="shared" si="41"/>
        <v>40538.25</v>
      </c>
      <c r="N541">
        <f t="shared" si="42"/>
        <v>4</v>
      </c>
      <c r="O541" t="b">
        <v>0</v>
      </c>
      <c r="P541" t="b">
        <v>0</v>
      </c>
      <c r="Q541" t="s">
        <v>2052</v>
      </c>
      <c r="R541" t="s">
        <v>2053</v>
      </c>
      <c r="S541" s="12">
        <f t="shared" si="43"/>
        <v>137</v>
      </c>
      <c r="T541">
        <f t="shared" si="44"/>
        <v>55.077868852459019</v>
      </c>
    </row>
    <row r="542" spans="1:20" ht="23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t="s">
        <v>20</v>
      </c>
      <c r="G542">
        <v>146</v>
      </c>
      <c r="H542" t="s">
        <v>26</v>
      </c>
      <c r="I542" t="s">
        <v>27</v>
      </c>
      <c r="J542">
        <v>1370840400</v>
      </c>
      <c r="K542" s="6">
        <f t="shared" si="40"/>
        <v>41435.208333333336</v>
      </c>
      <c r="L542">
        <v>1371704400</v>
      </c>
      <c r="M542" s="7">
        <f t="shared" si="41"/>
        <v>41445.208333333336</v>
      </c>
      <c r="N542">
        <f t="shared" si="42"/>
        <v>10</v>
      </c>
      <c r="O542" t="b">
        <v>0</v>
      </c>
      <c r="P542" t="b">
        <v>0</v>
      </c>
      <c r="Q542" t="s">
        <v>2037</v>
      </c>
      <c r="R542" t="s">
        <v>2038</v>
      </c>
      <c r="S542" s="12">
        <f t="shared" si="43"/>
        <v>416</v>
      </c>
      <c r="T542">
        <f t="shared" si="44"/>
        <v>74</v>
      </c>
    </row>
    <row r="543" spans="1:20" ht="23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t="s">
        <v>20</v>
      </c>
      <c r="G543">
        <v>1267</v>
      </c>
      <c r="H543" t="s">
        <v>21</v>
      </c>
      <c r="I543" t="s">
        <v>22</v>
      </c>
      <c r="J543">
        <v>1339909200</v>
      </c>
      <c r="K543" s="6">
        <f t="shared" si="40"/>
        <v>41077.208333333336</v>
      </c>
      <c r="L543">
        <v>1342328400</v>
      </c>
      <c r="M543" s="7">
        <f t="shared" si="41"/>
        <v>41105.208333333336</v>
      </c>
      <c r="N543">
        <f t="shared" si="42"/>
        <v>28</v>
      </c>
      <c r="O543" t="b">
        <v>0</v>
      </c>
      <c r="P543" t="b">
        <v>1</v>
      </c>
      <c r="Q543" t="s">
        <v>2039</v>
      </c>
      <c r="R543" t="s">
        <v>2050</v>
      </c>
      <c r="S543" s="12">
        <f t="shared" si="43"/>
        <v>424</v>
      </c>
      <c r="T543">
        <f t="shared" si="44"/>
        <v>77.988161010260455</v>
      </c>
    </row>
    <row r="544" spans="1:20" ht="36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t="s">
        <v>20</v>
      </c>
      <c r="G544">
        <v>1561</v>
      </c>
      <c r="H544" t="s">
        <v>21</v>
      </c>
      <c r="I544" t="s">
        <v>22</v>
      </c>
      <c r="J544">
        <v>1368853200</v>
      </c>
      <c r="K544" s="6">
        <f t="shared" si="40"/>
        <v>41412.208333333336</v>
      </c>
      <c r="L544">
        <v>1369371600</v>
      </c>
      <c r="M544" s="7">
        <f t="shared" si="41"/>
        <v>41418.208333333336</v>
      </c>
      <c r="N544">
        <f t="shared" si="42"/>
        <v>6</v>
      </c>
      <c r="O544" t="b">
        <v>0</v>
      </c>
      <c r="P544" t="b">
        <v>0</v>
      </c>
      <c r="Q544" t="s">
        <v>2037</v>
      </c>
      <c r="R544" t="s">
        <v>2038</v>
      </c>
      <c r="S544" s="12">
        <f t="shared" si="43"/>
        <v>163</v>
      </c>
      <c r="T544">
        <f t="shared" si="44"/>
        <v>100.98334401024984</v>
      </c>
    </row>
    <row r="545" spans="1:20" ht="23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t="s">
        <v>20</v>
      </c>
      <c r="G545">
        <v>48</v>
      </c>
      <c r="H545" t="s">
        <v>21</v>
      </c>
      <c r="I545" t="s">
        <v>22</v>
      </c>
      <c r="J545">
        <v>1444021200</v>
      </c>
      <c r="K545" s="6">
        <f t="shared" si="40"/>
        <v>42282.208333333328</v>
      </c>
      <c r="L545">
        <v>1444107600</v>
      </c>
      <c r="M545" s="7">
        <f t="shared" si="41"/>
        <v>42283.208333333328</v>
      </c>
      <c r="N545">
        <f t="shared" si="42"/>
        <v>1</v>
      </c>
      <c r="O545" t="b">
        <v>0</v>
      </c>
      <c r="P545" t="b">
        <v>1</v>
      </c>
      <c r="Q545" t="s">
        <v>2035</v>
      </c>
      <c r="R545" t="s">
        <v>2044</v>
      </c>
      <c r="S545" s="12">
        <f t="shared" si="43"/>
        <v>895</v>
      </c>
      <c r="T545">
        <f t="shared" si="44"/>
        <v>111.83333333333333</v>
      </c>
    </row>
    <row r="546" spans="1:20" ht="23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t="s">
        <v>20</v>
      </c>
      <c r="G546">
        <v>2739</v>
      </c>
      <c r="H546" t="s">
        <v>21</v>
      </c>
      <c r="I546" t="s">
        <v>22</v>
      </c>
      <c r="J546">
        <v>1289800800</v>
      </c>
      <c r="K546" s="6">
        <f t="shared" si="40"/>
        <v>40497.25</v>
      </c>
      <c r="L546">
        <v>1291960800</v>
      </c>
      <c r="M546" s="7">
        <f t="shared" si="41"/>
        <v>40522.25</v>
      </c>
      <c r="N546">
        <f t="shared" si="42"/>
        <v>25</v>
      </c>
      <c r="O546" t="b">
        <v>0</v>
      </c>
      <c r="P546" t="b">
        <v>0</v>
      </c>
      <c r="Q546" t="s">
        <v>2037</v>
      </c>
      <c r="R546" t="s">
        <v>2038</v>
      </c>
      <c r="S546" s="12">
        <f t="shared" si="43"/>
        <v>416</v>
      </c>
      <c r="T546">
        <f t="shared" si="44"/>
        <v>58.997079225994888</v>
      </c>
    </row>
    <row r="547" spans="1:20" ht="36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t="s">
        <v>20</v>
      </c>
      <c r="G547">
        <v>3537</v>
      </c>
      <c r="H547" t="s">
        <v>15</v>
      </c>
      <c r="I547" t="s">
        <v>16</v>
      </c>
      <c r="J547">
        <v>1363496400</v>
      </c>
      <c r="K547" s="6">
        <f t="shared" si="40"/>
        <v>41350.208333333336</v>
      </c>
      <c r="L547">
        <v>1363582800</v>
      </c>
      <c r="M547" s="7">
        <f t="shared" si="41"/>
        <v>41351.208333333336</v>
      </c>
      <c r="N547">
        <f t="shared" si="42"/>
        <v>1</v>
      </c>
      <c r="O547" t="b">
        <v>0</v>
      </c>
      <c r="P547" t="b">
        <v>1</v>
      </c>
      <c r="Q547" t="s">
        <v>2037</v>
      </c>
      <c r="R547" t="s">
        <v>2038</v>
      </c>
      <c r="S547" s="12">
        <f t="shared" si="43"/>
        <v>358</v>
      </c>
      <c r="T547">
        <f t="shared" si="44"/>
        <v>45.005654509471306</v>
      </c>
    </row>
    <row r="548" spans="1:20" ht="23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t="s">
        <v>20</v>
      </c>
      <c r="G548">
        <v>2107</v>
      </c>
      <c r="H548" t="s">
        <v>26</v>
      </c>
      <c r="I548" t="s">
        <v>27</v>
      </c>
      <c r="J548">
        <v>1269234000</v>
      </c>
      <c r="K548" s="6">
        <f t="shared" si="40"/>
        <v>40259.208333333336</v>
      </c>
      <c r="L548">
        <v>1269666000</v>
      </c>
      <c r="M548" s="7">
        <f t="shared" si="41"/>
        <v>40264.208333333336</v>
      </c>
      <c r="N548">
        <f t="shared" si="42"/>
        <v>5</v>
      </c>
      <c r="O548" t="b">
        <v>0</v>
      </c>
      <c r="P548" t="b">
        <v>0</v>
      </c>
      <c r="Q548" t="s">
        <v>2035</v>
      </c>
      <c r="R548" t="s">
        <v>2044</v>
      </c>
      <c r="S548" s="12">
        <f t="shared" si="43"/>
        <v>308</v>
      </c>
      <c r="T548">
        <f t="shared" si="44"/>
        <v>81.98196487897485</v>
      </c>
    </row>
    <row r="549" spans="1:20" ht="36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t="s">
        <v>20</v>
      </c>
      <c r="G549">
        <v>3318</v>
      </c>
      <c r="H549" t="s">
        <v>36</v>
      </c>
      <c r="I549" t="s">
        <v>37</v>
      </c>
      <c r="J549">
        <v>1560574800</v>
      </c>
      <c r="K549" s="6">
        <f t="shared" si="40"/>
        <v>43631.208333333328</v>
      </c>
      <c r="L549">
        <v>1561957200</v>
      </c>
      <c r="M549" s="7">
        <f t="shared" si="41"/>
        <v>43647.208333333328</v>
      </c>
      <c r="N549">
        <f t="shared" si="42"/>
        <v>16</v>
      </c>
      <c r="O549" t="b">
        <v>0</v>
      </c>
      <c r="P549" t="b">
        <v>0</v>
      </c>
      <c r="Q549" t="s">
        <v>2037</v>
      </c>
      <c r="R549" t="s">
        <v>2038</v>
      </c>
      <c r="S549" s="12">
        <f t="shared" si="43"/>
        <v>722</v>
      </c>
      <c r="T549">
        <f t="shared" si="44"/>
        <v>58.996383363471971</v>
      </c>
    </row>
    <row r="550" spans="1:20" ht="23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t="s">
        <v>20</v>
      </c>
      <c r="G550">
        <v>340</v>
      </c>
      <c r="H550" t="s">
        <v>21</v>
      </c>
      <c r="I550" t="s">
        <v>22</v>
      </c>
      <c r="J550">
        <v>1556859600</v>
      </c>
      <c r="K550" s="6">
        <f t="shared" si="40"/>
        <v>43588.208333333328</v>
      </c>
      <c r="L550">
        <v>1556946000</v>
      </c>
      <c r="M550" s="7">
        <f t="shared" si="41"/>
        <v>43589.208333333328</v>
      </c>
      <c r="N550">
        <f t="shared" si="42"/>
        <v>1</v>
      </c>
      <c r="O550" t="b">
        <v>0</v>
      </c>
      <c r="P550" t="b">
        <v>0</v>
      </c>
      <c r="Q550" t="s">
        <v>2037</v>
      </c>
      <c r="R550" t="s">
        <v>2038</v>
      </c>
      <c r="S550" s="12">
        <f t="shared" si="43"/>
        <v>293</v>
      </c>
      <c r="T550">
        <f t="shared" si="44"/>
        <v>31.029411764705884</v>
      </c>
    </row>
    <row r="551" spans="1:20" ht="23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t="s">
        <v>20</v>
      </c>
      <c r="G551">
        <v>1442</v>
      </c>
      <c r="H551" t="s">
        <v>15</v>
      </c>
      <c r="I551" t="s">
        <v>16</v>
      </c>
      <c r="J551">
        <v>1361599200</v>
      </c>
      <c r="K551" s="6">
        <f t="shared" si="40"/>
        <v>41328.25</v>
      </c>
      <c r="L551">
        <v>1364014800</v>
      </c>
      <c r="M551" s="7">
        <f t="shared" si="41"/>
        <v>41356.208333333336</v>
      </c>
      <c r="N551">
        <f t="shared" si="42"/>
        <v>28</v>
      </c>
      <c r="O551" t="b">
        <v>0</v>
      </c>
      <c r="P551" t="b">
        <v>1</v>
      </c>
      <c r="Q551" t="s">
        <v>2039</v>
      </c>
      <c r="R551" t="s">
        <v>2050</v>
      </c>
      <c r="S551" s="12">
        <f t="shared" si="43"/>
        <v>230</v>
      </c>
      <c r="T551">
        <f t="shared" si="44"/>
        <v>95.966712898751737</v>
      </c>
    </row>
    <row r="552" spans="1:20" ht="23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t="s">
        <v>20</v>
      </c>
      <c r="G552">
        <v>126</v>
      </c>
      <c r="H552" t="s">
        <v>21</v>
      </c>
      <c r="I552" t="s">
        <v>22</v>
      </c>
      <c r="J552">
        <v>1442206800</v>
      </c>
      <c r="K552" s="6">
        <f t="shared" si="40"/>
        <v>42261.208333333328</v>
      </c>
      <c r="L552">
        <v>1443589200</v>
      </c>
      <c r="M552" s="7">
        <f t="shared" si="41"/>
        <v>42277.208333333328</v>
      </c>
      <c r="N552">
        <f t="shared" si="42"/>
        <v>16</v>
      </c>
      <c r="O552" t="b">
        <v>0</v>
      </c>
      <c r="P552" t="b">
        <v>0</v>
      </c>
      <c r="Q552" t="s">
        <v>2033</v>
      </c>
      <c r="R552" t="s">
        <v>2055</v>
      </c>
      <c r="S552" s="12">
        <f t="shared" si="43"/>
        <v>123</v>
      </c>
      <c r="T552">
        <f t="shared" si="44"/>
        <v>69.174603174603178</v>
      </c>
    </row>
    <row r="553" spans="1:20" ht="23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t="s">
        <v>20</v>
      </c>
      <c r="G553">
        <v>524</v>
      </c>
      <c r="H553" t="s">
        <v>21</v>
      </c>
      <c r="I553" t="s">
        <v>22</v>
      </c>
      <c r="J553">
        <v>1532840400</v>
      </c>
      <c r="K553" s="6">
        <f t="shared" si="40"/>
        <v>43310.208333333328</v>
      </c>
      <c r="L553">
        <v>1533445200</v>
      </c>
      <c r="M553" s="7">
        <f t="shared" si="41"/>
        <v>43317.208333333328</v>
      </c>
      <c r="N553">
        <f t="shared" si="42"/>
        <v>7</v>
      </c>
      <c r="O553" t="b">
        <v>0</v>
      </c>
      <c r="P553" t="b">
        <v>0</v>
      </c>
      <c r="Q553" t="s">
        <v>2033</v>
      </c>
      <c r="R553" t="s">
        <v>2041</v>
      </c>
      <c r="S553" s="12">
        <f t="shared" si="43"/>
        <v>362</v>
      </c>
      <c r="T553">
        <f t="shared" si="44"/>
        <v>109.07824427480917</v>
      </c>
    </row>
    <row r="554" spans="1:20" ht="23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t="s">
        <v>20</v>
      </c>
      <c r="G554">
        <v>1989</v>
      </c>
      <c r="H554" t="s">
        <v>21</v>
      </c>
      <c r="I554" t="s">
        <v>22</v>
      </c>
      <c r="J554">
        <v>1498194000</v>
      </c>
      <c r="K554" s="6">
        <f t="shared" si="40"/>
        <v>42909.208333333328</v>
      </c>
      <c r="L554">
        <v>1499403600</v>
      </c>
      <c r="M554" s="7">
        <f t="shared" si="41"/>
        <v>42923.208333333328</v>
      </c>
      <c r="N554">
        <f t="shared" si="42"/>
        <v>14</v>
      </c>
      <c r="O554" t="b">
        <v>0</v>
      </c>
      <c r="P554" t="b">
        <v>0</v>
      </c>
      <c r="Q554" t="s">
        <v>2039</v>
      </c>
      <c r="R554" t="s">
        <v>2042</v>
      </c>
      <c r="S554" s="12">
        <f t="shared" si="43"/>
        <v>298</v>
      </c>
      <c r="T554">
        <f t="shared" si="44"/>
        <v>82.010055304172951</v>
      </c>
    </row>
    <row r="555" spans="1:20" ht="36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t="s">
        <v>20</v>
      </c>
      <c r="G555">
        <v>157</v>
      </c>
      <c r="H555" t="s">
        <v>21</v>
      </c>
      <c r="I555" t="s">
        <v>22</v>
      </c>
      <c r="J555">
        <v>1406264400</v>
      </c>
      <c r="K555" s="6">
        <f t="shared" si="40"/>
        <v>41845.208333333336</v>
      </c>
      <c r="L555">
        <v>1407819600</v>
      </c>
      <c r="M555" s="7">
        <f t="shared" si="41"/>
        <v>41863.208333333336</v>
      </c>
      <c r="N555">
        <f t="shared" si="42"/>
        <v>18</v>
      </c>
      <c r="O555" t="b">
        <v>0</v>
      </c>
      <c r="P555" t="b">
        <v>0</v>
      </c>
      <c r="Q555" t="s">
        <v>2035</v>
      </c>
      <c r="R555" t="s">
        <v>2036</v>
      </c>
      <c r="S555" s="12">
        <f t="shared" si="43"/>
        <v>681</v>
      </c>
      <c r="T555">
        <f t="shared" si="44"/>
        <v>91.114649681528661</v>
      </c>
    </row>
    <row r="556" spans="1:20" ht="36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t="s">
        <v>20</v>
      </c>
      <c r="G556">
        <v>4498</v>
      </c>
      <c r="H556" t="s">
        <v>26</v>
      </c>
      <c r="I556" t="s">
        <v>27</v>
      </c>
      <c r="J556">
        <v>1484632800</v>
      </c>
      <c r="K556" s="6">
        <f t="shared" si="40"/>
        <v>42752.25</v>
      </c>
      <c r="L556">
        <v>1484805600</v>
      </c>
      <c r="M556" s="7">
        <f t="shared" si="41"/>
        <v>42754.25</v>
      </c>
      <c r="N556">
        <f t="shared" si="42"/>
        <v>2</v>
      </c>
      <c r="O556" t="b">
        <v>0</v>
      </c>
      <c r="P556" t="b">
        <v>0</v>
      </c>
      <c r="Q556" t="s">
        <v>2037</v>
      </c>
      <c r="R556" t="s">
        <v>2038</v>
      </c>
      <c r="S556" s="12">
        <f t="shared" si="43"/>
        <v>134</v>
      </c>
      <c r="T556">
        <f t="shared" si="44"/>
        <v>42.999777678968428</v>
      </c>
    </row>
    <row r="557" spans="1:20" ht="23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t="s">
        <v>20</v>
      </c>
      <c r="G557">
        <v>80</v>
      </c>
      <c r="H557" t="s">
        <v>21</v>
      </c>
      <c r="I557" t="s">
        <v>22</v>
      </c>
      <c r="J557">
        <v>1539752400</v>
      </c>
      <c r="K557" s="6">
        <f t="shared" si="40"/>
        <v>43390.208333333328</v>
      </c>
      <c r="L557">
        <v>1540789200</v>
      </c>
      <c r="M557" s="7">
        <f t="shared" si="41"/>
        <v>43402.208333333328</v>
      </c>
      <c r="N557">
        <f t="shared" si="42"/>
        <v>12</v>
      </c>
      <c r="O557" t="b">
        <v>1</v>
      </c>
      <c r="P557" t="b">
        <v>0</v>
      </c>
      <c r="Q557" t="s">
        <v>2037</v>
      </c>
      <c r="R557" t="s">
        <v>2038</v>
      </c>
      <c r="S557" s="12">
        <f t="shared" si="43"/>
        <v>432</v>
      </c>
      <c r="T557">
        <f t="shared" si="44"/>
        <v>70.174999999999997</v>
      </c>
    </row>
    <row r="558" spans="1:20" ht="36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t="s">
        <v>20</v>
      </c>
      <c r="G558">
        <v>43</v>
      </c>
      <c r="H558" t="s">
        <v>21</v>
      </c>
      <c r="I558" t="s">
        <v>22</v>
      </c>
      <c r="J558">
        <v>1535432400</v>
      </c>
      <c r="K558" s="6">
        <f t="shared" si="40"/>
        <v>43340.208333333328</v>
      </c>
      <c r="L558">
        <v>1537160400</v>
      </c>
      <c r="M558" s="7">
        <f t="shared" si="41"/>
        <v>43360.208333333328</v>
      </c>
      <c r="N558">
        <f t="shared" si="42"/>
        <v>20</v>
      </c>
      <c r="O558" t="b">
        <v>0</v>
      </c>
      <c r="P558" t="b">
        <v>1</v>
      </c>
      <c r="Q558" t="s">
        <v>2033</v>
      </c>
      <c r="R558" t="s">
        <v>2034</v>
      </c>
      <c r="S558" s="12">
        <f t="shared" si="43"/>
        <v>426</v>
      </c>
      <c r="T558">
        <f t="shared" si="44"/>
        <v>99</v>
      </c>
    </row>
    <row r="559" spans="1:20" ht="23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t="s">
        <v>20</v>
      </c>
      <c r="G559">
        <v>2053</v>
      </c>
      <c r="H559" t="s">
        <v>21</v>
      </c>
      <c r="I559" t="s">
        <v>22</v>
      </c>
      <c r="J559">
        <v>1510207200</v>
      </c>
      <c r="K559" s="6">
        <f t="shared" si="40"/>
        <v>43048.25</v>
      </c>
      <c r="L559">
        <v>1512280800</v>
      </c>
      <c r="M559" s="7">
        <f t="shared" si="41"/>
        <v>43072.25</v>
      </c>
      <c r="N559">
        <f t="shared" si="42"/>
        <v>24</v>
      </c>
      <c r="O559" t="b">
        <v>0</v>
      </c>
      <c r="P559" t="b">
        <v>0</v>
      </c>
      <c r="Q559" t="s">
        <v>2039</v>
      </c>
      <c r="R559" t="s">
        <v>2040</v>
      </c>
      <c r="S559" s="12">
        <f t="shared" si="43"/>
        <v>101</v>
      </c>
      <c r="T559">
        <f t="shared" si="44"/>
        <v>96.984900146127615</v>
      </c>
    </row>
    <row r="560" spans="1:20" ht="36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t="s">
        <v>20</v>
      </c>
      <c r="G560">
        <v>168</v>
      </c>
      <c r="H560" t="s">
        <v>21</v>
      </c>
      <c r="I560" t="s">
        <v>22</v>
      </c>
      <c r="J560">
        <v>1576389600</v>
      </c>
      <c r="K560" s="6">
        <f t="shared" si="40"/>
        <v>43814.25</v>
      </c>
      <c r="L560">
        <v>1580364000</v>
      </c>
      <c r="M560" s="7">
        <f t="shared" si="41"/>
        <v>43860.25</v>
      </c>
      <c r="N560">
        <f t="shared" si="42"/>
        <v>46</v>
      </c>
      <c r="O560" t="b">
        <v>0</v>
      </c>
      <c r="P560" t="b">
        <v>0</v>
      </c>
      <c r="Q560" t="s">
        <v>2037</v>
      </c>
      <c r="R560" t="s">
        <v>2038</v>
      </c>
      <c r="S560" s="12">
        <f t="shared" si="43"/>
        <v>152</v>
      </c>
      <c r="T560">
        <f t="shared" si="44"/>
        <v>73.214285714285708</v>
      </c>
    </row>
    <row r="561" spans="1:20" ht="36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t="s">
        <v>20</v>
      </c>
      <c r="G561">
        <v>4289</v>
      </c>
      <c r="H561" t="s">
        <v>21</v>
      </c>
      <c r="I561" t="s">
        <v>22</v>
      </c>
      <c r="J561">
        <v>1289019600</v>
      </c>
      <c r="K561" s="6">
        <f t="shared" si="40"/>
        <v>40488.208333333336</v>
      </c>
      <c r="L561">
        <v>1289714400</v>
      </c>
      <c r="M561" s="7">
        <f t="shared" si="41"/>
        <v>40496.25</v>
      </c>
      <c r="N561">
        <f t="shared" si="42"/>
        <v>8</v>
      </c>
      <c r="O561" t="b">
        <v>0</v>
      </c>
      <c r="P561" t="b">
        <v>1</v>
      </c>
      <c r="Q561" t="s">
        <v>2033</v>
      </c>
      <c r="R561" t="s">
        <v>2043</v>
      </c>
      <c r="S561" s="12">
        <f t="shared" si="43"/>
        <v>195</v>
      </c>
      <c r="T561">
        <f t="shared" si="44"/>
        <v>39.997435299603637</v>
      </c>
    </row>
    <row r="562" spans="1:20" ht="23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t="s">
        <v>20</v>
      </c>
      <c r="G562">
        <v>165</v>
      </c>
      <c r="H562" t="s">
        <v>21</v>
      </c>
      <c r="I562" t="s">
        <v>22</v>
      </c>
      <c r="J562">
        <v>1282194000</v>
      </c>
      <c r="K562" s="6">
        <f t="shared" si="40"/>
        <v>40409.208333333336</v>
      </c>
      <c r="L562">
        <v>1282712400</v>
      </c>
      <c r="M562" s="7">
        <f t="shared" si="41"/>
        <v>40415.208333333336</v>
      </c>
      <c r="N562">
        <f t="shared" si="42"/>
        <v>6</v>
      </c>
      <c r="O562" t="b">
        <v>0</v>
      </c>
      <c r="P562" t="b">
        <v>0</v>
      </c>
      <c r="Q562" t="s">
        <v>2033</v>
      </c>
      <c r="R562" t="s">
        <v>2034</v>
      </c>
      <c r="S562" s="12">
        <f t="shared" si="43"/>
        <v>1023</v>
      </c>
      <c r="T562">
        <f t="shared" si="44"/>
        <v>86.812121212121212</v>
      </c>
    </row>
    <row r="563" spans="1:20" ht="23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t="s">
        <v>20</v>
      </c>
      <c r="G563">
        <v>1815</v>
      </c>
      <c r="H563" t="s">
        <v>21</v>
      </c>
      <c r="I563" t="s">
        <v>22</v>
      </c>
      <c r="J563">
        <v>1321941600</v>
      </c>
      <c r="K563" s="6">
        <f t="shared" si="40"/>
        <v>40869.25</v>
      </c>
      <c r="L563">
        <v>1322114400</v>
      </c>
      <c r="M563" s="7">
        <f t="shared" si="41"/>
        <v>40871.25</v>
      </c>
      <c r="N563">
        <f t="shared" si="42"/>
        <v>2</v>
      </c>
      <c r="O563" t="b">
        <v>0</v>
      </c>
      <c r="P563" t="b">
        <v>0</v>
      </c>
      <c r="Q563" t="s">
        <v>2037</v>
      </c>
      <c r="R563" t="s">
        <v>2038</v>
      </c>
      <c r="S563" s="12">
        <f t="shared" si="43"/>
        <v>155</v>
      </c>
      <c r="T563">
        <f t="shared" si="44"/>
        <v>103.97851239669421</v>
      </c>
    </row>
    <row r="564" spans="1:20" ht="23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t="s">
        <v>20</v>
      </c>
      <c r="G564">
        <v>397</v>
      </c>
      <c r="H564" t="s">
        <v>40</v>
      </c>
      <c r="I564" t="s">
        <v>41</v>
      </c>
      <c r="J564">
        <v>1320991200</v>
      </c>
      <c r="K564" s="6">
        <f t="shared" si="40"/>
        <v>40858.25</v>
      </c>
      <c r="L564">
        <v>1323928800</v>
      </c>
      <c r="M564" s="7">
        <f t="shared" si="41"/>
        <v>40892.25</v>
      </c>
      <c r="N564">
        <f t="shared" si="42"/>
        <v>34</v>
      </c>
      <c r="O564" t="b">
        <v>0</v>
      </c>
      <c r="P564" t="b">
        <v>1</v>
      </c>
      <c r="Q564" t="s">
        <v>2039</v>
      </c>
      <c r="R564" t="s">
        <v>2050</v>
      </c>
      <c r="S564" s="12">
        <f t="shared" si="43"/>
        <v>216</v>
      </c>
      <c r="T564">
        <f t="shared" si="44"/>
        <v>31.005037783375315</v>
      </c>
    </row>
    <row r="565" spans="1:20" ht="23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t="s">
        <v>20</v>
      </c>
      <c r="G565">
        <v>1539</v>
      </c>
      <c r="H565" t="s">
        <v>21</v>
      </c>
      <c r="I565" t="s">
        <v>22</v>
      </c>
      <c r="J565">
        <v>1345093200</v>
      </c>
      <c r="K565" s="6">
        <f t="shared" si="40"/>
        <v>41137.208333333336</v>
      </c>
      <c r="L565">
        <v>1346130000</v>
      </c>
      <c r="M565" s="7">
        <f t="shared" si="41"/>
        <v>41149.208333333336</v>
      </c>
      <c r="N565">
        <f t="shared" si="42"/>
        <v>12</v>
      </c>
      <c r="O565" t="b">
        <v>0</v>
      </c>
      <c r="P565" t="b">
        <v>0</v>
      </c>
      <c r="Q565" t="s">
        <v>2039</v>
      </c>
      <c r="R565" t="s">
        <v>2047</v>
      </c>
      <c r="S565" s="12">
        <f t="shared" si="43"/>
        <v>332</v>
      </c>
      <c r="T565">
        <f t="shared" si="44"/>
        <v>89.991552956465242</v>
      </c>
    </row>
    <row r="566" spans="1:20" ht="23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t="s">
        <v>20</v>
      </c>
      <c r="G566">
        <v>138</v>
      </c>
      <c r="H566" t="s">
        <v>21</v>
      </c>
      <c r="I566" t="s">
        <v>22</v>
      </c>
      <c r="J566">
        <v>1412226000</v>
      </c>
      <c r="K566" s="6">
        <f t="shared" si="40"/>
        <v>41914.208333333336</v>
      </c>
      <c r="L566">
        <v>1412312400</v>
      </c>
      <c r="M566" s="7">
        <f t="shared" si="41"/>
        <v>41915.208333333336</v>
      </c>
      <c r="N566">
        <f t="shared" si="42"/>
        <v>1</v>
      </c>
      <c r="O566" t="b">
        <v>0</v>
      </c>
      <c r="P566" t="b">
        <v>0</v>
      </c>
      <c r="Q566" t="s">
        <v>2052</v>
      </c>
      <c r="R566" t="s">
        <v>2053</v>
      </c>
      <c r="S566" s="12">
        <f t="shared" si="43"/>
        <v>138</v>
      </c>
      <c r="T566">
        <f t="shared" si="44"/>
        <v>47.992753623188406</v>
      </c>
    </row>
    <row r="567" spans="1:20" ht="23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t="s">
        <v>20</v>
      </c>
      <c r="G567">
        <v>3594</v>
      </c>
      <c r="H567" t="s">
        <v>21</v>
      </c>
      <c r="I567" t="s">
        <v>22</v>
      </c>
      <c r="J567">
        <v>1411534800</v>
      </c>
      <c r="K567" s="6">
        <f t="shared" si="40"/>
        <v>41906.208333333336</v>
      </c>
      <c r="L567">
        <v>1415426400</v>
      </c>
      <c r="M567" s="7">
        <f t="shared" si="41"/>
        <v>41951.25</v>
      </c>
      <c r="N567">
        <f t="shared" si="42"/>
        <v>45</v>
      </c>
      <c r="O567" t="b">
        <v>0</v>
      </c>
      <c r="P567" t="b">
        <v>0</v>
      </c>
      <c r="Q567" t="s">
        <v>2039</v>
      </c>
      <c r="R567" t="s">
        <v>2061</v>
      </c>
      <c r="S567" s="12">
        <f t="shared" si="43"/>
        <v>404</v>
      </c>
      <c r="T567">
        <f t="shared" si="44"/>
        <v>51.999165275459099</v>
      </c>
    </row>
    <row r="568" spans="1:20" ht="23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t="s">
        <v>20</v>
      </c>
      <c r="G568">
        <v>5880</v>
      </c>
      <c r="H568" t="s">
        <v>21</v>
      </c>
      <c r="I568" t="s">
        <v>22</v>
      </c>
      <c r="J568">
        <v>1399093200</v>
      </c>
      <c r="K568" s="6">
        <f t="shared" si="40"/>
        <v>41762.208333333336</v>
      </c>
      <c r="L568">
        <v>1399093200</v>
      </c>
      <c r="M568" s="7">
        <f t="shared" si="41"/>
        <v>41762.208333333336</v>
      </c>
      <c r="N568">
        <f t="shared" si="42"/>
        <v>0</v>
      </c>
      <c r="O568" t="b">
        <v>1</v>
      </c>
      <c r="P568" t="b">
        <v>0</v>
      </c>
      <c r="Q568" t="s">
        <v>2033</v>
      </c>
      <c r="R568" t="s">
        <v>2034</v>
      </c>
      <c r="S568" s="12">
        <f t="shared" si="43"/>
        <v>260</v>
      </c>
      <c r="T568">
        <f t="shared" si="44"/>
        <v>29.999659863945578</v>
      </c>
    </row>
    <row r="569" spans="1:20" ht="23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t="s">
        <v>20</v>
      </c>
      <c r="G569">
        <v>112</v>
      </c>
      <c r="H569" t="s">
        <v>21</v>
      </c>
      <c r="I569" t="s">
        <v>22</v>
      </c>
      <c r="J569">
        <v>1270702800</v>
      </c>
      <c r="K569" s="6">
        <f t="shared" si="40"/>
        <v>40276.208333333336</v>
      </c>
      <c r="L569">
        <v>1273899600</v>
      </c>
      <c r="M569" s="7">
        <f t="shared" si="41"/>
        <v>40313.208333333336</v>
      </c>
      <c r="N569">
        <f t="shared" si="42"/>
        <v>37</v>
      </c>
      <c r="O569" t="b">
        <v>0</v>
      </c>
      <c r="P569" t="b">
        <v>0</v>
      </c>
      <c r="Q569" t="s">
        <v>2052</v>
      </c>
      <c r="R569" t="s">
        <v>2053</v>
      </c>
      <c r="S569" s="12">
        <f t="shared" si="43"/>
        <v>367</v>
      </c>
      <c r="T569">
        <f t="shared" si="44"/>
        <v>98.205357142857139</v>
      </c>
    </row>
    <row r="570" spans="1:20" ht="23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t="s">
        <v>20</v>
      </c>
      <c r="G570">
        <v>943</v>
      </c>
      <c r="H570" t="s">
        <v>21</v>
      </c>
      <c r="I570" t="s">
        <v>22</v>
      </c>
      <c r="J570">
        <v>1431666000</v>
      </c>
      <c r="K570" s="6">
        <f t="shared" si="40"/>
        <v>42139.208333333328</v>
      </c>
      <c r="L570">
        <v>1432184400</v>
      </c>
      <c r="M570" s="7">
        <f t="shared" si="41"/>
        <v>42145.208333333328</v>
      </c>
      <c r="N570">
        <f t="shared" si="42"/>
        <v>6</v>
      </c>
      <c r="O570" t="b">
        <v>0</v>
      </c>
      <c r="P570" t="b">
        <v>0</v>
      </c>
      <c r="Q570" t="s">
        <v>2048</v>
      </c>
      <c r="R570" t="s">
        <v>2059</v>
      </c>
      <c r="S570" s="12">
        <f t="shared" si="43"/>
        <v>169</v>
      </c>
      <c r="T570">
        <f t="shared" si="44"/>
        <v>108.96182396606575</v>
      </c>
    </row>
    <row r="571" spans="1:20" ht="23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t="s">
        <v>20</v>
      </c>
      <c r="G571">
        <v>2468</v>
      </c>
      <c r="H571" t="s">
        <v>21</v>
      </c>
      <c r="I571" t="s">
        <v>22</v>
      </c>
      <c r="J571">
        <v>1472619600</v>
      </c>
      <c r="K571" s="6">
        <f t="shared" si="40"/>
        <v>42613.208333333328</v>
      </c>
      <c r="L571">
        <v>1474779600</v>
      </c>
      <c r="M571" s="7">
        <f t="shared" si="41"/>
        <v>42638.208333333328</v>
      </c>
      <c r="N571">
        <f t="shared" si="42"/>
        <v>25</v>
      </c>
      <c r="O571" t="b">
        <v>0</v>
      </c>
      <c r="P571" t="b">
        <v>0</v>
      </c>
      <c r="Q571" t="s">
        <v>2039</v>
      </c>
      <c r="R571" t="s">
        <v>2047</v>
      </c>
      <c r="S571" s="12">
        <f t="shared" si="43"/>
        <v>120</v>
      </c>
      <c r="T571">
        <f t="shared" si="44"/>
        <v>66.998379254457049</v>
      </c>
    </row>
    <row r="572" spans="1:20" ht="23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t="s">
        <v>20</v>
      </c>
      <c r="G572">
        <v>2551</v>
      </c>
      <c r="H572" t="s">
        <v>21</v>
      </c>
      <c r="I572" t="s">
        <v>22</v>
      </c>
      <c r="J572">
        <v>1496293200</v>
      </c>
      <c r="K572" s="6">
        <f t="shared" si="40"/>
        <v>42887.208333333328</v>
      </c>
      <c r="L572">
        <v>1500440400</v>
      </c>
      <c r="M572" s="7">
        <f t="shared" si="41"/>
        <v>42935.208333333328</v>
      </c>
      <c r="N572">
        <f t="shared" si="42"/>
        <v>48</v>
      </c>
      <c r="O572" t="b">
        <v>0</v>
      </c>
      <c r="P572" t="b">
        <v>1</v>
      </c>
      <c r="Q572" t="s">
        <v>2048</v>
      </c>
      <c r="R572" t="s">
        <v>2059</v>
      </c>
      <c r="S572" s="12">
        <f t="shared" si="43"/>
        <v>194</v>
      </c>
      <c r="T572">
        <f t="shared" si="44"/>
        <v>64.99333594668758</v>
      </c>
    </row>
    <row r="573" spans="1:20" ht="23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t="s">
        <v>20</v>
      </c>
      <c r="G573">
        <v>101</v>
      </c>
      <c r="H573" t="s">
        <v>21</v>
      </c>
      <c r="I573" t="s">
        <v>22</v>
      </c>
      <c r="J573">
        <v>1575612000</v>
      </c>
      <c r="K573" s="6">
        <f t="shared" si="40"/>
        <v>43805.25</v>
      </c>
      <c r="L573">
        <v>1575612000</v>
      </c>
      <c r="M573" s="7">
        <f t="shared" si="41"/>
        <v>43805.25</v>
      </c>
      <c r="N573">
        <f t="shared" si="42"/>
        <v>0</v>
      </c>
      <c r="O573" t="b">
        <v>0</v>
      </c>
      <c r="P573" t="b">
        <v>0</v>
      </c>
      <c r="Q573" t="s">
        <v>2048</v>
      </c>
      <c r="R573" t="s">
        <v>2049</v>
      </c>
      <c r="S573" s="12">
        <f t="shared" si="43"/>
        <v>420</v>
      </c>
      <c r="T573">
        <f t="shared" si="44"/>
        <v>99.841584158415841</v>
      </c>
    </row>
    <row r="574" spans="1:20" ht="23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t="s">
        <v>20</v>
      </c>
      <c r="G574">
        <v>92</v>
      </c>
      <c r="H574" t="s">
        <v>21</v>
      </c>
      <c r="I574" t="s">
        <v>22</v>
      </c>
      <c r="J574">
        <v>1469422800</v>
      </c>
      <c r="K574" s="6">
        <f t="shared" si="40"/>
        <v>42576.208333333328</v>
      </c>
      <c r="L574">
        <v>1469509200</v>
      </c>
      <c r="M574" s="7">
        <f t="shared" si="41"/>
        <v>42577.208333333328</v>
      </c>
      <c r="N574">
        <f t="shared" si="42"/>
        <v>1</v>
      </c>
      <c r="O574" t="b">
        <v>0</v>
      </c>
      <c r="P574" t="b">
        <v>0</v>
      </c>
      <c r="Q574" t="s">
        <v>2037</v>
      </c>
      <c r="R574" t="s">
        <v>2038</v>
      </c>
      <c r="S574" s="12">
        <f t="shared" si="43"/>
        <v>171</v>
      </c>
      <c r="T574">
        <f t="shared" si="44"/>
        <v>63.293478260869563</v>
      </c>
    </row>
    <row r="575" spans="1:20" ht="23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t="s">
        <v>20</v>
      </c>
      <c r="G575">
        <v>62</v>
      </c>
      <c r="H575" t="s">
        <v>21</v>
      </c>
      <c r="I575" t="s">
        <v>22</v>
      </c>
      <c r="J575">
        <v>1307854800</v>
      </c>
      <c r="K575" s="6">
        <f t="shared" si="40"/>
        <v>40706.208333333336</v>
      </c>
      <c r="L575">
        <v>1309237200</v>
      </c>
      <c r="M575" s="7">
        <f t="shared" si="41"/>
        <v>40722.208333333336</v>
      </c>
      <c r="N575">
        <f t="shared" si="42"/>
        <v>16</v>
      </c>
      <c r="O575" t="b">
        <v>0</v>
      </c>
      <c r="P575" t="b">
        <v>0</v>
      </c>
      <c r="Q575" t="s">
        <v>2039</v>
      </c>
      <c r="R575" t="s">
        <v>2047</v>
      </c>
      <c r="S575" s="12">
        <f t="shared" si="43"/>
        <v>158</v>
      </c>
      <c r="T575">
        <f t="shared" si="44"/>
        <v>96.774193548387103</v>
      </c>
    </row>
    <row r="576" spans="1:20" ht="23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t="s">
        <v>20</v>
      </c>
      <c r="G576">
        <v>149</v>
      </c>
      <c r="H576" t="s">
        <v>107</v>
      </c>
      <c r="I576" t="s">
        <v>108</v>
      </c>
      <c r="J576">
        <v>1503378000</v>
      </c>
      <c r="K576" s="6">
        <f t="shared" si="40"/>
        <v>42969.208333333328</v>
      </c>
      <c r="L576">
        <v>1503982800</v>
      </c>
      <c r="M576" s="7">
        <f t="shared" si="41"/>
        <v>42976.208333333328</v>
      </c>
      <c r="N576">
        <f t="shared" si="42"/>
        <v>7</v>
      </c>
      <c r="O576" t="b">
        <v>0</v>
      </c>
      <c r="P576" t="b">
        <v>1</v>
      </c>
      <c r="Q576" t="s">
        <v>2048</v>
      </c>
      <c r="R576" t="s">
        <v>2049</v>
      </c>
      <c r="S576" s="12">
        <f t="shared" si="43"/>
        <v>109</v>
      </c>
      <c r="T576">
        <f t="shared" si="44"/>
        <v>54.906040268456373</v>
      </c>
    </row>
    <row r="577" spans="1:20" ht="36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t="s">
        <v>20</v>
      </c>
      <c r="G577">
        <v>329</v>
      </c>
      <c r="H577" t="s">
        <v>21</v>
      </c>
      <c r="I577" t="s">
        <v>22</v>
      </c>
      <c r="J577">
        <v>1398402000</v>
      </c>
      <c r="K577" s="6">
        <f t="shared" si="40"/>
        <v>41754.208333333336</v>
      </c>
      <c r="L577">
        <v>1398574800</v>
      </c>
      <c r="M577" s="7">
        <f t="shared" si="41"/>
        <v>41756.208333333336</v>
      </c>
      <c r="N577">
        <f t="shared" si="42"/>
        <v>2</v>
      </c>
      <c r="O577" t="b">
        <v>0</v>
      </c>
      <c r="P577" t="b">
        <v>0</v>
      </c>
      <c r="Q577" t="s">
        <v>2039</v>
      </c>
      <c r="R577" t="s">
        <v>2047</v>
      </c>
      <c r="S577" s="12">
        <f t="shared" si="43"/>
        <v>159</v>
      </c>
      <c r="T577">
        <f t="shared" si="44"/>
        <v>45.051671732522799</v>
      </c>
    </row>
    <row r="578" spans="1:20" ht="23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t="s">
        <v>20</v>
      </c>
      <c r="G578">
        <v>97</v>
      </c>
      <c r="H578" t="s">
        <v>36</v>
      </c>
      <c r="I578" t="s">
        <v>37</v>
      </c>
      <c r="J578">
        <v>1513231200</v>
      </c>
      <c r="K578" s="6">
        <f t="shared" ref="K578:K641" si="45">(((J578/60)/60)/24)+DATE(1970,1,1)</f>
        <v>43083.25</v>
      </c>
      <c r="L578">
        <v>1515391200</v>
      </c>
      <c r="M578" s="7">
        <f t="shared" ref="M578:M641" si="46">(((L578/60)/60)/24)+DATE(1970,1,1)</f>
        <v>43108.25</v>
      </c>
      <c r="N578">
        <f t="shared" ref="N578:N641" si="47">DATEDIF(K578,M578, "D")</f>
        <v>25</v>
      </c>
      <c r="O578" t="b">
        <v>0</v>
      </c>
      <c r="P578" t="b">
        <v>1</v>
      </c>
      <c r="Q578" t="s">
        <v>2037</v>
      </c>
      <c r="R578" t="s">
        <v>2038</v>
      </c>
      <c r="S578" s="12">
        <f t="shared" ref="S578:S641" si="48">ROUND(E578/D578*100,0)</f>
        <v>422</v>
      </c>
      <c r="T578">
        <f t="shared" ref="T578:T641" si="49">E578/G578</f>
        <v>104.51546391752578</v>
      </c>
    </row>
    <row r="579" spans="1:20" ht="23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t="s">
        <v>20</v>
      </c>
      <c r="G579">
        <v>1784</v>
      </c>
      <c r="H579" t="s">
        <v>21</v>
      </c>
      <c r="I579" t="s">
        <v>22</v>
      </c>
      <c r="J579">
        <v>1281070800</v>
      </c>
      <c r="K579" s="6">
        <f t="shared" si="45"/>
        <v>40396.208333333336</v>
      </c>
      <c r="L579">
        <v>1281157200</v>
      </c>
      <c r="M579" s="7">
        <f t="shared" si="46"/>
        <v>40397.208333333336</v>
      </c>
      <c r="N579">
        <f t="shared" si="47"/>
        <v>1</v>
      </c>
      <c r="O579" t="b">
        <v>0</v>
      </c>
      <c r="P579" t="b">
        <v>0</v>
      </c>
      <c r="Q579" t="s">
        <v>2037</v>
      </c>
      <c r="R579" t="s">
        <v>2038</v>
      </c>
      <c r="S579" s="12">
        <f t="shared" si="48"/>
        <v>419</v>
      </c>
      <c r="T579">
        <f t="shared" si="49"/>
        <v>69.015695067264573</v>
      </c>
    </row>
    <row r="580" spans="1:20" ht="23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t="s">
        <v>20</v>
      </c>
      <c r="G580">
        <v>1684</v>
      </c>
      <c r="H580" t="s">
        <v>26</v>
      </c>
      <c r="I580" t="s">
        <v>27</v>
      </c>
      <c r="J580">
        <v>1397365200</v>
      </c>
      <c r="K580" s="6">
        <f t="shared" si="45"/>
        <v>41742.208333333336</v>
      </c>
      <c r="L580">
        <v>1398229200</v>
      </c>
      <c r="M580" s="7">
        <f t="shared" si="46"/>
        <v>41752.208333333336</v>
      </c>
      <c r="N580">
        <f t="shared" si="47"/>
        <v>10</v>
      </c>
      <c r="O580" t="b">
        <v>0</v>
      </c>
      <c r="P580" t="b">
        <v>1</v>
      </c>
      <c r="Q580" t="s">
        <v>2045</v>
      </c>
      <c r="R580" t="s">
        <v>2046</v>
      </c>
      <c r="S580" s="12">
        <f t="shared" si="48"/>
        <v>102</v>
      </c>
      <c r="T580">
        <f t="shared" si="49"/>
        <v>101.97684085510689</v>
      </c>
    </row>
    <row r="581" spans="1:20" ht="23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t="s">
        <v>20</v>
      </c>
      <c r="G581">
        <v>250</v>
      </c>
      <c r="H581" t="s">
        <v>21</v>
      </c>
      <c r="I581" t="s">
        <v>22</v>
      </c>
      <c r="J581">
        <v>1494392400</v>
      </c>
      <c r="K581" s="6">
        <f t="shared" si="45"/>
        <v>42865.208333333328</v>
      </c>
      <c r="L581">
        <v>1495256400</v>
      </c>
      <c r="M581" s="7">
        <f t="shared" si="46"/>
        <v>42875.208333333328</v>
      </c>
      <c r="N581">
        <f t="shared" si="47"/>
        <v>10</v>
      </c>
      <c r="O581" t="b">
        <v>0</v>
      </c>
      <c r="P581" t="b">
        <v>1</v>
      </c>
      <c r="Q581" t="s">
        <v>2033</v>
      </c>
      <c r="R581" t="s">
        <v>2034</v>
      </c>
      <c r="S581" s="12">
        <f t="shared" si="48"/>
        <v>128</v>
      </c>
      <c r="T581">
        <f t="shared" si="49"/>
        <v>42.915999999999997</v>
      </c>
    </row>
    <row r="582" spans="1:20" ht="36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t="s">
        <v>20</v>
      </c>
      <c r="G582">
        <v>238</v>
      </c>
      <c r="H582" t="s">
        <v>21</v>
      </c>
      <c r="I582" t="s">
        <v>22</v>
      </c>
      <c r="J582">
        <v>1520143200</v>
      </c>
      <c r="K582" s="6">
        <f t="shared" si="45"/>
        <v>43163.25</v>
      </c>
      <c r="L582">
        <v>1520402400</v>
      </c>
      <c r="M582" s="7">
        <f t="shared" si="46"/>
        <v>43166.25</v>
      </c>
      <c r="N582">
        <f t="shared" si="47"/>
        <v>3</v>
      </c>
      <c r="O582" t="b">
        <v>0</v>
      </c>
      <c r="P582" t="b">
        <v>0</v>
      </c>
      <c r="Q582" t="s">
        <v>2037</v>
      </c>
      <c r="R582" t="s">
        <v>2038</v>
      </c>
      <c r="S582" s="12">
        <f t="shared" si="48"/>
        <v>445</v>
      </c>
      <c r="T582">
        <f t="shared" si="49"/>
        <v>43.025210084033617</v>
      </c>
    </row>
    <row r="583" spans="1:20" ht="36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t="s">
        <v>20</v>
      </c>
      <c r="G583">
        <v>53</v>
      </c>
      <c r="H583" t="s">
        <v>21</v>
      </c>
      <c r="I583" t="s">
        <v>22</v>
      </c>
      <c r="J583">
        <v>1405314000</v>
      </c>
      <c r="K583" s="6">
        <f t="shared" si="45"/>
        <v>41834.208333333336</v>
      </c>
      <c r="L583">
        <v>1409806800</v>
      </c>
      <c r="M583" s="7">
        <f t="shared" si="46"/>
        <v>41886.208333333336</v>
      </c>
      <c r="N583">
        <f t="shared" si="47"/>
        <v>52</v>
      </c>
      <c r="O583" t="b">
        <v>0</v>
      </c>
      <c r="P583" t="b">
        <v>0</v>
      </c>
      <c r="Q583" t="s">
        <v>2037</v>
      </c>
      <c r="R583" t="s">
        <v>2038</v>
      </c>
      <c r="S583" s="12">
        <f t="shared" si="48"/>
        <v>570</v>
      </c>
      <c r="T583">
        <f t="shared" si="49"/>
        <v>75.245283018867923</v>
      </c>
    </row>
    <row r="584" spans="1:20" ht="23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t="s">
        <v>20</v>
      </c>
      <c r="G584">
        <v>214</v>
      </c>
      <c r="H584" t="s">
        <v>21</v>
      </c>
      <c r="I584" t="s">
        <v>22</v>
      </c>
      <c r="J584">
        <v>1396846800</v>
      </c>
      <c r="K584" s="6">
        <f t="shared" si="45"/>
        <v>41736.208333333336</v>
      </c>
      <c r="L584">
        <v>1396933200</v>
      </c>
      <c r="M584" s="7">
        <f t="shared" si="46"/>
        <v>41737.208333333336</v>
      </c>
      <c r="N584">
        <f t="shared" si="47"/>
        <v>1</v>
      </c>
      <c r="O584" t="b">
        <v>0</v>
      </c>
      <c r="P584" t="b">
        <v>0</v>
      </c>
      <c r="Q584" t="s">
        <v>2037</v>
      </c>
      <c r="R584" t="s">
        <v>2038</v>
      </c>
      <c r="S584" s="12">
        <f t="shared" si="48"/>
        <v>509</v>
      </c>
      <c r="T584">
        <f t="shared" si="49"/>
        <v>69.023364485981304</v>
      </c>
    </row>
    <row r="585" spans="1:20" ht="23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t="s">
        <v>20</v>
      </c>
      <c r="G585">
        <v>222</v>
      </c>
      <c r="H585" t="s">
        <v>21</v>
      </c>
      <c r="I585" t="s">
        <v>22</v>
      </c>
      <c r="J585">
        <v>1375678800</v>
      </c>
      <c r="K585" s="6">
        <f t="shared" si="45"/>
        <v>41491.208333333336</v>
      </c>
      <c r="L585">
        <v>1376024400</v>
      </c>
      <c r="M585" s="7">
        <f t="shared" si="46"/>
        <v>41495.208333333336</v>
      </c>
      <c r="N585">
        <f t="shared" si="47"/>
        <v>4</v>
      </c>
      <c r="O585" t="b">
        <v>0</v>
      </c>
      <c r="P585" t="b">
        <v>0</v>
      </c>
      <c r="Q585" t="s">
        <v>2035</v>
      </c>
      <c r="R585" t="s">
        <v>2036</v>
      </c>
      <c r="S585" s="12">
        <f t="shared" si="48"/>
        <v>326</v>
      </c>
      <c r="T585">
        <f t="shared" si="49"/>
        <v>65.986486486486484</v>
      </c>
    </row>
    <row r="586" spans="1:20" ht="23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t="s">
        <v>20</v>
      </c>
      <c r="G586">
        <v>1884</v>
      </c>
      <c r="H586" t="s">
        <v>21</v>
      </c>
      <c r="I586" t="s">
        <v>22</v>
      </c>
      <c r="J586">
        <v>1482386400</v>
      </c>
      <c r="K586" s="6">
        <f t="shared" si="45"/>
        <v>42726.25</v>
      </c>
      <c r="L586">
        <v>1483682400</v>
      </c>
      <c r="M586" s="7">
        <f t="shared" si="46"/>
        <v>42741.25</v>
      </c>
      <c r="N586">
        <f t="shared" si="47"/>
        <v>15</v>
      </c>
      <c r="O586" t="b">
        <v>0</v>
      </c>
      <c r="P586" t="b">
        <v>1</v>
      </c>
      <c r="Q586" t="s">
        <v>2045</v>
      </c>
      <c r="R586" t="s">
        <v>2051</v>
      </c>
      <c r="S586" s="12">
        <f t="shared" si="48"/>
        <v>933</v>
      </c>
      <c r="T586">
        <f t="shared" si="49"/>
        <v>98.013800424628457</v>
      </c>
    </row>
    <row r="587" spans="1:20" ht="23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t="s">
        <v>20</v>
      </c>
      <c r="G587">
        <v>218</v>
      </c>
      <c r="H587" t="s">
        <v>26</v>
      </c>
      <c r="I587" t="s">
        <v>27</v>
      </c>
      <c r="J587">
        <v>1420005600</v>
      </c>
      <c r="K587" s="6">
        <f t="shared" si="45"/>
        <v>42004.25</v>
      </c>
      <c r="L587">
        <v>1420437600</v>
      </c>
      <c r="M587" s="7">
        <f t="shared" si="46"/>
        <v>42009.25</v>
      </c>
      <c r="N587">
        <f t="shared" si="47"/>
        <v>5</v>
      </c>
      <c r="O587" t="b">
        <v>0</v>
      </c>
      <c r="P587" t="b">
        <v>0</v>
      </c>
      <c r="Q587" t="s">
        <v>2048</v>
      </c>
      <c r="R587" t="s">
        <v>2059</v>
      </c>
      <c r="S587" s="12">
        <f t="shared" si="48"/>
        <v>211</v>
      </c>
      <c r="T587">
        <f t="shared" si="49"/>
        <v>60.105504587155963</v>
      </c>
    </row>
    <row r="588" spans="1:20" ht="23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t="s">
        <v>20</v>
      </c>
      <c r="G588">
        <v>6465</v>
      </c>
      <c r="H588" t="s">
        <v>21</v>
      </c>
      <c r="I588" t="s">
        <v>22</v>
      </c>
      <c r="J588">
        <v>1420178400</v>
      </c>
      <c r="K588" s="6">
        <f t="shared" si="45"/>
        <v>42006.25</v>
      </c>
      <c r="L588">
        <v>1420783200</v>
      </c>
      <c r="M588" s="7">
        <f t="shared" si="46"/>
        <v>42013.25</v>
      </c>
      <c r="N588">
        <f t="shared" si="47"/>
        <v>7</v>
      </c>
      <c r="O588" t="b">
        <v>0</v>
      </c>
      <c r="P588" t="b">
        <v>0</v>
      </c>
      <c r="Q588" t="s">
        <v>2045</v>
      </c>
      <c r="R588" t="s">
        <v>2057</v>
      </c>
      <c r="S588" s="12">
        <f t="shared" si="48"/>
        <v>273</v>
      </c>
      <c r="T588">
        <f t="shared" si="49"/>
        <v>26.000773395204948</v>
      </c>
    </row>
    <row r="589" spans="1:20" ht="36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t="s">
        <v>20</v>
      </c>
      <c r="G589">
        <v>59</v>
      </c>
      <c r="H589" t="s">
        <v>21</v>
      </c>
      <c r="I589" t="s">
        <v>22</v>
      </c>
      <c r="J589">
        <v>1382677200</v>
      </c>
      <c r="K589" s="6">
        <f t="shared" si="45"/>
        <v>41572.208333333336</v>
      </c>
      <c r="L589">
        <v>1383109200</v>
      </c>
      <c r="M589" s="7">
        <f t="shared" si="46"/>
        <v>41577.208333333336</v>
      </c>
      <c r="N589">
        <f t="shared" si="47"/>
        <v>5</v>
      </c>
      <c r="O589" t="b">
        <v>0</v>
      </c>
      <c r="P589" t="b">
        <v>0</v>
      </c>
      <c r="Q589" t="s">
        <v>2037</v>
      </c>
      <c r="R589" t="s">
        <v>2038</v>
      </c>
      <c r="S589" s="12">
        <f t="shared" si="48"/>
        <v>626</v>
      </c>
      <c r="T589">
        <f t="shared" si="49"/>
        <v>106.15254237288136</v>
      </c>
    </row>
    <row r="590" spans="1:20" ht="36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t="s">
        <v>20</v>
      </c>
      <c r="G590">
        <v>88</v>
      </c>
      <c r="H590" t="s">
        <v>21</v>
      </c>
      <c r="I590" t="s">
        <v>22</v>
      </c>
      <c r="J590">
        <v>1487656800</v>
      </c>
      <c r="K590" s="6">
        <f t="shared" si="45"/>
        <v>42787.25</v>
      </c>
      <c r="L590">
        <v>1487829600</v>
      </c>
      <c r="M590" s="7">
        <f t="shared" si="46"/>
        <v>42789.25</v>
      </c>
      <c r="N590">
        <f t="shared" si="47"/>
        <v>2</v>
      </c>
      <c r="O590" t="b">
        <v>0</v>
      </c>
      <c r="P590" t="b">
        <v>0</v>
      </c>
      <c r="Q590" t="s">
        <v>2045</v>
      </c>
      <c r="R590" t="s">
        <v>2046</v>
      </c>
      <c r="S590" s="12">
        <f t="shared" si="48"/>
        <v>185</v>
      </c>
      <c r="T590">
        <f t="shared" si="49"/>
        <v>96.647727272727266</v>
      </c>
    </row>
    <row r="591" spans="1:20" ht="36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t="s">
        <v>20</v>
      </c>
      <c r="G591">
        <v>1697</v>
      </c>
      <c r="H591" t="s">
        <v>21</v>
      </c>
      <c r="I591" t="s">
        <v>22</v>
      </c>
      <c r="J591">
        <v>1297836000</v>
      </c>
      <c r="K591" s="6">
        <f t="shared" si="45"/>
        <v>40590.25</v>
      </c>
      <c r="L591">
        <v>1298268000</v>
      </c>
      <c r="M591" s="7">
        <f t="shared" si="46"/>
        <v>40595.25</v>
      </c>
      <c r="N591">
        <f t="shared" si="47"/>
        <v>5</v>
      </c>
      <c r="O591" t="b">
        <v>0</v>
      </c>
      <c r="P591" t="b">
        <v>1</v>
      </c>
      <c r="Q591" t="s">
        <v>2033</v>
      </c>
      <c r="R591" t="s">
        <v>2034</v>
      </c>
      <c r="S591" s="12">
        <f t="shared" si="48"/>
        <v>120</v>
      </c>
      <c r="T591">
        <f t="shared" si="49"/>
        <v>57.003535651149086</v>
      </c>
    </row>
    <row r="592" spans="1:20" ht="23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t="s">
        <v>20</v>
      </c>
      <c r="G592">
        <v>92</v>
      </c>
      <c r="H592" t="s">
        <v>21</v>
      </c>
      <c r="I592" t="s">
        <v>22</v>
      </c>
      <c r="J592">
        <v>1362463200</v>
      </c>
      <c r="K592" s="6">
        <f t="shared" si="45"/>
        <v>41338.25</v>
      </c>
      <c r="L592">
        <v>1363669200</v>
      </c>
      <c r="M592" s="7">
        <f t="shared" si="46"/>
        <v>41352.208333333336</v>
      </c>
      <c r="N592">
        <f t="shared" si="47"/>
        <v>14</v>
      </c>
      <c r="O592" t="b">
        <v>0</v>
      </c>
      <c r="P592" t="b">
        <v>0</v>
      </c>
      <c r="Q592" t="s">
        <v>2037</v>
      </c>
      <c r="R592" t="s">
        <v>2038</v>
      </c>
      <c r="S592" s="12">
        <f t="shared" si="48"/>
        <v>146</v>
      </c>
      <c r="T592">
        <f t="shared" si="49"/>
        <v>90.456521739130437</v>
      </c>
    </row>
    <row r="593" spans="1:20" ht="23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t="s">
        <v>20</v>
      </c>
      <c r="G593">
        <v>186</v>
      </c>
      <c r="H593" t="s">
        <v>21</v>
      </c>
      <c r="I593" t="s">
        <v>22</v>
      </c>
      <c r="J593">
        <v>1481176800</v>
      </c>
      <c r="K593" s="6">
        <f t="shared" si="45"/>
        <v>42712.25</v>
      </c>
      <c r="L593">
        <v>1482904800</v>
      </c>
      <c r="M593" s="7">
        <f t="shared" si="46"/>
        <v>42732.25</v>
      </c>
      <c r="N593">
        <f t="shared" si="47"/>
        <v>20</v>
      </c>
      <c r="O593" t="b">
        <v>0</v>
      </c>
      <c r="P593" t="b">
        <v>1</v>
      </c>
      <c r="Q593" t="s">
        <v>2037</v>
      </c>
      <c r="R593" t="s">
        <v>2038</v>
      </c>
      <c r="S593" s="12">
        <f t="shared" si="48"/>
        <v>268</v>
      </c>
      <c r="T593">
        <f t="shared" si="49"/>
        <v>72.172043010752688</v>
      </c>
    </row>
    <row r="594" spans="1:20" ht="36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t="s">
        <v>20</v>
      </c>
      <c r="G594">
        <v>138</v>
      </c>
      <c r="H594" t="s">
        <v>21</v>
      </c>
      <c r="I594" t="s">
        <v>22</v>
      </c>
      <c r="J594">
        <v>1354946400</v>
      </c>
      <c r="K594" s="6">
        <f t="shared" si="45"/>
        <v>41251.25</v>
      </c>
      <c r="L594">
        <v>1356588000</v>
      </c>
      <c r="M594" s="7">
        <f t="shared" si="46"/>
        <v>41270.25</v>
      </c>
      <c r="N594">
        <f t="shared" si="47"/>
        <v>19</v>
      </c>
      <c r="O594" t="b">
        <v>1</v>
      </c>
      <c r="P594" t="b">
        <v>0</v>
      </c>
      <c r="Q594" t="s">
        <v>2052</v>
      </c>
      <c r="R594" t="s">
        <v>2053</v>
      </c>
      <c r="S594" s="12">
        <f t="shared" si="48"/>
        <v>598</v>
      </c>
      <c r="T594">
        <f t="shared" si="49"/>
        <v>77.934782608695656</v>
      </c>
    </row>
    <row r="595" spans="1:20" ht="23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t="s">
        <v>20</v>
      </c>
      <c r="G595">
        <v>261</v>
      </c>
      <c r="H595" t="s">
        <v>21</v>
      </c>
      <c r="I595" t="s">
        <v>22</v>
      </c>
      <c r="J595">
        <v>1348808400</v>
      </c>
      <c r="K595" s="6">
        <f t="shared" si="45"/>
        <v>41180.208333333336</v>
      </c>
      <c r="L595">
        <v>1349845200</v>
      </c>
      <c r="M595" s="7">
        <f t="shared" si="46"/>
        <v>41192.208333333336</v>
      </c>
      <c r="N595">
        <f t="shared" si="47"/>
        <v>12</v>
      </c>
      <c r="O595" t="b">
        <v>0</v>
      </c>
      <c r="P595" t="b">
        <v>0</v>
      </c>
      <c r="Q595" t="s">
        <v>2033</v>
      </c>
      <c r="R595" t="s">
        <v>2034</v>
      </c>
      <c r="S595" s="12">
        <f t="shared" si="48"/>
        <v>158</v>
      </c>
      <c r="T595">
        <f t="shared" si="49"/>
        <v>38.065134099616856</v>
      </c>
    </row>
    <row r="596" spans="1:20" ht="23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t="s">
        <v>20</v>
      </c>
      <c r="G596">
        <v>107</v>
      </c>
      <c r="H596" t="s">
        <v>21</v>
      </c>
      <c r="I596" t="s">
        <v>22</v>
      </c>
      <c r="J596">
        <v>1301979600</v>
      </c>
      <c r="K596" s="6">
        <f t="shared" si="45"/>
        <v>40638.208333333336</v>
      </c>
      <c r="L596">
        <v>1304226000</v>
      </c>
      <c r="M596" s="7">
        <f t="shared" si="46"/>
        <v>40664.208333333336</v>
      </c>
      <c r="N596">
        <f t="shared" si="47"/>
        <v>26</v>
      </c>
      <c r="O596" t="b">
        <v>0</v>
      </c>
      <c r="P596" t="b">
        <v>1</v>
      </c>
      <c r="Q596" t="s">
        <v>2033</v>
      </c>
      <c r="R596" t="s">
        <v>2043</v>
      </c>
      <c r="S596" s="12">
        <f t="shared" si="48"/>
        <v>313</v>
      </c>
      <c r="T596">
        <f t="shared" si="49"/>
        <v>49.794392523364486</v>
      </c>
    </row>
    <row r="597" spans="1:20" ht="23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t="s">
        <v>20</v>
      </c>
      <c r="G597">
        <v>199</v>
      </c>
      <c r="H597" t="s">
        <v>21</v>
      </c>
      <c r="I597" t="s">
        <v>22</v>
      </c>
      <c r="J597">
        <v>1263016800</v>
      </c>
      <c r="K597" s="6">
        <f t="shared" si="45"/>
        <v>40187.25</v>
      </c>
      <c r="L597">
        <v>1263016800</v>
      </c>
      <c r="M597" s="7">
        <f t="shared" si="46"/>
        <v>40187.25</v>
      </c>
      <c r="N597">
        <f t="shared" si="47"/>
        <v>0</v>
      </c>
      <c r="O597" t="b">
        <v>0</v>
      </c>
      <c r="P597" t="b">
        <v>0</v>
      </c>
      <c r="Q597" t="s">
        <v>2052</v>
      </c>
      <c r="R597" t="s">
        <v>2053</v>
      </c>
      <c r="S597" s="12">
        <f t="shared" si="48"/>
        <v>371</v>
      </c>
      <c r="T597">
        <f t="shared" si="49"/>
        <v>54.050251256281406</v>
      </c>
    </row>
    <row r="598" spans="1:20" ht="23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t="s">
        <v>20</v>
      </c>
      <c r="G598">
        <v>5512</v>
      </c>
      <c r="H598" t="s">
        <v>21</v>
      </c>
      <c r="I598" t="s">
        <v>22</v>
      </c>
      <c r="J598">
        <v>1360648800</v>
      </c>
      <c r="K598" s="6">
        <f t="shared" si="45"/>
        <v>41317.25</v>
      </c>
      <c r="L598">
        <v>1362031200</v>
      </c>
      <c r="M598" s="7">
        <f t="shared" si="46"/>
        <v>41333.25</v>
      </c>
      <c r="N598">
        <f t="shared" si="47"/>
        <v>16</v>
      </c>
      <c r="O598" t="b">
        <v>0</v>
      </c>
      <c r="P598" t="b">
        <v>0</v>
      </c>
      <c r="Q598" t="s">
        <v>2037</v>
      </c>
      <c r="R598" t="s">
        <v>2038</v>
      </c>
      <c r="S598" s="12">
        <f t="shared" si="48"/>
        <v>363</v>
      </c>
      <c r="T598">
        <f t="shared" si="49"/>
        <v>30.002721335268504</v>
      </c>
    </row>
    <row r="599" spans="1:20" ht="23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t="s">
        <v>20</v>
      </c>
      <c r="G599">
        <v>86</v>
      </c>
      <c r="H599" t="s">
        <v>21</v>
      </c>
      <c r="I599" t="s">
        <v>22</v>
      </c>
      <c r="J599">
        <v>1451800800</v>
      </c>
      <c r="K599" s="6">
        <f t="shared" si="45"/>
        <v>42372.25</v>
      </c>
      <c r="L599">
        <v>1455602400</v>
      </c>
      <c r="M599" s="7">
        <f t="shared" si="46"/>
        <v>42416.25</v>
      </c>
      <c r="N599">
        <f t="shared" si="47"/>
        <v>44</v>
      </c>
      <c r="O599" t="b">
        <v>0</v>
      </c>
      <c r="P599" t="b">
        <v>0</v>
      </c>
      <c r="Q599" t="s">
        <v>2037</v>
      </c>
      <c r="R599" t="s">
        <v>2038</v>
      </c>
      <c r="S599" s="12">
        <f t="shared" si="48"/>
        <v>123</v>
      </c>
      <c r="T599">
        <f t="shared" si="49"/>
        <v>70.127906976744185</v>
      </c>
    </row>
    <row r="600" spans="1:20" ht="23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t="s">
        <v>20</v>
      </c>
      <c r="G600">
        <v>2768</v>
      </c>
      <c r="H600" t="s">
        <v>26</v>
      </c>
      <c r="I600" t="s">
        <v>27</v>
      </c>
      <c r="J600">
        <v>1351054800</v>
      </c>
      <c r="K600" s="6">
        <f t="shared" si="45"/>
        <v>41206.208333333336</v>
      </c>
      <c r="L600">
        <v>1352440800</v>
      </c>
      <c r="M600" s="7">
        <f t="shared" si="46"/>
        <v>41222.25</v>
      </c>
      <c r="N600">
        <f t="shared" si="47"/>
        <v>16</v>
      </c>
      <c r="O600" t="b">
        <v>0</v>
      </c>
      <c r="P600" t="b">
        <v>0</v>
      </c>
      <c r="Q600" t="s">
        <v>2037</v>
      </c>
      <c r="R600" t="s">
        <v>2038</v>
      </c>
      <c r="S600" s="12">
        <f t="shared" si="48"/>
        <v>234</v>
      </c>
      <c r="T600">
        <f t="shared" si="49"/>
        <v>51.990606936416185</v>
      </c>
    </row>
    <row r="601" spans="1:20" ht="23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t="s">
        <v>20</v>
      </c>
      <c r="G601">
        <v>48</v>
      </c>
      <c r="H601" t="s">
        <v>21</v>
      </c>
      <c r="I601" t="s">
        <v>22</v>
      </c>
      <c r="J601">
        <v>1349326800</v>
      </c>
      <c r="K601" s="6">
        <f t="shared" si="45"/>
        <v>41186.208333333336</v>
      </c>
      <c r="L601">
        <v>1353304800</v>
      </c>
      <c r="M601" s="7">
        <f t="shared" si="46"/>
        <v>41232.25</v>
      </c>
      <c r="N601">
        <f t="shared" si="47"/>
        <v>46</v>
      </c>
      <c r="O601" t="b">
        <v>0</v>
      </c>
      <c r="P601" t="b">
        <v>0</v>
      </c>
      <c r="Q601" t="s">
        <v>2039</v>
      </c>
      <c r="R601" t="s">
        <v>2040</v>
      </c>
      <c r="S601" s="12">
        <f t="shared" si="48"/>
        <v>181</v>
      </c>
      <c r="T601">
        <f t="shared" si="49"/>
        <v>56.416666666666664</v>
      </c>
    </row>
    <row r="602" spans="1:20" ht="23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t="s">
        <v>20</v>
      </c>
      <c r="G602">
        <v>87</v>
      </c>
      <c r="H602" t="s">
        <v>21</v>
      </c>
      <c r="I602" t="s">
        <v>22</v>
      </c>
      <c r="J602">
        <v>1548914400</v>
      </c>
      <c r="K602" s="6">
        <f t="shared" si="45"/>
        <v>43496.25</v>
      </c>
      <c r="L602">
        <v>1550728800</v>
      </c>
      <c r="M602" s="7">
        <f t="shared" si="46"/>
        <v>43517.25</v>
      </c>
      <c r="N602">
        <f t="shared" si="47"/>
        <v>21</v>
      </c>
      <c r="O602" t="b">
        <v>0</v>
      </c>
      <c r="P602" t="b">
        <v>0</v>
      </c>
      <c r="Q602" t="s">
        <v>2039</v>
      </c>
      <c r="R602" t="s">
        <v>2058</v>
      </c>
      <c r="S602" s="12">
        <f t="shared" si="48"/>
        <v>253</v>
      </c>
      <c r="T602">
        <f t="shared" si="49"/>
        <v>101.63218390804597</v>
      </c>
    </row>
    <row r="603" spans="1:20" ht="23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t="s">
        <v>20</v>
      </c>
      <c r="G603">
        <v>1894</v>
      </c>
      <c r="H603" t="s">
        <v>21</v>
      </c>
      <c r="I603" t="s">
        <v>22</v>
      </c>
      <c r="J603">
        <v>1562734800</v>
      </c>
      <c r="K603" s="6">
        <f t="shared" si="45"/>
        <v>43656.208333333328</v>
      </c>
      <c r="L603">
        <v>1564894800</v>
      </c>
      <c r="M603" s="7">
        <f t="shared" si="46"/>
        <v>43681.208333333328</v>
      </c>
      <c r="N603">
        <f t="shared" si="47"/>
        <v>25</v>
      </c>
      <c r="O603" t="b">
        <v>0</v>
      </c>
      <c r="P603" t="b">
        <v>1</v>
      </c>
      <c r="Q603" t="s">
        <v>2037</v>
      </c>
      <c r="R603" t="s">
        <v>2038</v>
      </c>
      <c r="S603" s="12">
        <f t="shared" si="48"/>
        <v>304</v>
      </c>
      <c r="T603">
        <f t="shared" si="49"/>
        <v>82.021647307286173</v>
      </c>
    </row>
    <row r="604" spans="1:20" ht="23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t="s">
        <v>20</v>
      </c>
      <c r="G604">
        <v>282</v>
      </c>
      <c r="H604" t="s">
        <v>15</v>
      </c>
      <c r="I604" t="s">
        <v>16</v>
      </c>
      <c r="J604">
        <v>1505624400</v>
      </c>
      <c r="K604" s="6">
        <f t="shared" si="45"/>
        <v>42995.208333333328</v>
      </c>
      <c r="L604">
        <v>1505883600</v>
      </c>
      <c r="M604" s="7">
        <f t="shared" si="46"/>
        <v>42998.208333333328</v>
      </c>
      <c r="N604">
        <f t="shared" si="47"/>
        <v>3</v>
      </c>
      <c r="O604" t="b">
        <v>0</v>
      </c>
      <c r="P604" t="b">
        <v>0</v>
      </c>
      <c r="Q604" t="s">
        <v>2037</v>
      </c>
      <c r="R604" t="s">
        <v>2038</v>
      </c>
      <c r="S604" s="12">
        <f t="shared" si="48"/>
        <v>137</v>
      </c>
      <c r="T604">
        <f t="shared" si="49"/>
        <v>37.957446808510639</v>
      </c>
    </row>
    <row r="605" spans="1:20" ht="36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t="s">
        <v>20</v>
      </c>
      <c r="G605">
        <v>116</v>
      </c>
      <c r="H605" t="s">
        <v>21</v>
      </c>
      <c r="I605" t="s">
        <v>22</v>
      </c>
      <c r="J605">
        <v>1554526800</v>
      </c>
      <c r="K605" s="6">
        <f t="shared" si="45"/>
        <v>43561.208333333328</v>
      </c>
      <c r="L605">
        <v>1555218000</v>
      </c>
      <c r="M605" s="7">
        <f t="shared" si="46"/>
        <v>43569.208333333328</v>
      </c>
      <c r="N605">
        <f t="shared" si="47"/>
        <v>8</v>
      </c>
      <c r="O605" t="b">
        <v>0</v>
      </c>
      <c r="P605" t="b">
        <v>0</v>
      </c>
      <c r="Q605" t="s">
        <v>2045</v>
      </c>
      <c r="R605" t="s">
        <v>2057</v>
      </c>
      <c r="S605" s="12">
        <f t="shared" si="48"/>
        <v>242</v>
      </c>
      <c r="T605">
        <f t="shared" si="49"/>
        <v>81.198275862068968</v>
      </c>
    </row>
    <row r="606" spans="1:20" ht="36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t="s">
        <v>20</v>
      </c>
      <c r="G606">
        <v>83</v>
      </c>
      <c r="H606" t="s">
        <v>21</v>
      </c>
      <c r="I606" t="s">
        <v>22</v>
      </c>
      <c r="J606">
        <v>1279515600</v>
      </c>
      <c r="K606" s="6">
        <f t="shared" si="45"/>
        <v>40378.208333333336</v>
      </c>
      <c r="L606">
        <v>1279688400</v>
      </c>
      <c r="M606" s="7">
        <f t="shared" si="46"/>
        <v>40380.208333333336</v>
      </c>
      <c r="N606">
        <f t="shared" si="47"/>
        <v>2</v>
      </c>
      <c r="O606" t="b">
        <v>0</v>
      </c>
      <c r="P606" t="b">
        <v>0</v>
      </c>
      <c r="Q606" t="s">
        <v>2037</v>
      </c>
      <c r="R606" t="s">
        <v>2038</v>
      </c>
      <c r="S606" s="12">
        <f t="shared" si="48"/>
        <v>1066</v>
      </c>
      <c r="T606">
        <f t="shared" si="49"/>
        <v>89.939759036144579</v>
      </c>
    </row>
    <row r="607" spans="1:20" ht="23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t="s">
        <v>20</v>
      </c>
      <c r="G607">
        <v>91</v>
      </c>
      <c r="H607" t="s">
        <v>21</v>
      </c>
      <c r="I607" t="s">
        <v>22</v>
      </c>
      <c r="J607">
        <v>1353909600</v>
      </c>
      <c r="K607" s="6">
        <f t="shared" si="45"/>
        <v>41239.25</v>
      </c>
      <c r="L607">
        <v>1356069600</v>
      </c>
      <c r="M607" s="7">
        <f t="shared" si="46"/>
        <v>41264.25</v>
      </c>
      <c r="N607">
        <f t="shared" si="47"/>
        <v>25</v>
      </c>
      <c r="O607" t="b">
        <v>0</v>
      </c>
      <c r="P607" t="b">
        <v>0</v>
      </c>
      <c r="Q607" t="s">
        <v>2035</v>
      </c>
      <c r="R607" t="s">
        <v>2036</v>
      </c>
      <c r="S607" s="12">
        <f t="shared" si="48"/>
        <v>326</v>
      </c>
      <c r="T607">
        <f t="shared" si="49"/>
        <v>96.692307692307693</v>
      </c>
    </row>
    <row r="608" spans="1:20" ht="23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t="s">
        <v>20</v>
      </c>
      <c r="G608">
        <v>546</v>
      </c>
      <c r="H608" t="s">
        <v>21</v>
      </c>
      <c r="I608" t="s">
        <v>22</v>
      </c>
      <c r="J608">
        <v>1535950800</v>
      </c>
      <c r="K608" s="6">
        <f t="shared" si="45"/>
        <v>43346.208333333328</v>
      </c>
      <c r="L608">
        <v>1536210000</v>
      </c>
      <c r="M608" s="7">
        <f t="shared" si="46"/>
        <v>43349.208333333328</v>
      </c>
      <c r="N608">
        <f t="shared" si="47"/>
        <v>3</v>
      </c>
      <c r="O608" t="b">
        <v>0</v>
      </c>
      <c r="P608" t="b">
        <v>0</v>
      </c>
      <c r="Q608" t="s">
        <v>2037</v>
      </c>
      <c r="R608" t="s">
        <v>2038</v>
      </c>
      <c r="S608" s="12">
        <f t="shared" si="48"/>
        <v>171</v>
      </c>
      <c r="T608">
        <f t="shared" si="49"/>
        <v>25.010989010989011</v>
      </c>
    </row>
    <row r="609" spans="1:20" ht="36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t="s">
        <v>20</v>
      </c>
      <c r="G609">
        <v>393</v>
      </c>
      <c r="H609" t="s">
        <v>21</v>
      </c>
      <c r="I609" t="s">
        <v>22</v>
      </c>
      <c r="J609">
        <v>1511244000</v>
      </c>
      <c r="K609" s="6">
        <f t="shared" si="45"/>
        <v>43060.25</v>
      </c>
      <c r="L609">
        <v>1511762400</v>
      </c>
      <c r="M609" s="7">
        <f t="shared" si="46"/>
        <v>43066.25</v>
      </c>
      <c r="N609">
        <f t="shared" si="47"/>
        <v>6</v>
      </c>
      <c r="O609" t="b">
        <v>0</v>
      </c>
      <c r="P609" t="b">
        <v>0</v>
      </c>
      <c r="Q609" t="s">
        <v>2039</v>
      </c>
      <c r="R609" t="s">
        <v>2047</v>
      </c>
      <c r="S609" s="12">
        <f t="shared" si="48"/>
        <v>581</v>
      </c>
      <c r="T609">
        <f t="shared" si="49"/>
        <v>36.987277353689571</v>
      </c>
    </row>
    <row r="610" spans="1:20" ht="23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t="s">
        <v>20</v>
      </c>
      <c r="G610">
        <v>133</v>
      </c>
      <c r="H610" t="s">
        <v>21</v>
      </c>
      <c r="I610" t="s">
        <v>22</v>
      </c>
      <c r="J610">
        <v>1480226400</v>
      </c>
      <c r="K610" s="6">
        <f t="shared" si="45"/>
        <v>42701.25</v>
      </c>
      <c r="L610">
        <v>1480744800</v>
      </c>
      <c r="M610" s="7">
        <f t="shared" si="46"/>
        <v>42707.25</v>
      </c>
      <c r="N610">
        <f t="shared" si="47"/>
        <v>6</v>
      </c>
      <c r="O610" t="b">
        <v>0</v>
      </c>
      <c r="P610" t="b">
        <v>1</v>
      </c>
      <c r="Q610" t="s">
        <v>2039</v>
      </c>
      <c r="R610" t="s">
        <v>2058</v>
      </c>
      <c r="S610" s="12">
        <f t="shared" si="48"/>
        <v>108</v>
      </c>
      <c r="T610">
        <f t="shared" si="49"/>
        <v>68.240601503759393</v>
      </c>
    </row>
    <row r="611" spans="1:20" ht="23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t="s">
        <v>20</v>
      </c>
      <c r="G611">
        <v>254</v>
      </c>
      <c r="H611" t="s">
        <v>21</v>
      </c>
      <c r="I611" t="s">
        <v>22</v>
      </c>
      <c r="J611">
        <v>1473483600</v>
      </c>
      <c r="K611" s="6">
        <f t="shared" si="45"/>
        <v>42623.208333333328</v>
      </c>
      <c r="L611">
        <v>1476766800</v>
      </c>
      <c r="M611" s="7">
        <f t="shared" si="46"/>
        <v>42661.208333333328</v>
      </c>
      <c r="N611">
        <f t="shared" si="47"/>
        <v>38</v>
      </c>
      <c r="O611" t="b">
        <v>0</v>
      </c>
      <c r="P611" t="b">
        <v>0</v>
      </c>
      <c r="Q611" t="s">
        <v>2037</v>
      </c>
      <c r="R611" t="s">
        <v>2038</v>
      </c>
      <c r="S611" s="12">
        <f t="shared" si="48"/>
        <v>706</v>
      </c>
      <c r="T611">
        <f t="shared" si="49"/>
        <v>25.027559055118111</v>
      </c>
    </row>
    <row r="612" spans="1:20" ht="23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t="s">
        <v>20</v>
      </c>
      <c r="G612">
        <v>176</v>
      </c>
      <c r="H612" t="s">
        <v>21</v>
      </c>
      <c r="I612" t="s">
        <v>22</v>
      </c>
      <c r="J612">
        <v>1430197200</v>
      </c>
      <c r="K612" s="6">
        <f t="shared" si="45"/>
        <v>42122.208333333328</v>
      </c>
      <c r="L612">
        <v>1430197200</v>
      </c>
      <c r="M612" s="7">
        <f t="shared" si="46"/>
        <v>42122.208333333328</v>
      </c>
      <c r="N612">
        <f t="shared" si="47"/>
        <v>0</v>
      </c>
      <c r="O612" t="b">
        <v>0</v>
      </c>
      <c r="P612" t="b">
        <v>0</v>
      </c>
      <c r="Q612" t="s">
        <v>2033</v>
      </c>
      <c r="R612" t="s">
        <v>2041</v>
      </c>
      <c r="S612" s="12">
        <f t="shared" si="48"/>
        <v>210</v>
      </c>
      <c r="T612">
        <f t="shared" si="49"/>
        <v>75.07386363636364</v>
      </c>
    </row>
    <row r="613" spans="1:20" ht="23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t="s">
        <v>20</v>
      </c>
      <c r="G613">
        <v>337</v>
      </c>
      <c r="H613" t="s">
        <v>15</v>
      </c>
      <c r="I613" t="s">
        <v>16</v>
      </c>
      <c r="J613">
        <v>1438578000</v>
      </c>
      <c r="K613" s="6">
        <f t="shared" si="45"/>
        <v>42219.208333333328</v>
      </c>
      <c r="L613">
        <v>1438837200</v>
      </c>
      <c r="M613" s="7">
        <f t="shared" si="46"/>
        <v>42222.208333333328</v>
      </c>
      <c r="N613">
        <f t="shared" si="47"/>
        <v>3</v>
      </c>
      <c r="O613" t="b">
        <v>0</v>
      </c>
      <c r="P613" t="b">
        <v>0</v>
      </c>
      <c r="Q613" t="s">
        <v>2037</v>
      </c>
      <c r="R613" t="s">
        <v>2038</v>
      </c>
      <c r="S613" s="12">
        <f t="shared" si="48"/>
        <v>1684</v>
      </c>
      <c r="T613">
        <f t="shared" si="49"/>
        <v>39.982195845697326</v>
      </c>
    </row>
    <row r="614" spans="1:20" ht="23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t="s">
        <v>20</v>
      </c>
      <c r="G614">
        <v>107</v>
      </c>
      <c r="H614" t="s">
        <v>21</v>
      </c>
      <c r="I614" t="s">
        <v>22</v>
      </c>
      <c r="J614">
        <v>1318654800</v>
      </c>
      <c r="K614" s="6">
        <f t="shared" si="45"/>
        <v>40831.208333333336</v>
      </c>
      <c r="L614">
        <v>1319000400</v>
      </c>
      <c r="M614" s="7">
        <f t="shared" si="46"/>
        <v>40835.208333333336</v>
      </c>
      <c r="N614">
        <f t="shared" si="47"/>
        <v>4</v>
      </c>
      <c r="O614" t="b">
        <v>1</v>
      </c>
      <c r="P614" t="b">
        <v>0</v>
      </c>
      <c r="Q614" t="s">
        <v>2035</v>
      </c>
      <c r="R614" t="s">
        <v>2036</v>
      </c>
      <c r="S614" s="12">
        <f t="shared" si="48"/>
        <v>457</v>
      </c>
      <c r="T614">
        <f t="shared" si="49"/>
        <v>76.813084112149539</v>
      </c>
    </row>
    <row r="615" spans="1:20" ht="23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t="s">
        <v>20</v>
      </c>
      <c r="G615">
        <v>183</v>
      </c>
      <c r="H615" t="s">
        <v>21</v>
      </c>
      <c r="I615" t="s">
        <v>22</v>
      </c>
      <c r="J615">
        <v>1540530000</v>
      </c>
      <c r="K615" s="6">
        <f t="shared" si="45"/>
        <v>43399.208333333328</v>
      </c>
      <c r="L615">
        <v>1541570400</v>
      </c>
      <c r="M615" s="7">
        <f t="shared" si="46"/>
        <v>43411.25</v>
      </c>
      <c r="N615">
        <f t="shared" si="47"/>
        <v>12</v>
      </c>
      <c r="O615" t="b">
        <v>0</v>
      </c>
      <c r="P615" t="b">
        <v>0</v>
      </c>
      <c r="Q615" t="s">
        <v>2037</v>
      </c>
      <c r="R615" t="s">
        <v>2038</v>
      </c>
      <c r="S615" s="12">
        <f t="shared" si="48"/>
        <v>1340</v>
      </c>
      <c r="T615">
        <f t="shared" si="49"/>
        <v>43.923497267759565</v>
      </c>
    </row>
    <row r="616" spans="1:20" ht="23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t="s">
        <v>20</v>
      </c>
      <c r="G616">
        <v>72</v>
      </c>
      <c r="H616" t="s">
        <v>21</v>
      </c>
      <c r="I616" t="s">
        <v>22</v>
      </c>
      <c r="J616">
        <v>1456466400</v>
      </c>
      <c r="K616" s="6">
        <f t="shared" si="45"/>
        <v>42426.25</v>
      </c>
      <c r="L616">
        <v>1458018000</v>
      </c>
      <c r="M616" s="7">
        <f t="shared" si="46"/>
        <v>42444.208333333328</v>
      </c>
      <c r="N616">
        <f t="shared" si="47"/>
        <v>18</v>
      </c>
      <c r="O616" t="b">
        <v>0</v>
      </c>
      <c r="P616" t="b">
        <v>1</v>
      </c>
      <c r="Q616" t="s">
        <v>2033</v>
      </c>
      <c r="R616" t="s">
        <v>2034</v>
      </c>
      <c r="S616" s="12">
        <f t="shared" si="48"/>
        <v>144</v>
      </c>
      <c r="T616">
        <f t="shared" si="49"/>
        <v>69.958333333333329</v>
      </c>
    </row>
    <row r="617" spans="1:20" ht="36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t="s">
        <v>20</v>
      </c>
      <c r="G617">
        <v>295</v>
      </c>
      <c r="H617" t="s">
        <v>21</v>
      </c>
      <c r="I617" t="s">
        <v>22</v>
      </c>
      <c r="J617">
        <v>1424930400</v>
      </c>
      <c r="K617" s="6">
        <f t="shared" si="45"/>
        <v>42061.25</v>
      </c>
      <c r="L617">
        <v>1426395600</v>
      </c>
      <c r="M617" s="7">
        <f t="shared" si="46"/>
        <v>42078.208333333328</v>
      </c>
      <c r="N617">
        <f t="shared" si="47"/>
        <v>17</v>
      </c>
      <c r="O617" t="b">
        <v>0</v>
      </c>
      <c r="P617" t="b">
        <v>0</v>
      </c>
      <c r="Q617" t="s">
        <v>2039</v>
      </c>
      <c r="R617" t="s">
        <v>2040</v>
      </c>
      <c r="S617" s="12">
        <f t="shared" si="48"/>
        <v>1345</v>
      </c>
      <c r="T617">
        <f t="shared" si="49"/>
        <v>41.023728813559323</v>
      </c>
    </row>
    <row r="618" spans="1:20" ht="23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t="s">
        <v>20</v>
      </c>
      <c r="G618">
        <v>142</v>
      </c>
      <c r="H618" t="s">
        <v>21</v>
      </c>
      <c r="I618" t="s">
        <v>22</v>
      </c>
      <c r="J618">
        <v>1470546000</v>
      </c>
      <c r="K618" s="6">
        <f t="shared" si="45"/>
        <v>42589.208333333328</v>
      </c>
      <c r="L618">
        <v>1474088400</v>
      </c>
      <c r="M618" s="7">
        <f t="shared" si="46"/>
        <v>42630.208333333328</v>
      </c>
      <c r="N618">
        <f t="shared" si="47"/>
        <v>41</v>
      </c>
      <c r="O618" t="b">
        <v>0</v>
      </c>
      <c r="P618" t="b">
        <v>0</v>
      </c>
      <c r="Q618" t="s">
        <v>2039</v>
      </c>
      <c r="R618" t="s">
        <v>2040</v>
      </c>
      <c r="S618" s="12">
        <f t="shared" si="48"/>
        <v>546</v>
      </c>
      <c r="T618">
        <f t="shared" si="49"/>
        <v>80.767605633802816</v>
      </c>
    </row>
    <row r="619" spans="1:20" ht="23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t="s">
        <v>20</v>
      </c>
      <c r="G619">
        <v>85</v>
      </c>
      <c r="H619" t="s">
        <v>21</v>
      </c>
      <c r="I619" t="s">
        <v>22</v>
      </c>
      <c r="J619">
        <v>1458363600</v>
      </c>
      <c r="K619" s="6">
        <f t="shared" si="45"/>
        <v>42448.208333333328</v>
      </c>
      <c r="L619">
        <v>1461906000</v>
      </c>
      <c r="M619" s="7">
        <f t="shared" si="46"/>
        <v>42489.208333333328</v>
      </c>
      <c r="N619">
        <f t="shared" si="47"/>
        <v>41</v>
      </c>
      <c r="O619" t="b">
        <v>0</v>
      </c>
      <c r="P619" t="b">
        <v>0</v>
      </c>
      <c r="Q619" t="s">
        <v>2037</v>
      </c>
      <c r="R619" t="s">
        <v>2038</v>
      </c>
      <c r="S619" s="12">
        <f t="shared" si="48"/>
        <v>286</v>
      </c>
      <c r="T619">
        <f t="shared" si="49"/>
        <v>94.28235294117647</v>
      </c>
    </row>
    <row r="620" spans="1:20" ht="23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t="s">
        <v>20</v>
      </c>
      <c r="G620">
        <v>659</v>
      </c>
      <c r="H620" t="s">
        <v>36</v>
      </c>
      <c r="I620" t="s">
        <v>37</v>
      </c>
      <c r="J620">
        <v>1338958800</v>
      </c>
      <c r="K620" s="6">
        <f t="shared" si="45"/>
        <v>41066.208333333336</v>
      </c>
      <c r="L620">
        <v>1340686800</v>
      </c>
      <c r="M620" s="7">
        <f t="shared" si="46"/>
        <v>41086.208333333336</v>
      </c>
      <c r="N620">
        <f t="shared" si="47"/>
        <v>20</v>
      </c>
      <c r="O620" t="b">
        <v>0</v>
      </c>
      <c r="P620" t="b">
        <v>1</v>
      </c>
      <c r="Q620" t="s">
        <v>2045</v>
      </c>
      <c r="R620" t="s">
        <v>2051</v>
      </c>
      <c r="S620" s="12">
        <f t="shared" si="48"/>
        <v>132</v>
      </c>
      <c r="T620">
        <f t="shared" si="49"/>
        <v>65.968133535660087</v>
      </c>
    </row>
    <row r="621" spans="1:20" ht="23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t="s">
        <v>20</v>
      </c>
      <c r="G621">
        <v>121</v>
      </c>
      <c r="H621" t="s">
        <v>21</v>
      </c>
      <c r="I621" t="s">
        <v>22</v>
      </c>
      <c r="J621">
        <v>1297836000</v>
      </c>
      <c r="K621" s="6">
        <f t="shared" si="45"/>
        <v>40590.25</v>
      </c>
      <c r="L621">
        <v>1298872800</v>
      </c>
      <c r="M621" s="7">
        <f t="shared" si="46"/>
        <v>40602.25</v>
      </c>
      <c r="N621">
        <f t="shared" si="47"/>
        <v>12</v>
      </c>
      <c r="O621" t="b">
        <v>0</v>
      </c>
      <c r="P621" t="b">
        <v>0</v>
      </c>
      <c r="Q621" t="s">
        <v>2037</v>
      </c>
      <c r="R621" t="s">
        <v>2038</v>
      </c>
      <c r="S621" s="12">
        <f t="shared" si="48"/>
        <v>203</v>
      </c>
      <c r="T621">
        <f t="shared" si="49"/>
        <v>105.88429752066116</v>
      </c>
    </row>
    <row r="622" spans="1:20" ht="23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t="s">
        <v>20</v>
      </c>
      <c r="G622">
        <v>3742</v>
      </c>
      <c r="H622" t="s">
        <v>21</v>
      </c>
      <c r="I622" t="s">
        <v>22</v>
      </c>
      <c r="J622">
        <v>1382677200</v>
      </c>
      <c r="K622" s="6">
        <f t="shared" si="45"/>
        <v>41572.208333333336</v>
      </c>
      <c r="L622">
        <v>1383282000</v>
      </c>
      <c r="M622" s="7">
        <f t="shared" si="46"/>
        <v>41579.208333333336</v>
      </c>
      <c r="N622">
        <f t="shared" si="47"/>
        <v>7</v>
      </c>
      <c r="O622" t="b">
        <v>0</v>
      </c>
      <c r="P622" t="b">
        <v>0</v>
      </c>
      <c r="Q622" t="s">
        <v>2037</v>
      </c>
      <c r="R622" t="s">
        <v>2038</v>
      </c>
      <c r="S622" s="12">
        <f t="shared" si="48"/>
        <v>310</v>
      </c>
      <c r="T622">
        <f t="shared" si="49"/>
        <v>48.996525921966864</v>
      </c>
    </row>
    <row r="623" spans="1:20" ht="23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t="s">
        <v>20</v>
      </c>
      <c r="G623">
        <v>223</v>
      </c>
      <c r="H623" t="s">
        <v>21</v>
      </c>
      <c r="I623" t="s">
        <v>22</v>
      </c>
      <c r="J623">
        <v>1330322400</v>
      </c>
      <c r="K623" s="6">
        <f t="shared" si="45"/>
        <v>40966.25</v>
      </c>
      <c r="L623">
        <v>1330495200</v>
      </c>
      <c r="M623" s="7">
        <f t="shared" si="46"/>
        <v>40968.25</v>
      </c>
      <c r="N623">
        <f t="shared" si="47"/>
        <v>2</v>
      </c>
      <c r="O623" t="b">
        <v>0</v>
      </c>
      <c r="P623" t="b">
        <v>0</v>
      </c>
      <c r="Q623" t="s">
        <v>2033</v>
      </c>
      <c r="R623" t="s">
        <v>2034</v>
      </c>
      <c r="S623" s="12">
        <f t="shared" si="48"/>
        <v>395</v>
      </c>
      <c r="T623">
        <f t="shared" si="49"/>
        <v>39</v>
      </c>
    </row>
    <row r="624" spans="1:20" ht="23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t="s">
        <v>20</v>
      </c>
      <c r="G624">
        <v>133</v>
      </c>
      <c r="H624" t="s">
        <v>21</v>
      </c>
      <c r="I624" t="s">
        <v>22</v>
      </c>
      <c r="J624">
        <v>1552366800</v>
      </c>
      <c r="K624" s="6">
        <f t="shared" si="45"/>
        <v>43536.208333333328</v>
      </c>
      <c r="L624">
        <v>1552798800</v>
      </c>
      <c r="M624" s="7">
        <f t="shared" si="46"/>
        <v>43541.208333333328</v>
      </c>
      <c r="N624">
        <f t="shared" si="47"/>
        <v>5</v>
      </c>
      <c r="O624" t="b">
        <v>0</v>
      </c>
      <c r="P624" t="b">
        <v>1</v>
      </c>
      <c r="Q624" t="s">
        <v>2039</v>
      </c>
      <c r="R624" t="s">
        <v>2040</v>
      </c>
      <c r="S624" s="12">
        <f t="shared" si="48"/>
        <v>295</v>
      </c>
      <c r="T624">
        <f t="shared" si="49"/>
        <v>31.022556390977442</v>
      </c>
    </row>
    <row r="625" spans="1:20" ht="36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t="s">
        <v>20</v>
      </c>
      <c r="G625">
        <v>5168</v>
      </c>
      <c r="H625" t="s">
        <v>21</v>
      </c>
      <c r="I625" t="s">
        <v>22</v>
      </c>
      <c r="J625">
        <v>1290664800</v>
      </c>
      <c r="K625" s="6">
        <f t="shared" si="45"/>
        <v>40507.25</v>
      </c>
      <c r="L625">
        <v>1291788000</v>
      </c>
      <c r="M625" s="7">
        <f t="shared" si="46"/>
        <v>40520.25</v>
      </c>
      <c r="N625">
        <f t="shared" si="47"/>
        <v>13</v>
      </c>
      <c r="O625" t="b">
        <v>0</v>
      </c>
      <c r="P625" t="b">
        <v>0</v>
      </c>
      <c r="Q625" t="s">
        <v>2037</v>
      </c>
      <c r="R625" t="s">
        <v>2038</v>
      </c>
      <c r="S625" s="12">
        <f t="shared" si="48"/>
        <v>167</v>
      </c>
      <c r="T625">
        <f t="shared" si="49"/>
        <v>37.998645510835914</v>
      </c>
    </row>
    <row r="626" spans="1:20" ht="23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t="s">
        <v>20</v>
      </c>
      <c r="G626">
        <v>307</v>
      </c>
      <c r="H626" t="s">
        <v>21</v>
      </c>
      <c r="I626" t="s">
        <v>22</v>
      </c>
      <c r="J626">
        <v>1434862800</v>
      </c>
      <c r="K626" s="6">
        <f t="shared" si="45"/>
        <v>42176.208333333328</v>
      </c>
      <c r="L626">
        <v>1435899600</v>
      </c>
      <c r="M626" s="7">
        <f t="shared" si="46"/>
        <v>42188.208333333328</v>
      </c>
      <c r="N626">
        <f t="shared" si="47"/>
        <v>12</v>
      </c>
      <c r="O626" t="b">
        <v>0</v>
      </c>
      <c r="P626" t="b">
        <v>1</v>
      </c>
      <c r="Q626" t="s">
        <v>2037</v>
      </c>
      <c r="R626" t="s">
        <v>2038</v>
      </c>
      <c r="S626" s="12">
        <f t="shared" si="48"/>
        <v>164</v>
      </c>
      <c r="T626">
        <f t="shared" si="49"/>
        <v>37.941368078175898</v>
      </c>
    </row>
    <row r="627" spans="1:20" ht="36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t="s">
        <v>20</v>
      </c>
      <c r="G627">
        <v>2441</v>
      </c>
      <c r="H627" t="s">
        <v>21</v>
      </c>
      <c r="I627" t="s">
        <v>22</v>
      </c>
      <c r="J627">
        <v>1543557600</v>
      </c>
      <c r="K627" s="6">
        <f t="shared" si="45"/>
        <v>43434.25</v>
      </c>
      <c r="L627">
        <v>1544508000</v>
      </c>
      <c r="M627" s="7">
        <f t="shared" si="46"/>
        <v>43445.25</v>
      </c>
      <c r="N627">
        <f t="shared" si="47"/>
        <v>11</v>
      </c>
      <c r="O627" t="b">
        <v>0</v>
      </c>
      <c r="P627" t="b">
        <v>0</v>
      </c>
      <c r="Q627" t="s">
        <v>2033</v>
      </c>
      <c r="R627" t="s">
        <v>2034</v>
      </c>
      <c r="S627" s="12">
        <f t="shared" si="48"/>
        <v>134</v>
      </c>
      <c r="T627">
        <f t="shared" si="49"/>
        <v>54.004916018025398</v>
      </c>
    </row>
    <row r="628" spans="1:20" ht="36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t="s">
        <v>20</v>
      </c>
      <c r="G628">
        <v>1385</v>
      </c>
      <c r="H628" t="s">
        <v>40</v>
      </c>
      <c r="I628" t="s">
        <v>41</v>
      </c>
      <c r="J628">
        <v>1512712800</v>
      </c>
      <c r="K628" s="6">
        <f t="shared" si="45"/>
        <v>43077.25</v>
      </c>
      <c r="L628">
        <v>1512799200</v>
      </c>
      <c r="M628" s="7">
        <f t="shared" si="46"/>
        <v>43078.25</v>
      </c>
      <c r="N628">
        <f t="shared" si="47"/>
        <v>1</v>
      </c>
      <c r="O628" t="b">
        <v>0</v>
      </c>
      <c r="P628" t="b">
        <v>0</v>
      </c>
      <c r="Q628" t="s">
        <v>2039</v>
      </c>
      <c r="R628" t="s">
        <v>2040</v>
      </c>
      <c r="S628" s="12">
        <f t="shared" si="48"/>
        <v>185</v>
      </c>
      <c r="T628">
        <f t="shared" si="49"/>
        <v>45.003610108303249</v>
      </c>
    </row>
    <row r="629" spans="1:20" ht="23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t="s">
        <v>20</v>
      </c>
      <c r="G629">
        <v>190</v>
      </c>
      <c r="H629" t="s">
        <v>21</v>
      </c>
      <c r="I629" t="s">
        <v>22</v>
      </c>
      <c r="J629">
        <v>1324274400</v>
      </c>
      <c r="K629" s="6">
        <f t="shared" si="45"/>
        <v>40896.25</v>
      </c>
      <c r="L629">
        <v>1324360800</v>
      </c>
      <c r="M629" s="7">
        <f t="shared" si="46"/>
        <v>40897.25</v>
      </c>
      <c r="N629">
        <f t="shared" si="47"/>
        <v>1</v>
      </c>
      <c r="O629" t="b">
        <v>0</v>
      </c>
      <c r="P629" t="b">
        <v>0</v>
      </c>
      <c r="Q629" t="s">
        <v>2031</v>
      </c>
      <c r="R629" t="s">
        <v>2032</v>
      </c>
      <c r="S629" s="12">
        <f t="shared" si="48"/>
        <v>444</v>
      </c>
      <c r="T629">
        <f t="shared" si="49"/>
        <v>77.068421052631578</v>
      </c>
    </row>
    <row r="630" spans="1:20" ht="36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t="s">
        <v>20</v>
      </c>
      <c r="G630">
        <v>470</v>
      </c>
      <c r="H630" t="s">
        <v>21</v>
      </c>
      <c r="I630" t="s">
        <v>22</v>
      </c>
      <c r="J630">
        <v>1364446800</v>
      </c>
      <c r="K630" s="6">
        <f t="shared" si="45"/>
        <v>41361.208333333336</v>
      </c>
      <c r="L630">
        <v>1364533200</v>
      </c>
      <c r="M630" s="7">
        <f t="shared" si="46"/>
        <v>41362.208333333336</v>
      </c>
      <c r="N630">
        <f t="shared" si="47"/>
        <v>1</v>
      </c>
      <c r="O630" t="b">
        <v>0</v>
      </c>
      <c r="P630" t="b">
        <v>0</v>
      </c>
      <c r="Q630" t="s">
        <v>2035</v>
      </c>
      <c r="R630" t="s">
        <v>2044</v>
      </c>
      <c r="S630" s="12">
        <f t="shared" si="48"/>
        <v>200</v>
      </c>
      <c r="T630">
        <f t="shared" si="49"/>
        <v>88.076595744680844</v>
      </c>
    </row>
    <row r="631" spans="1:20" ht="23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t="s">
        <v>20</v>
      </c>
      <c r="G631">
        <v>253</v>
      </c>
      <c r="H631" t="s">
        <v>21</v>
      </c>
      <c r="I631" t="s">
        <v>22</v>
      </c>
      <c r="J631">
        <v>1542693600</v>
      </c>
      <c r="K631" s="6">
        <f t="shared" si="45"/>
        <v>43424.25</v>
      </c>
      <c r="L631">
        <v>1545112800</v>
      </c>
      <c r="M631" s="7">
        <f t="shared" si="46"/>
        <v>43452.25</v>
      </c>
      <c r="N631">
        <f t="shared" si="47"/>
        <v>28</v>
      </c>
      <c r="O631" t="b">
        <v>0</v>
      </c>
      <c r="P631" t="b">
        <v>0</v>
      </c>
      <c r="Q631" t="s">
        <v>2037</v>
      </c>
      <c r="R631" t="s">
        <v>2038</v>
      </c>
      <c r="S631" s="12">
        <f t="shared" si="48"/>
        <v>124</v>
      </c>
      <c r="T631">
        <f t="shared" si="49"/>
        <v>47.035573122529641</v>
      </c>
    </row>
    <row r="632" spans="1:20" ht="23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t="s">
        <v>20</v>
      </c>
      <c r="G632">
        <v>1113</v>
      </c>
      <c r="H632" t="s">
        <v>21</v>
      </c>
      <c r="I632" t="s">
        <v>22</v>
      </c>
      <c r="J632">
        <v>1515564000</v>
      </c>
      <c r="K632" s="6">
        <f t="shared" si="45"/>
        <v>43110.25</v>
      </c>
      <c r="L632">
        <v>1516168800</v>
      </c>
      <c r="M632" s="7">
        <f t="shared" si="46"/>
        <v>43117.25</v>
      </c>
      <c r="N632">
        <f t="shared" si="47"/>
        <v>7</v>
      </c>
      <c r="O632" t="b">
        <v>0</v>
      </c>
      <c r="P632" t="b">
        <v>0</v>
      </c>
      <c r="Q632" t="s">
        <v>2033</v>
      </c>
      <c r="R632" t="s">
        <v>2034</v>
      </c>
      <c r="S632" s="12">
        <f t="shared" si="48"/>
        <v>187</v>
      </c>
      <c r="T632">
        <f t="shared" si="49"/>
        <v>110.99550763701707</v>
      </c>
    </row>
    <row r="633" spans="1:20" ht="23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t="s">
        <v>20</v>
      </c>
      <c r="G633">
        <v>2283</v>
      </c>
      <c r="H633" t="s">
        <v>21</v>
      </c>
      <c r="I633" t="s">
        <v>22</v>
      </c>
      <c r="J633">
        <v>1573797600</v>
      </c>
      <c r="K633" s="6">
        <f t="shared" si="45"/>
        <v>43784.25</v>
      </c>
      <c r="L633">
        <v>1574920800</v>
      </c>
      <c r="M633" s="7">
        <f t="shared" si="46"/>
        <v>43797.25</v>
      </c>
      <c r="N633">
        <f t="shared" si="47"/>
        <v>13</v>
      </c>
      <c r="O633" t="b">
        <v>0</v>
      </c>
      <c r="P633" t="b">
        <v>0</v>
      </c>
      <c r="Q633" t="s">
        <v>2033</v>
      </c>
      <c r="R633" t="s">
        <v>2034</v>
      </c>
      <c r="S633" s="12">
        <f t="shared" si="48"/>
        <v>114</v>
      </c>
      <c r="T633">
        <f t="shared" si="49"/>
        <v>87.003066141042481</v>
      </c>
    </row>
    <row r="634" spans="1:20" ht="23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t="s">
        <v>20</v>
      </c>
      <c r="G634">
        <v>1095</v>
      </c>
      <c r="H634" t="s">
        <v>21</v>
      </c>
      <c r="I634" t="s">
        <v>22</v>
      </c>
      <c r="J634">
        <v>1573452000</v>
      </c>
      <c r="K634" s="6">
        <f t="shared" si="45"/>
        <v>43780.25</v>
      </c>
      <c r="L634">
        <v>1573538400</v>
      </c>
      <c r="M634" s="7">
        <f t="shared" si="46"/>
        <v>43781.25</v>
      </c>
      <c r="N634">
        <f t="shared" si="47"/>
        <v>1</v>
      </c>
      <c r="O634" t="b">
        <v>0</v>
      </c>
      <c r="P634" t="b">
        <v>0</v>
      </c>
      <c r="Q634" t="s">
        <v>2037</v>
      </c>
      <c r="R634" t="s">
        <v>2038</v>
      </c>
      <c r="S634" s="12">
        <f t="shared" si="48"/>
        <v>123</v>
      </c>
      <c r="T634">
        <f t="shared" si="49"/>
        <v>105.9945205479452</v>
      </c>
    </row>
    <row r="635" spans="1:20" ht="23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t="s">
        <v>20</v>
      </c>
      <c r="G635">
        <v>1690</v>
      </c>
      <c r="H635" t="s">
        <v>21</v>
      </c>
      <c r="I635" t="s">
        <v>22</v>
      </c>
      <c r="J635">
        <v>1317790800</v>
      </c>
      <c r="K635" s="6">
        <f t="shared" si="45"/>
        <v>40821.208333333336</v>
      </c>
      <c r="L635">
        <v>1320382800</v>
      </c>
      <c r="M635" s="7">
        <f t="shared" si="46"/>
        <v>40851.208333333336</v>
      </c>
      <c r="N635">
        <f t="shared" si="47"/>
        <v>30</v>
      </c>
      <c r="O635" t="b">
        <v>0</v>
      </c>
      <c r="P635" t="b">
        <v>0</v>
      </c>
      <c r="Q635" t="s">
        <v>2037</v>
      </c>
      <c r="R635" t="s">
        <v>2038</v>
      </c>
      <c r="S635" s="12">
        <f t="shared" si="48"/>
        <v>179</v>
      </c>
      <c r="T635">
        <f t="shared" si="49"/>
        <v>73.989349112426041</v>
      </c>
    </row>
    <row r="636" spans="1:20" ht="23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t="s">
        <v>20</v>
      </c>
      <c r="G636">
        <v>191</v>
      </c>
      <c r="H636" t="s">
        <v>21</v>
      </c>
      <c r="I636" t="s">
        <v>22</v>
      </c>
      <c r="J636">
        <v>1423634400</v>
      </c>
      <c r="K636" s="6">
        <f t="shared" si="45"/>
        <v>42046.25</v>
      </c>
      <c r="L636">
        <v>1425708000</v>
      </c>
      <c r="M636" s="7">
        <f t="shared" si="46"/>
        <v>42070.25</v>
      </c>
      <c r="N636">
        <f t="shared" si="47"/>
        <v>24</v>
      </c>
      <c r="O636" t="b">
        <v>0</v>
      </c>
      <c r="P636" t="b">
        <v>0</v>
      </c>
      <c r="Q636" t="s">
        <v>2035</v>
      </c>
      <c r="R636" t="s">
        <v>2036</v>
      </c>
      <c r="S636" s="12">
        <f t="shared" si="48"/>
        <v>1401</v>
      </c>
      <c r="T636">
        <f t="shared" si="49"/>
        <v>66.005235602094245</v>
      </c>
    </row>
    <row r="637" spans="1:20" ht="23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t="s">
        <v>20</v>
      </c>
      <c r="G637">
        <v>2013</v>
      </c>
      <c r="H637" t="s">
        <v>21</v>
      </c>
      <c r="I637" t="s">
        <v>22</v>
      </c>
      <c r="J637">
        <v>1440392400</v>
      </c>
      <c r="K637" s="6">
        <f t="shared" si="45"/>
        <v>42240.208333333328</v>
      </c>
      <c r="L637">
        <v>1441602000</v>
      </c>
      <c r="M637" s="7">
        <f t="shared" si="46"/>
        <v>42254.208333333328</v>
      </c>
      <c r="N637">
        <f t="shared" si="47"/>
        <v>14</v>
      </c>
      <c r="O637" t="b">
        <v>0</v>
      </c>
      <c r="P637" t="b">
        <v>0</v>
      </c>
      <c r="Q637" t="s">
        <v>2033</v>
      </c>
      <c r="R637" t="s">
        <v>2034</v>
      </c>
      <c r="S637" s="12">
        <f t="shared" si="48"/>
        <v>128</v>
      </c>
      <c r="T637">
        <f t="shared" si="49"/>
        <v>47.009935419771487</v>
      </c>
    </row>
    <row r="638" spans="1:20" ht="23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t="s">
        <v>20</v>
      </c>
      <c r="G638">
        <v>1703</v>
      </c>
      <c r="H638" t="s">
        <v>21</v>
      </c>
      <c r="I638" t="s">
        <v>22</v>
      </c>
      <c r="J638">
        <v>1562302800</v>
      </c>
      <c r="K638" s="6">
        <f t="shared" si="45"/>
        <v>43651.208333333328</v>
      </c>
      <c r="L638">
        <v>1562389200</v>
      </c>
      <c r="M638" s="7">
        <f t="shared" si="46"/>
        <v>43652.208333333328</v>
      </c>
      <c r="N638">
        <f t="shared" si="47"/>
        <v>1</v>
      </c>
      <c r="O638" t="b">
        <v>0</v>
      </c>
      <c r="P638" t="b">
        <v>0</v>
      </c>
      <c r="Q638" t="s">
        <v>2037</v>
      </c>
      <c r="R638" t="s">
        <v>2038</v>
      </c>
      <c r="S638" s="12">
        <f t="shared" si="48"/>
        <v>411</v>
      </c>
      <c r="T638">
        <f t="shared" si="49"/>
        <v>81.010569583088667</v>
      </c>
    </row>
    <row r="639" spans="1:20" ht="23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t="s">
        <v>20</v>
      </c>
      <c r="G639">
        <v>80</v>
      </c>
      <c r="H639" t="s">
        <v>36</v>
      </c>
      <c r="I639" t="s">
        <v>37</v>
      </c>
      <c r="J639">
        <v>1378184400</v>
      </c>
      <c r="K639" s="6">
        <f t="shared" si="45"/>
        <v>41520.208333333336</v>
      </c>
      <c r="L639">
        <v>1378789200</v>
      </c>
      <c r="M639" s="7">
        <f t="shared" si="46"/>
        <v>41527.208333333336</v>
      </c>
      <c r="N639">
        <f t="shared" si="47"/>
        <v>7</v>
      </c>
      <c r="O639" t="b">
        <v>0</v>
      </c>
      <c r="P639" t="b">
        <v>0</v>
      </c>
      <c r="Q639" t="s">
        <v>2039</v>
      </c>
      <c r="R639" t="s">
        <v>2040</v>
      </c>
      <c r="S639" s="12">
        <f t="shared" si="48"/>
        <v>124</v>
      </c>
      <c r="T639">
        <f t="shared" si="49"/>
        <v>94.35</v>
      </c>
    </row>
    <row r="640" spans="1:20" ht="23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t="s">
        <v>20</v>
      </c>
      <c r="G640">
        <v>41</v>
      </c>
      <c r="H640" t="s">
        <v>21</v>
      </c>
      <c r="I640" t="s">
        <v>22</v>
      </c>
      <c r="J640">
        <v>1441256400</v>
      </c>
      <c r="K640" s="6">
        <f t="shared" si="45"/>
        <v>42250.208333333328</v>
      </c>
      <c r="L640">
        <v>1443416400</v>
      </c>
      <c r="M640" s="7">
        <f t="shared" si="46"/>
        <v>42275.208333333328</v>
      </c>
      <c r="N640">
        <f t="shared" si="47"/>
        <v>25</v>
      </c>
      <c r="O640" t="b">
        <v>0</v>
      </c>
      <c r="P640" t="b">
        <v>0</v>
      </c>
      <c r="Q640" t="s">
        <v>2048</v>
      </c>
      <c r="R640" t="s">
        <v>2049</v>
      </c>
      <c r="S640" s="12">
        <f t="shared" si="48"/>
        <v>185</v>
      </c>
      <c r="T640">
        <f t="shared" si="49"/>
        <v>103.73170731707317</v>
      </c>
    </row>
    <row r="641" spans="1:20" ht="23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t="s">
        <v>20</v>
      </c>
      <c r="G641">
        <v>187</v>
      </c>
      <c r="H641" t="s">
        <v>21</v>
      </c>
      <c r="I641" t="s">
        <v>22</v>
      </c>
      <c r="J641">
        <v>1314421200</v>
      </c>
      <c r="K641" s="6">
        <f t="shared" si="45"/>
        <v>40782.208333333336</v>
      </c>
      <c r="L641">
        <v>1315026000</v>
      </c>
      <c r="M641" s="7">
        <f t="shared" si="46"/>
        <v>40789.208333333336</v>
      </c>
      <c r="N641">
        <f t="shared" si="47"/>
        <v>7</v>
      </c>
      <c r="O641" t="b">
        <v>0</v>
      </c>
      <c r="P641" t="b">
        <v>0</v>
      </c>
      <c r="Q641" t="s">
        <v>2039</v>
      </c>
      <c r="R641" t="s">
        <v>2047</v>
      </c>
      <c r="S641" s="12">
        <f t="shared" si="48"/>
        <v>299</v>
      </c>
      <c r="T641">
        <f t="shared" si="49"/>
        <v>63.893048128342244</v>
      </c>
    </row>
    <row r="642" spans="1:20" ht="23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t="s">
        <v>20</v>
      </c>
      <c r="G642">
        <v>2875</v>
      </c>
      <c r="H642" t="s">
        <v>40</v>
      </c>
      <c r="I642" t="s">
        <v>41</v>
      </c>
      <c r="J642">
        <v>1293861600</v>
      </c>
      <c r="K642" s="6">
        <f t="shared" ref="K642:K705" si="50">(((J642/60)/60)/24)+DATE(1970,1,1)</f>
        <v>40544.25</v>
      </c>
      <c r="L642">
        <v>1295071200</v>
      </c>
      <c r="M642" s="7">
        <f t="shared" ref="M642:M705" si="51">(((L642/60)/60)/24)+DATE(1970,1,1)</f>
        <v>40558.25</v>
      </c>
      <c r="N642">
        <f t="shared" ref="N642:N705" si="52">DATEDIF(K642,M642, "D")</f>
        <v>14</v>
      </c>
      <c r="O642" t="b">
        <v>0</v>
      </c>
      <c r="P642" t="b">
        <v>1</v>
      </c>
      <c r="Q642" t="s">
        <v>2037</v>
      </c>
      <c r="R642" t="s">
        <v>2038</v>
      </c>
      <c r="S642" s="12">
        <f t="shared" ref="S642:S705" si="53">ROUND(E642/D642*100,0)</f>
        <v>226</v>
      </c>
      <c r="T642">
        <f t="shared" ref="T642:T705" si="54">E642/G642</f>
        <v>47.002434782608695</v>
      </c>
    </row>
    <row r="643" spans="1:20" ht="23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t="s">
        <v>20</v>
      </c>
      <c r="G643">
        <v>88</v>
      </c>
      <c r="H643" t="s">
        <v>21</v>
      </c>
      <c r="I643" t="s">
        <v>22</v>
      </c>
      <c r="J643">
        <v>1507352400</v>
      </c>
      <c r="K643" s="6">
        <f t="shared" si="50"/>
        <v>43015.208333333328</v>
      </c>
      <c r="L643">
        <v>1509426000</v>
      </c>
      <c r="M643" s="7">
        <f t="shared" si="51"/>
        <v>43039.208333333328</v>
      </c>
      <c r="N643">
        <f t="shared" si="52"/>
        <v>24</v>
      </c>
      <c r="O643" t="b">
        <v>0</v>
      </c>
      <c r="P643" t="b">
        <v>0</v>
      </c>
      <c r="Q643" t="s">
        <v>2037</v>
      </c>
      <c r="R643" t="s">
        <v>2038</v>
      </c>
      <c r="S643" s="12">
        <f t="shared" si="53"/>
        <v>174</v>
      </c>
      <c r="T643">
        <f t="shared" si="54"/>
        <v>108.47727272727273</v>
      </c>
    </row>
    <row r="644" spans="1:20" ht="23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t="s">
        <v>20</v>
      </c>
      <c r="G644">
        <v>191</v>
      </c>
      <c r="H644" t="s">
        <v>21</v>
      </c>
      <c r="I644" t="s">
        <v>22</v>
      </c>
      <c r="J644">
        <v>1296108000</v>
      </c>
      <c r="K644" s="6">
        <f t="shared" si="50"/>
        <v>40570.25</v>
      </c>
      <c r="L644">
        <v>1299391200</v>
      </c>
      <c r="M644" s="7">
        <f t="shared" si="51"/>
        <v>40608.25</v>
      </c>
      <c r="N644">
        <f t="shared" si="52"/>
        <v>38</v>
      </c>
      <c r="O644" t="b">
        <v>0</v>
      </c>
      <c r="P644" t="b">
        <v>0</v>
      </c>
      <c r="Q644" t="s">
        <v>2033</v>
      </c>
      <c r="R644" t="s">
        <v>2034</v>
      </c>
      <c r="S644" s="12">
        <f t="shared" si="53"/>
        <v>372</v>
      </c>
      <c r="T644">
        <f t="shared" si="54"/>
        <v>72.015706806282722</v>
      </c>
    </row>
    <row r="645" spans="1:20" ht="23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t="s">
        <v>20</v>
      </c>
      <c r="G645">
        <v>139</v>
      </c>
      <c r="H645" t="s">
        <v>21</v>
      </c>
      <c r="I645" t="s">
        <v>22</v>
      </c>
      <c r="J645">
        <v>1324965600</v>
      </c>
      <c r="K645" s="6">
        <f t="shared" si="50"/>
        <v>40904.25</v>
      </c>
      <c r="L645">
        <v>1325052000</v>
      </c>
      <c r="M645" s="7">
        <f t="shared" si="51"/>
        <v>40905.25</v>
      </c>
      <c r="N645">
        <f t="shared" si="52"/>
        <v>1</v>
      </c>
      <c r="O645" t="b">
        <v>0</v>
      </c>
      <c r="P645" t="b">
        <v>0</v>
      </c>
      <c r="Q645" t="s">
        <v>2033</v>
      </c>
      <c r="R645" t="s">
        <v>2034</v>
      </c>
      <c r="S645" s="12">
        <f t="shared" si="53"/>
        <v>160</v>
      </c>
      <c r="T645">
        <f t="shared" si="54"/>
        <v>59.928057553956833</v>
      </c>
    </row>
    <row r="646" spans="1:20" ht="23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t="s">
        <v>20</v>
      </c>
      <c r="G646">
        <v>186</v>
      </c>
      <c r="H646" t="s">
        <v>21</v>
      </c>
      <c r="I646" t="s">
        <v>22</v>
      </c>
      <c r="J646">
        <v>1520229600</v>
      </c>
      <c r="K646" s="6">
        <f t="shared" si="50"/>
        <v>43164.25</v>
      </c>
      <c r="L646">
        <v>1522818000</v>
      </c>
      <c r="M646" s="7">
        <f t="shared" si="51"/>
        <v>43194.208333333328</v>
      </c>
      <c r="N646">
        <f t="shared" si="52"/>
        <v>30</v>
      </c>
      <c r="O646" t="b">
        <v>0</v>
      </c>
      <c r="P646" t="b">
        <v>0</v>
      </c>
      <c r="Q646" t="s">
        <v>2033</v>
      </c>
      <c r="R646" t="s">
        <v>2043</v>
      </c>
      <c r="S646" s="12">
        <f t="shared" si="53"/>
        <v>1616</v>
      </c>
      <c r="T646">
        <f t="shared" si="54"/>
        <v>78.209677419354833</v>
      </c>
    </row>
    <row r="647" spans="1:20" ht="23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t="s">
        <v>20</v>
      </c>
      <c r="G647">
        <v>112</v>
      </c>
      <c r="H647" t="s">
        <v>26</v>
      </c>
      <c r="I647" t="s">
        <v>27</v>
      </c>
      <c r="J647">
        <v>1482991200</v>
      </c>
      <c r="K647" s="6">
        <f t="shared" si="50"/>
        <v>42733.25</v>
      </c>
      <c r="L647">
        <v>1485324000</v>
      </c>
      <c r="M647" s="7">
        <f t="shared" si="51"/>
        <v>42760.25</v>
      </c>
      <c r="N647">
        <f t="shared" si="52"/>
        <v>27</v>
      </c>
      <c r="O647" t="b">
        <v>0</v>
      </c>
      <c r="P647" t="b">
        <v>0</v>
      </c>
      <c r="Q647" t="s">
        <v>2037</v>
      </c>
      <c r="R647" t="s">
        <v>2038</v>
      </c>
      <c r="S647" s="12">
        <f t="shared" si="53"/>
        <v>733</v>
      </c>
      <c r="T647">
        <f t="shared" si="54"/>
        <v>104.77678571428571</v>
      </c>
    </row>
    <row r="648" spans="1:20" ht="23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t="s">
        <v>20</v>
      </c>
      <c r="G648">
        <v>101</v>
      </c>
      <c r="H648" t="s">
        <v>21</v>
      </c>
      <c r="I648" t="s">
        <v>22</v>
      </c>
      <c r="J648">
        <v>1294034400</v>
      </c>
      <c r="K648" s="6">
        <f t="shared" si="50"/>
        <v>40546.25</v>
      </c>
      <c r="L648">
        <v>1294120800</v>
      </c>
      <c r="M648" s="7">
        <f t="shared" si="51"/>
        <v>40547.25</v>
      </c>
      <c r="N648">
        <f t="shared" si="52"/>
        <v>1</v>
      </c>
      <c r="O648" t="b">
        <v>0</v>
      </c>
      <c r="P648" t="b">
        <v>1</v>
      </c>
      <c r="Q648" t="s">
        <v>2037</v>
      </c>
      <c r="R648" t="s">
        <v>2038</v>
      </c>
      <c r="S648" s="12">
        <f t="shared" si="53"/>
        <v>592</v>
      </c>
      <c r="T648">
        <f t="shared" si="54"/>
        <v>105.52475247524752</v>
      </c>
    </row>
    <row r="649" spans="1:20" ht="23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t="s">
        <v>20</v>
      </c>
      <c r="G649">
        <v>206</v>
      </c>
      <c r="H649" t="s">
        <v>40</v>
      </c>
      <c r="I649" t="s">
        <v>41</v>
      </c>
      <c r="J649">
        <v>1286946000</v>
      </c>
      <c r="K649" s="6">
        <f t="shared" si="50"/>
        <v>40464.208333333336</v>
      </c>
      <c r="L649">
        <v>1288933200</v>
      </c>
      <c r="M649" s="7">
        <f t="shared" si="51"/>
        <v>40487.208333333336</v>
      </c>
      <c r="N649">
        <f t="shared" si="52"/>
        <v>23</v>
      </c>
      <c r="O649" t="b">
        <v>0</v>
      </c>
      <c r="P649" t="b">
        <v>1</v>
      </c>
      <c r="Q649" t="s">
        <v>2039</v>
      </c>
      <c r="R649" t="s">
        <v>2040</v>
      </c>
      <c r="S649" s="12">
        <f t="shared" si="53"/>
        <v>277</v>
      </c>
      <c r="T649">
        <f t="shared" si="54"/>
        <v>69.873786407766985</v>
      </c>
    </row>
    <row r="650" spans="1:20" ht="23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t="s">
        <v>20</v>
      </c>
      <c r="G650">
        <v>154</v>
      </c>
      <c r="H650" t="s">
        <v>21</v>
      </c>
      <c r="I650" t="s">
        <v>22</v>
      </c>
      <c r="J650">
        <v>1359871200</v>
      </c>
      <c r="K650" s="6">
        <f t="shared" si="50"/>
        <v>41308.25</v>
      </c>
      <c r="L650">
        <v>1363237200</v>
      </c>
      <c r="M650" s="7">
        <f t="shared" si="51"/>
        <v>41347.208333333336</v>
      </c>
      <c r="N650">
        <f t="shared" si="52"/>
        <v>39</v>
      </c>
      <c r="O650" t="b">
        <v>0</v>
      </c>
      <c r="P650" t="b">
        <v>1</v>
      </c>
      <c r="Q650" t="s">
        <v>2039</v>
      </c>
      <c r="R650" t="s">
        <v>2058</v>
      </c>
      <c r="S650" s="12">
        <f t="shared" si="53"/>
        <v>273</v>
      </c>
      <c r="T650">
        <f t="shared" si="54"/>
        <v>95.733766233766232</v>
      </c>
    </row>
    <row r="651" spans="1:20" ht="23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t="s">
        <v>20</v>
      </c>
      <c r="G651">
        <v>5966</v>
      </c>
      <c r="H651" t="s">
        <v>21</v>
      </c>
      <c r="I651" t="s">
        <v>22</v>
      </c>
      <c r="J651">
        <v>1555304400</v>
      </c>
      <c r="K651" s="6">
        <f t="shared" si="50"/>
        <v>43570.208333333328</v>
      </c>
      <c r="L651">
        <v>1555822800</v>
      </c>
      <c r="M651" s="7">
        <f t="shared" si="51"/>
        <v>43576.208333333328</v>
      </c>
      <c r="N651">
        <f t="shared" si="52"/>
        <v>6</v>
      </c>
      <c r="O651" t="b">
        <v>0</v>
      </c>
      <c r="P651" t="b">
        <v>0</v>
      </c>
      <c r="Q651" t="s">
        <v>2037</v>
      </c>
      <c r="R651" t="s">
        <v>2038</v>
      </c>
      <c r="S651" s="12">
        <f t="shared" si="53"/>
        <v>159</v>
      </c>
      <c r="T651">
        <f t="shared" si="54"/>
        <v>29.997485752598056</v>
      </c>
    </row>
    <row r="652" spans="1:20" ht="36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t="s">
        <v>20</v>
      </c>
      <c r="G652">
        <v>169</v>
      </c>
      <c r="H652" t="s">
        <v>21</v>
      </c>
      <c r="I652" t="s">
        <v>22</v>
      </c>
      <c r="J652">
        <v>1420696800</v>
      </c>
      <c r="K652" s="6">
        <f t="shared" si="50"/>
        <v>42012.25</v>
      </c>
      <c r="L652">
        <v>1422424800</v>
      </c>
      <c r="M652" s="7">
        <f t="shared" si="51"/>
        <v>42032.25</v>
      </c>
      <c r="N652">
        <f t="shared" si="52"/>
        <v>20</v>
      </c>
      <c r="O652" t="b">
        <v>0</v>
      </c>
      <c r="P652" t="b">
        <v>1</v>
      </c>
      <c r="Q652" t="s">
        <v>2039</v>
      </c>
      <c r="R652" t="s">
        <v>2040</v>
      </c>
      <c r="S652" s="12">
        <f t="shared" si="53"/>
        <v>1592</v>
      </c>
      <c r="T652">
        <f t="shared" si="54"/>
        <v>84.757396449704146</v>
      </c>
    </row>
    <row r="653" spans="1:20" ht="23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t="s">
        <v>20</v>
      </c>
      <c r="G653">
        <v>2106</v>
      </c>
      <c r="H653" t="s">
        <v>21</v>
      </c>
      <c r="I653" t="s">
        <v>22</v>
      </c>
      <c r="J653">
        <v>1502946000</v>
      </c>
      <c r="K653" s="6">
        <f t="shared" si="50"/>
        <v>42964.208333333328</v>
      </c>
      <c r="L653">
        <v>1503637200</v>
      </c>
      <c r="M653" s="7">
        <f t="shared" si="51"/>
        <v>42972.208333333328</v>
      </c>
      <c r="N653">
        <f t="shared" si="52"/>
        <v>8</v>
      </c>
      <c r="O653" t="b">
        <v>0</v>
      </c>
      <c r="P653" t="b">
        <v>0</v>
      </c>
      <c r="Q653" t="s">
        <v>2037</v>
      </c>
      <c r="R653" t="s">
        <v>2038</v>
      </c>
      <c r="S653" s="12">
        <f t="shared" si="53"/>
        <v>730</v>
      </c>
      <c r="T653">
        <f t="shared" si="54"/>
        <v>78.010921177587846</v>
      </c>
    </row>
    <row r="654" spans="1:20" ht="23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t="s">
        <v>20</v>
      </c>
      <c r="G654">
        <v>131</v>
      </c>
      <c r="H654" t="s">
        <v>21</v>
      </c>
      <c r="I654" t="s">
        <v>22</v>
      </c>
      <c r="J654">
        <v>1404622800</v>
      </c>
      <c r="K654" s="6">
        <f t="shared" si="50"/>
        <v>41826.208333333336</v>
      </c>
      <c r="L654">
        <v>1405141200</v>
      </c>
      <c r="M654" s="7">
        <f t="shared" si="51"/>
        <v>41832.208333333336</v>
      </c>
      <c r="N654">
        <f t="shared" si="52"/>
        <v>6</v>
      </c>
      <c r="O654" t="b">
        <v>0</v>
      </c>
      <c r="P654" t="b">
        <v>0</v>
      </c>
      <c r="Q654" t="s">
        <v>2033</v>
      </c>
      <c r="R654" t="s">
        <v>2034</v>
      </c>
      <c r="S654" s="12">
        <f t="shared" si="53"/>
        <v>361</v>
      </c>
      <c r="T654">
        <f t="shared" si="54"/>
        <v>93.702290076335885</v>
      </c>
    </row>
    <row r="655" spans="1:20" ht="36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t="s">
        <v>20</v>
      </c>
      <c r="G655">
        <v>84</v>
      </c>
      <c r="H655" t="s">
        <v>21</v>
      </c>
      <c r="I655" t="s">
        <v>22</v>
      </c>
      <c r="J655">
        <v>1371963600</v>
      </c>
      <c r="K655" s="6">
        <f t="shared" si="50"/>
        <v>41448.208333333336</v>
      </c>
      <c r="L655">
        <v>1372395600</v>
      </c>
      <c r="M655" s="7">
        <f t="shared" si="51"/>
        <v>41453.208333333336</v>
      </c>
      <c r="N655">
        <f t="shared" si="52"/>
        <v>5</v>
      </c>
      <c r="O655" t="b">
        <v>0</v>
      </c>
      <c r="P655" t="b">
        <v>0</v>
      </c>
      <c r="Q655" t="s">
        <v>2037</v>
      </c>
      <c r="R655" t="s">
        <v>2038</v>
      </c>
      <c r="S655" s="12">
        <f t="shared" si="53"/>
        <v>160</v>
      </c>
      <c r="T655">
        <f t="shared" si="54"/>
        <v>47.714285714285715</v>
      </c>
    </row>
    <row r="656" spans="1:20" ht="23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t="s">
        <v>20</v>
      </c>
      <c r="G656">
        <v>155</v>
      </c>
      <c r="H656" t="s">
        <v>21</v>
      </c>
      <c r="I656" t="s">
        <v>22</v>
      </c>
      <c r="J656">
        <v>1433739600</v>
      </c>
      <c r="K656" s="6">
        <f t="shared" si="50"/>
        <v>42163.208333333328</v>
      </c>
      <c r="L656">
        <v>1437714000</v>
      </c>
      <c r="M656" s="7">
        <f t="shared" si="51"/>
        <v>42209.208333333328</v>
      </c>
      <c r="N656">
        <f t="shared" si="52"/>
        <v>46</v>
      </c>
      <c r="O656" t="b">
        <v>0</v>
      </c>
      <c r="P656" t="b">
        <v>0</v>
      </c>
      <c r="Q656" t="s">
        <v>2037</v>
      </c>
      <c r="R656" t="s">
        <v>2038</v>
      </c>
      <c r="S656" s="12">
        <f t="shared" si="53"/>
        <v>184</v>
      </c>
      <c r="T656">
        <f t="shared" si="54"/>
        <v>62.896774193548389</v>
      </c>
    </row>
    <row r="657" spans="1:20" ht="23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t="s">
        <v>20</v>
      </c>
      <c r="G657">
        <v>189</v>
      </c>
      <c r="H657" t="s">
        <v>21</v>
      </c>
      <c r="I657" t="s">
        <v>22</v>
      </c>
      <c r="J657">
        <v>1550037600</v>
      </c>
      <c r="K657" s="6">
        <f t="shared" si="50"/>
        <v>43509.25</v>
      </c>
      <c r="L657">
        <v>1550556000</v>
      </c>
      <c r="M657" s="7">
        <f t="shared" si="51"/>
        <v>43515.25</v>
      </c>
      <c r="N657">
        <f t="shared" si="52"/>
        <v>6</v>
      </c>
      <c r="O657" t="b">
        <v>0</v>
      </c>
      <c r="P657" t="b">
        <v>1</v>
      </c>
      <c r="Q657" t="s">
        <v>2031</v>
      </c>
      <c r="R657" t="s">
        <v>2032</v>
      </c>
      <c r="S657" s="12">
        <f t="shared" si="53"/>
        <v>225</v>
      </c>
      <c r="T657">
        <f t="shared" si="54"/>
        <v>75.126984126984127</v>
      </c>
    </row>
    <row r="658" spans="1:20" ht="23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t="s">
        <v>20</v>
      </c>
      <c r="G658">
        <v>4799</v>
      </c>
      <c r="H658" t="s">
        <v>21</v>
      </c>
      <c r="I658" t="s">
        <v>22</v>
      </c>
      <c r="J658">
        <v>1486706400</v>
      </c>
      <c r="K658" s="6">
        <f t="shared" si="50"/>
        <v>42776.25</v>
      </c>
      <c r="L658">
        <v>1489039200</v>
      </c>
      <c r="M658" s="7">
        <f t="shared" si="51"/>
        <v>42803.25</v>
      </c>
      <c r="N658">
        <f t="shared" si="52"/>
        <v>27</v>
      </c>
      <c r="O658" t="b">
        <v>1</v>
      </c>
      <c r="P658" t="b">
        <v>1</v>
      </c>
      <c r="Q658" t="s">
        <v>2039</v>
      </c>
      <c r="R658" t="s">
        <v>2040</v>
      </c>
      <c r="S658" s="12">
        <f t="shared" si="53"/>
        <v>172</v>
      </c>
      <c r="T658">
        <f t="shared" si="54"/>
        <v>41.004167534903104</v>
      </c>
    </row>
    <row r="659" spans="1:20" ht="36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>
        <v>1137</v>
      </c>
      <c r="H659" t="s">
        <v>21</v>
      </c>
      <c r="I659" t="s">
        <v>22</v>
      </c>
      <c r="J659">
        <v>1553835600</v>
      </c>
      <c r="K659" s="6">
        <f t="shared" si="50"/>
        <v>43553.208333333328</v>
      </c>
      <c r="L659">
        <v>1556600400</v>
      </c>
      <c r="M659" s="7">
        <f t="shared" si="51"/>
        <v>43585.208333333328</v>
      </c>
      <c r="N659">
        <f t="shared" si="52"/>
        <v>32</v>
      </c>
      <c r="O659" t="b">
        <v>0</v>
      </c>
      <c r="P659" t="b">
        <v>0</v>
      </c>
      <c r="Q659" t="s">
        <v>2045</v>
      </c>
      <c r="R659" t="s">
        <v>2046</v>
      </c>
      <c r="S659" s="12">
        <f t="shared" si="53"/>
        <v>146</v>
      </c>
      <c r="T659">
        <f t="shared" si="54"/>
        <v>50.007915567282325</v>
      </c>
    </row>
    <row r="660" spans="1:20" ht="23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t="s">
        <v>20</v>
      </c>
      <c r="G660">
        <v>1152</v>
      </c>
      <c r="H660" t="s">
        <v>21</v>
      </c>
      <c r="I660" t="s">
        <v>22</v>
      </c>
      <c r="J660">
        <v>1288242000</v>
      </c>
      <c r="K660" s="6">
        <f t="shared" si="50"/>
        <v>40479.208333333336</v>
      </c>
      <c r="L660">
        <v>1290578400</v>
      </c>
      <c r="M660" s="7">
        <f t="shared" si="51"/>
        <v>40506.25</v>
      </c>
      <c r="N660">
        <f t="shared" si="52"/>
        <v>27</v>
      </c>
      <c r="O660" t="b">
        <v>0</v>
      </c>
      <c r="P660" t="b">
        <v>0</v>
      </c>
      <c r="Q660" t="s">
        <v>2037</v>
      </c>
      <c r="R660" t="s">
        <v>2038</v>
      </c>
      <c r="S660" s="12">
        <f t="shared" si="53"/>
        <v>122</v>
      </c>
      <c r="T660">
        <f t="shared" si="54"/>
        <v>87.979166666666671</v>
      </c>
    </row>
    <row r="661" spans="1:20" ht="23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t="s">
        <v>20</v>
      </c>
      <c r="G661">
        <v>50</v>
      </c>
      <c r="H661" t="s">
        <v>21</v>
      </c>
      <c r="I661" t="s">
        <v>22</v>
      </c>
      <c r="J661">
        <v>1379048400</v>
      </c>
      <c r="K661" s="6">
        <f t="shared" si="50"/>
        <v>41530.208333333336</v>
      </c>
      <c r="L661">
        <v>1380344400</v>
      </c>
      <c r="M661" s="7">
        <f t="shared" si="51"/>
        <v>41545.208333333336</v>
      </c>
      <c r="N661">
        <f t="shared" si="52"/>
        <v>15</v>
      </c>
      <c r="O661" t="b">
        <v>0</v>
      </c>
      <c r="P661" t="b">
        <v>0</v>
      </c>
      <c r="Q661" t="s">
        <v>2052</v>
      </c>
      <c r="R661" t="s">
        <v>2053</v>
      </c>
      <c r="S661" s="12">
        <f t="shared" si="53"/>
        <v>187</v>
      </c>
      <c r="T661">
        <f t="shared" si="54"/>
        <v>89.54</v>
      </c>
    </row>
    <row r="662" spans="1:20" ht="23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t="s">
        <v>20</v>
      </c>
      <c r="G662">
        <v>3059</v>
      </c>
      <c r="H662" t="s">
        <v>15</v>
      </c>
      <c r="I662" t="s">
        <v>16</v>
      </c>
      <c r="J662">
        <v>1500267600</v>
      </c>
      <c r="K662" s="6">
        <f t="shared" si="50"/>
        <v>42933.208333333328</v>
      </c>
      <c r="L662">
        <v>1500354000</v>
      </c>
      <c r="M662" s="7">
        <f t="shared" si="51"/>
        <v>42934.208333333328</v>
      </c>
      <c r="N662">
        <f t="shared" si="52"/>
        <v>1</v>
      </c>
      <c r="O662" t="b">
        <v>0</v>
      </c>
      <c r="P662" t="b">
        <v>0</v>
      </c>
      <c r="Q662" t="s">
        <v>2033</v>
      </c>
      <c r="R662" t="s">
        <v>2056</v>
      </c>
      <c r="S662" s="12">
        <f t="shared" si="53"/>
        <v>229</v>
      </c>
      <c r="T662">
        <f t="shared" si="54"/>
        <v>47.004903563255965</v>
      </c>
    </row>
    <row r="663" spans="1:20" ht="23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t="s">
        <v>20</v>
      </c>
      <c r="G663">
        <v>34</v>
      </c>
      <c r="H663" t="s">
        <v>21</v>
      </c>
      <c r="I663" t="s">
        <v>22</v>
      </c>
      <c r="J663">
        <v>1375074000</v>
      </c>
      <c r="K663" s="6">
        <f t="shared" si="50"/>
        <v>41484.208333333336</v>
      </c>
      <c r="L663">
        <v>1375938000</v>
      </c>
      <c r="M663" s="7">
        <f t="shared" si="51"/>
        <v>41494.208333333336</v>
      </c>
      <c r="N663">
        <f t="shared" si="52"/>
        <v>10</v>
      </c>
      <c r="O663" t="b">
        <v>0</v>
      </c>
      <c r="P663" t="b">
        <v>1</v>
      </c>
      <c r="Q663" t="s">
        <v>2039</v>
      </c>
      <c r="R663" t="s">
        <v>2040</v>
      </c>
      <c r="S663" s="12">
        <f t="shared" si="53"/>
        <v>469</v>
      </c>
      <c r="T663">
        <f t="shared" si="54"/>
        <v>110.44117647058823</v>
      </c>
    </row>
    <row r="664" spans="1:20" ht="36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t="s">
        <v>20</v>
      </c>
      <c r="G664">
        <v>220</v>
      </c>
      <c r="H664" t="s">
        <v>21</v>
      </c>
      <c r="I664" t="s">
        <v>22</v>
      </c>
      <c r="J664">
        <v>1323324000</v>
      </c>
      <c r="K664" s="6">
        <f t="shared" si="50"/>
        <v>40885.25</v>
      </c>
      <c r="L664">
        <v>1323410400</v>
      </c>
      <c r="M664" s="7">
        <f t="shared" si="51"/>
        <v>40886.25</v>
      </c>
      <c r="N664">
        <f t="shared" si="52"/>
        <v>1</v>
      </c>
      <c r="O664" t="b">
        <v>1</v>
      </c>
      <c r="P664" t="b">
        <v>0</v>
      </c>
      <c r="Q664" t="s">
        <v>2037</v>
      </c>
      <c r="R664" t="s">
        <v>2038</v>
      </c>
      <c r="S664" s="12">
        <f t="shared" si="53"/>
        <v>130</v>
      </c>
      <c r="T664">
        <f t="shared" si="54"/>
        <v>41.990909090909092</v>
      </c>
    </row>
    <row r="665" spans="1:20" ht="23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t="s">
        <v>20</v>
      </c>
      <c r="G665">
        <v>1604</v>
      </c>
      <c r="H665" t="s">
        <v>26</v>
      </c>
      <c r="I665" t="s">
        <v>27</v>
      </c>
      <c r="J665">
        <v>1538715600</v>
      </c>
      <c r="K665" s="6">
        <f t="shared" si="50"/>
        <v>43378.208333333328</v>
      </c>
      <c r="L665">
        <v>1539406800</v>
      </c>
      <c r="M665" s="7">
        <f t="shared" si="51"/>
        <v>43386.208333333328</v>
      </c>
      <c r="N665">
        <f t="shared" si="52"/>
        <v>8</v>
      </c>
      <c r="O665" t="b">
        <v>0</v>
      </c>
      <c r="P665" t="b">
        <v>0</v>
      </c>
      <c r="Q665" t="s">
        <v>2039</v>
      </c>
      <c r="R665" t="s">
        <v>2042</v>
      </c>
      <c r="S665" s="12">
        <f t="shared" si="53"/>
        <v>167</v>
      </c>
      <c r="T665">
        <f t="shared" si="54"/>
        <v>48.012468827930178</v>
      </c>
    </row>
    <row r="666" spans="1:20" ht="23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t="s">
        <v>20</v>
      </c>
      <c r="G666">
        <v>454</v>
      </c>
      <c r="H666" t="s">
        <v>21</v>
      </c>
      <c r="I666" t="s">
        <v>22</v>
      </c>
      <c r="J666">
        <v>1369285200</v>
      </c>
      <c r="K666" s="6">
        <f t="shared" si="50"/>
        <v>41417.208333333336</v>
      </c>
      <c r="L666">
        <v>1369803600</v>
      </c>
      <c r="M666" s="7">
        <f t="shared" si="51"/>
        <v>41423.208333333336</v>
      </c>
      <c r="N666">
        <f t="shared" si="52"/>
        <v>6</v>
      </c>
      <c r="O666" t="b">
        <v>0</v>
      </c>
      <c r="P666" t="b">
        <v>0</v>
      </c>
      <c r="Q666" t="s">
        <v>2033</v>
      </c>
      <c r="R666" t="s">
        <v>2034</v>
      </c>
      <c r="S666" s="12">
        <f t="shared" si="53"/>
        <v>174</v>
      </c>
      <c r="T666">
        <f t="shared" si="54"/>
        <v>31.019823788546255</v>
      </c>
    </row>
    <row r="667" spans="1:20" ht="36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t="s">
        <v>20</v>
      </c>
      <c r="G667">
        <v>123</v>
      </c>
      <c r="H667" t="s">
        <v>107</v>
      </c>
      <c r="I667" t="s">
        <v>108</v>
      </c>
      <c r="J667">
        <v>1525755600</v>
      </c>
      <c r="K667" s="6">
        <f t="shared" si="50"/>
        <v>43228.208333333328</v>
      </c>
      <c r="L667">
        <v>1525928400</v>
      </c>
      <c r="M667" s="7">
        <f t="shared" si="51"/>
        <v>43230.208333333328</v>
      </c>
      <c r="N667">
        <f t="shared" si="52"/>
        <v>2</v>
      </c>
      <c r="O667" t="b">
        <v>0</v>
      </c>
      <c r="P667" t="b">
        <v>1</v>
      </c>
      <c r="Q667" t="s">
        <v>2039</v>
      </c>
      <c r="R667" t="s">
        <v>2047</v>
      </c>
      <c r="S667" s="12">
        <f t="shared" si="53"/>
        <v>718</v>
      </c>
      <c r="T667">
        <f t="shared" si="54"/>
        <v>99.203252032520325</v>
      </c>
    </row>
    <row r="668" spans="1:20" ht="23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t="s">
        <v>20</v>
      </c>
      <c r="G668">
        <v>299</v>
      </c>
      <c r="H668" t="s">
        <v>21</v>
      </c>
      <c r="I668" t="s">
        <v>22</v>
      </c>
      <c r="J668">
        <v>1572152400</v>
      </c>
      <c r="K668" s="6">
        <f t="shared" si="50"/>
        <v>43765.208333333328</v>
      </c>
      <c r="L668">
        <v>1572152400</v>
      </c>
      <c r="M668" s="7">
        <f t="shared" si="51"/>
        <v>43765.208333333328</v>
      </c>
      <c r="N668">
        <f t="shared" si="52"/>
        <v>0</v>
      </c>
      <c r="O668" t="b">
        <v>0</v>
      </c>
      <c r="P668" t="b">
        <v>0</v>
      </c>
      <c r="Q668" t="s">
        <v>2037</v>
      </c>
      <c r="R668" t="s">
        <v>2038</v>
      </c>
      <c r="S668" s="12">
        <f t="shared" si="53"/>
        <v>1530</v>
      </c>
      <c r="T668">
        <f t="shared" si="54"/>
        <v>46.060200668896321</v>
      </c>
    </row>
    <row r="669" spans="1:20" ht="23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t="s">
        <v>20</v>
      </c>
      <c r="G669">
        <v>2237</v>
      </c>
      <c r="H669" t="s">
        <v>21</v>
      </c>
      <c r="I669" t="s">
        <v>22</v>
      </c>
      <c r="J669">
        <v>1510639200</v>
      </c>
      <c r="K669" s="6">
        <f t="shared" si="50"/>
        <v>43053.25</v>
      </c>
      <c r="L669">
        <v>1510898400</v>
      </c>
      <c r="M669" s="7">
        <f t="shared" si="51"/>
        <v>43056.25</v>
      </c>
      <c r="N669">
        <f t="shared" si="52"/>
        <v>3</v>
      </c>
      <c r="O669" t="b">
        <v>0</v>
      </c>
      <c r="P669" t="b">
        <v>0</v>
      </c>
      <c r="Q669" t="s">
        <v>2037</v>
      </c>
      <c r="R669" t="s">
        <v>2038</v>
      </c>
      <c r="S669" s="12">
        <f t="shared" si="53"/>
        <v>316</v>
      </c>
      <c r="T669">
        <f t="shared" si="54"/>
        <v>68.985695127402778</v>
      </c>
    </row>
    <row r="670" spans="1:20" ht="23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t="s">
        <v>20</v>
      </c>
      <c r="G670">
        <v>645</v>
      </c>
      <c r="H670" t="s">
        <v>21</v>
      </c>
      <c r="I670" t="s">
        <v>22</v>
      </c>
      <c r="J670">
        <v>1359525600</v>
      </c>
      <c r="K670" s="6">
        <f t="shared" si="50"/>
        <v>41304.25</v>
      </c>
      <c r="L670">
        <v>1360562400</v>
      </c>
      <c r="M670" s="7">
        <f t="shared" si="51"/>
        <v>41316.25</v>
      </c>
      <c r="N670">
        <f t="shared" si="52"/>
        <v>12</v>
      </c>
      <c r="O670" t="b">
        <v>1</v>
      </c>
      <c r="P670" t="b">
        <v>0</v>
      </c>
      <c r="Q670" t="s">
        <v>2039</v>
      </c>
      <c r="R670" t="s">
        <v>2040</v>
      </c>
      <c r="S670" s="12">
        <f t="shared" si="53"/>
        <v>182</v>
      </c>
      <c r="T670">
        <f t="shared" si="54"/>
        <v>110.98139534883721</v>
      </c>
    </row>
    <row r="671" spans="1:20" ht="23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t="s">
        <v>20</v>
      </c>
      <c r="G671">
        <v>484</v>
      </c>
      <c r="H671" t="s">
        <v>36</v>
      </c>
      <c r="I671" t="s">
        <v>37</v>
      </c>
      <c r="J671">
        <v>1570942800</v>
      </c>
      <c r="K671" s="6">
        <f t="shared" si="50"/>
        <v>43751.208333333328</v>
      </c>
      <c r="L671">
        <v>1571547600</v>
      </c>
      <c r="M671" s="7">
        <f t="shared" si="51"/>
        <v>43758.208333333328</v>
      </c>
      <c r="N671">
        <f t="shared" si="52"/>
        <v>7</v>
      </c>
      <c r="O671" t="b">
        <v>0</v>
      </c>
      <c r="P671" t="b">
        <v>0</v>
      </c>
      <c r="Q671" t="s">
        <v>2037</v>
      </c>
      <c r="R671" t="s">
        <v>2038</v>
      </c>
      <c r="S671" s="12">
        <f t="shared" si="53"/>
        <v>356</v>
      </c>
      <c r="T671">
        <f t="shared" si="54"/>
        <v>25</v>
      </c>
    </row>
    <row r="672" spans="1:20" ht="23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t="s">
        <v>20</v>
      </c>
      <c r="G672">
        <v>154</v>
      </c>
      <c r="H672" t="s">
        <v>15</v>
      </c>
      <c r="I672" t="s">
        <v>16</v>
      </c>
      <c r="J672">
        <v>1466398800</v>
      </c>
      <c r="K672" s="6">
        <f t="shared" si="50"/>
        <v>42541.208333333328</v>
      </c>
      <c r="L672">
        <v>1468126800</v>
      </c>
      <c r="M672" s="7">
        <f t="shared" si="51"/>
        <v>42561.208333333328</v>
      </c>
      <c r="N672">
        <f t="shared" si="52"/>
        <v>20</v>
      </c>
      <c r="O672" t="b">
        <v>0</v>
      </c>
      <c r="P672" t="b">
        <v>0</v>
      </c>
      <c r="Q672" t="s">
        <v>2039</v>
      </c>
      <c r="R672" t="s">
        <v>2040</v>
      </c>
      <c r="S672" s="12">
        <f t="shared" si="53"/>
        <v>132</v>
      </c>
      <c r="T672">
        <f t="shared" si="54"/>
        <v>78.759740259740255</v>
      </c>
    </row>
    <row r="673" spans="1:20" ht="23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t="s">
        <v>20</v>
      </c>
      <c r="G673">
        <v>82</v>
      </c>
      <c r="H673" t="s">
        <v>21</v>
      </c>
      <c r="I673" t="s">
        <v>22</v>
      </c>
      <c r="J673">
        <v>1496034000</v>
      </c>
      <c r="K673" s="6">
        <f t="shared" si="50"/>
        <v>42884.208333333328</v>
      </c>
      <c r="L673">
        <v>1496206800</v>
      </c>
      <c r="M673" s="7">
        <f t="shared" si="51"/>
        <v>42886.208333333328</v>
      </c>
      <c r="N673">
        <f t="shared" si="52"/>
        <v>2</v>
      </c>
      <c r="O673" t="b">
        <v>0</v>
      </c>
      <c r="P673" t="b">
        <v>0</v>
      </c>
      <c r="Q673" t="s">
        <v>2037</v>
      </c>
      <c r="R673" t="s">
        <v>2038</v>
      </c>
      <c r="S673" s="12">
        <f t="shared" si="53"/>
        <v>105</v>
      </c>
      <c r="T673">
        <f t="shared" si="54"/>
        <v>99.524390243902445</v>
      </c>
    </row>
    <row r="674" spans="1:20" ht="23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t="s">
        <v>20</v>
      </c>
      <c r="G674">
        <v>134</v>
      </c>
      <c r="H674" t="s">
        <v>21</v>
      </c>
      <c r="I674" t="s">
        <v>22</v>
      </c>
      <c r="J674">
        <v>1388728800</v>
      </c>
      <c r="K674" s="6">
        <f t="shared" si="50"/>
        <v>41642.25</v>
      </c>
      <c r="L674">
        <v>1389592800</v>
      </c>
      <c r="M674" s="7">
        <f t="shared" si="51"/>
        <v>41652.25</v>
      </c>
      <c r="N674">
        <f t="shared" si="52"/>
        <v>10</v>
      </c>
      <c r="O674" t="b">
        <v>0</v>
      </c>
      <c r="P674" t="b">
        <v>0</v>
      </c>
      <c r="Q674" t="s">
        <v>2045</v>
      </c>
      <c r="R674" t="s">
        <v>2051</v>
      </c>
      <c r="S674" s="12">
        <f t="shared" si="53"/>
        <v>669</v>
      </c>
      <c r="T674">
        <f t="shared" si="54"/>
        <v>104.82089552238806</v>
      </c>
    </row>
    <row r="675" spans="1:20" ht="23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t="s">
        <v>20</v>
      </c>
      <c r="G675">
        <v>5203</v>
      </c>
      <c r="H675" t="s">
        <v>21</v>
      </c>
      <c r="I675" t="s">
        <v>22</v>
      </c>
      <c r="J675">
        <v>1324533600</v>
      </c>
      <c r="K675" s="6">
        <f t="shared" si="50"/>
        <v>40899.25</v>
      </c>
      <c r="L675">
        <v>1325052000</v>
      </c>
      <c r="M675" s="7">
        <f t="shared" si="51"/>
        <v>40905.25</v>
      </c>
      <c r="N675">
        <f t="shared" si="52"/>
        <v>6</v>
      </c>
      <c r="O675" t="b">
        <v>0</v>
      </c>
      <c r="P675" t="b">
        <v>0</v>
      </c>
      <c r="Q675" t="s">
        <v>2035</v>
      </c>
      <c r="R675" t="s">
        <v>2036</v>
      </c>
      <c r="S675" s="12">
        <f t="shared" si="53"/>
        <v>123</v>
      </c>
      <c r="T675">
        <f t="shared" si="54"/>
        <v>26.997693638285604</v>
      </c>
    </row>
    <row r="676" spans="1:20" ht="23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t="s">
        <v>20</v>
      </c>
      <c r="G676">
        <v>94</v>
      </c>
      <c r="H676" t="s">
        <v>21</v>
      </c>
      <c r="I676" t="s">
        <v>22</v>
      </c>
      <c r="J676">
        <v>1498366800</v>
      </c>
      <c r="K676" s="6">
        <f t="shared" si="50"/>
        <v>42911.208333333328</v>
      </c>
      <c r="L676">
        <v>1499576400</v>
      </c>
      <c r="M676" s="7">
        <f t="shared" si="51"/>
        <v>42925.208333333328</v>
      </c>
      <c r="N676">
        <f t="shared" si="52"/>
        <v>14</v>
      </c>
      <c r="O676" t="b">
        <v>0</v>
      </c>
      <c r="P676" t="b">
        <v>0</v>
      </c>
      <c r="Q676" t="s">
        <v>2037</v>
      </c>
      <c r="R676" t="s">
        <v>2038</v>
      </c>
      <c r="S676" s="12">
        <f t="shared" si="53"/>
        <v>128</v>
      </c>
      <c r="T676">
        <f t="shared" si="54"/>
        <v>68.329787234042556</v>
      </c>
    </row>
    <row r="677" spans="1:20" ht="36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t="s">
        <v>20</v>
      </c>
      <c r="G677">
        <v>205</v>
      </c>
      <c r="H677" t="s">
        <v>21</v>
      </c>
      <c r="I677" t="s">
        <v>22</v>
      </c>
      <c r="J677">
        <v>1271480400</v>
      </c>
      <c r="K677" s="6">
        <f t="shared" si="50"/>
        <v>40285.208333333336</v>
      </c>
      <c r="L677">
        <v>1273208400</v>
      </c>
      <c r="M677" s="7">
        <f t="shared" si="51"/>
        <v>40305.208333333336</v>
      </c>
      <c r="N677">
        <f t="shared" si="52"/>
        <v>20</v>
      </c>
      <c r="O677" t="b">
        <v>0</v>
      </c>
      <c r="P677" t="b">
        <v>1</v>
      </c>
      <c r="Q677" t="s">
        <v>2037</v>
      </c>
      <c r="R677" t="s">
        <v>2038</v>
      </c>
      <c r="S677" s="12">
        <f t="shared" si="53"/>
        <v>127</v>
      </c>
      <c r="T677">
        <f t="shared" si="54"/>
        <v>54.024390243902438</v>
      </c>
    </row>
    <row r="678" spans="1:20" ht="23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t="s">
        <v>20</v>
      </c>
      <c r="G678">
        <v>92</v>
      </c>
      <c r="H678" t="s">
        <v>21</v>
      </c>
      <c r="I678" t="s">
        <v>22</v>
      </c>
      <c r="J678">
        <v>1438059600</v>
      </c>
      <c r="K678" s="6">
        <f t="shared" si="50"/>
        <v>42213.208333333328</v>
      </c>
      <c r="L678">
        <v>1438578000</v>
      </c>
      <c r="M678" s="7">
        <f t="shared" si="51"/>
        <v>42219.208333333328</v>
      </c>
      <c r="N678">
        <f t="shared" si="52"/>
        <v>6</v>
      </c>
      <c r="O678" t="b">
        <v>0</v>
      </c>
      <c r="P678" t="b">
        <v>0</v>
      </c>
      <c r="Q678" t="s">
        <v>2052</v>
      </c>
      <c r="R678" t="s">
        <v>2053</v>
      </c>
      <c r="S678" s="12">
        <f t="shared" si="53"/>
        <v>288</v>
      </c>
      <c r="T678">
        <f t="shared" si="54"/>
        <v>84.423913043478265</v>
      </c>
    </row>
    <row r="679" spans="1:20" ht="23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t="s">
        <v>20</v>
      </c>
      <c r="G679">
        <v>219</v>
      </c>
      <c r="H679" t="s">
        <v>21</v>
      </c>
      <c r="I679" t="s">
        <v>22</v>
      </c>
      <c r="J679">
        <v>1361944800</v>
      </c>
      <c r="K679" s="6">
        <f t="shared" si="50"/>
        <v>41332.25</v>
      </c>
      <c r="L679">
        <v>1362549600</v>
      </c>
      <c r="M679" s="7">
        <f t="shared" si="51"/>
        <v>41339.25</v>
      </c>
      <c r="N679">
        <f t="shared" si="52"/>
        <v>7</v>
      </c>
      <c r="O679" t="b">
        <v>0</v>
      </c>
      <c r="P679" t="b">
        <v>0</v>
      </c>
      <c r="Q679" t="s">
        <v>2037</v>
      </c>
      <c r="R679" t="s">
        <v>2038</v>
      </c>
      <c r="S679" s="12">
        <f t="shared" si="53"/>
        <v>573</v>
      </c>
      <c r="T679">
        <f t="shared" si="54"/>
        <v>47.091324200913242</v>
      </c>
    </row>
    <row r="680" spans="1:20" ht="23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t="s">
        <v>20</v>
      </c>
      <c r="G680">
        <v>2526</v>
      </c>
      <c r="H680" t="s">
        <v>21</v>
      </c>
      <c r="I680" t="s">
        <v>22</v>
      </c>
      <c r="J680">
        <v>1410584400</v>
      </c>
      <c r="K680" s="6">
        <f t="shared" si="50"/>
        <v>41895.208333333336</v>
      </c>
      <c r="L680">
        <v>1413349200</v>
      </c>
      <c r="M680" s="7">
        <f t="shared" si="51"/>
        <v>41927.208333333336</v>
      </c>
      <c r="N680">
        <f t="shared" si="52"/>
        <v>32</v>
      </c>
      <c r="O680" t="b">
        <v>0</v>
      </c>
      <c r="P680" t="b">
        <v>1</v>
      </c>
      <c r="Q680" t="s">
        <v>2037</v>
      </c>
      <c r="R680" t="s">
        <v>2038</v>
      </c>
      <c r="S680" s="12">
        <f t="shared" si="53"/>
        <v>113</v>
      </c>
      <c r="T680">
        <f t="shared" si="54"/>
        <v>77.996041171813147</v>
      </c>
    </row>
    <row r="681" spans="1:20" ht="23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t="s">
        <v>20</v>
      </c>
      <c r="G681">
        <v>94</v>
      </c>
      <c r="H681" t="s">
        <v>21</v>
      </c>
      <c r="I681" t="s">
        <v>22</v>
      </c>
      <c r="J681">
        <v>1529643600</v>
      </c>
      <c r="K681" s="6">
        <f t="shared" si="50"/>
        <v>43273.208333333328</v>
      </c>
      <c r="L681">
        <v>1531112400</v>
      </c>
      <c r="M681" s="7">
        <f t="shared" si="51"/>
        <v>43290.208333333328</v>
      </c>
      <c r="N681">
        <f t="shared" si="52"/>
        <v>17</v>
      </c>
      <c r="O681" t="b">
        <v>1</v>
      </c>
      <c r="P681" t="b">
        <v>0</v>
      </c>
      <c r="Q681" t="s">
        <v>2037</v>
      </c>
      <c r="R681" t="s">
        <v>2038</v>
      </c>
      <c r="S681" s="12">
        <f t="shared" si="53"/>
        <v>192</v>
      </c>
      <c r="T681">
        <f t="shared" si="54"/>
        <v>104.43617021276596</v>
      </c>
    </row>
    <row r="682" spans="1:20" ht="23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t="s">
        <v>20</v>
      </c>
      <c r="G682">
        <v>1713</v>
      </c>
      <c r="H682" t="s">
        <v>107</v>
      </c>
      <c r="I682" t="s">
        <v>108</v>
      </c>
      <c r="J682">
        <v>1418623200</v>
      </c>
      <c r="K682" s="6">
        <f t="shared" si="50"/>
        <v>41988.25</v>
      </c>
      <c r="L682">
        <v>1419660000</v>
      </c>
      <c r="M682" s="7">
        <f t="shared" si="51"/>
        <v>42000.25</v>
      </c>
      <c r="N682">
        <f t="shared" si="52"/>
        <v>12</v>
      </c>
      <c r="O682" t="b">
        <v>0</v>
      </c>
      <c r="P682" t="b">
        <v>1</v>
      </c>
      <c r="Q682" t="s">
        <v>2037</v>
      </c>
      <c r="R682" t="s">
        <v>2038</v>
      </c>
      <c r="S682" s="12">
        <f t="shared" si="53"/>
        <v>117</v>
      </c>
      <c r="T682">
        <f t="shared" si="54"/>
        <v>103.98131932282546</v>
      </c>
    </row>
    <row r="683" spans="1:20" ht="23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t="s">
        <v>20</v>
      </c>
      <c r="G683">
        <v>249</v>
      </c>
      <c r="H683" t="s">
        <v>21</v>
      </c>
      <c r="I683" t="s">
        <v>22</v>
      </c>
      <c r="J683">
        <v>1555736400</v>
      </c>
      <c r="K683" s="6">
        <f t="shared" si="50"/>
        <v>43575.208333333328</v>
      </c>
      <c r="L683">
        <v>1555822800</v>
      </c>
      <c r="M683" s="7">
        <f t="shared" si="51"/>
        <v>43576.208333333328</v>
      </c>
      <c r="N683">
        <f t="shared" si="52"/>
        <v>1</v>
      </c>
      <c r="O683" t="b">
        <v>0</v>
      </c>
      <c r="P683" t="b">
        <v>0</v>
      </c>
      <c r="Q683" t="s">
        <v>2033</v>
      </c>
      <c r="R683" t="s">
        <v>2056</v>
      </c>
      <c r="S683" s="12">
        <f t="shared" si="53"/>
        <v>1052</v>
      </c>
      <c r="T683">
        <f t="shared" si="54"/>
        <v>54.931726907630519</v>
      </c>
    </row>
    <row r="684" spans="1:20" ht="23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t="s">
        <v>20</v>
      </c>
      <c r="G684">
        <v>192</v>
      </c>
      <c r="H684" t="s">
        <v>21</v>
      </c>
      <c r="I684" t="s">
        <v>22</v>
      </c>
      <c r="J684">
        <v>1442120400</v>
      </c>
      <c r="K684" s="6">
        <f t="shared" si="50"/>
        <v>42260.208333333328</v>
      </c>
      <c r="L684">
        <v>1442379600</v>
      </c>
      <c r="M684" s="7">
        <f t="shared" si="51"/>
        <v>42263.208333333328</v>
      </c>
      <c r="N684">
        <f t="shared" si="52"/>
        <v>3</v>
      </c>
      <c r="O684" t="b">
        <v>0</v>
      </c>
      <c r="P684" t="b">
        <v>1</v>
      </c>
      <c r="Q684" t="s">
        <v>2039</v>
      </c>
      <c r="R684" t="s">
        <v>2047</v>
      </c>
      <c r="S684" s="12">
        <f t="shared" si="53"/>
        <v>123</v>
      </c>
      <c r="T684">
        <f t="shared" si="54"/>
        <v>51.921875</v>
      </c>
    </row>
    <row r="685" spans="1:20" ht="36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t="s">
        <v>20</v>
      </c>
      <c r="G685">
        <v>247</v>
      </c>
      <c r="H685" t="s">
        <v>21</v>
      </c>
      <c r="I685" t="s">
        <v>22</v>
      </c>
      <c r="J685">
        <v>1362376800</v>
      </c>
      <c r="K685" s="6">
        <f t="shared" si="50"/>
        <v>41337.25</v>
      </c>
      <c r="L685">
        <v>1364965200</v>
      </c>
      <c r="M685" s="7">
        <f t="shared" si="51"/>
        <v>41367.208333333336</v>
      </c>
      <c r="N685">
        <f t="shared" si="52"/>
        <v>30</v>
      </c>
      <c r="O685" t="b">
        <v>0</v>
      </c>
      <c r="P685" t="b">
        <v>0</v>
      </c>
      <c r="Q685" t="s">
        <v>2037</v>
      </c>
      <c r="R685" t="s">
        <v>2038</v>
      </c>
      <c r="S685" s="12">
        <f t="shared" si="53"/>
        <v>179</v>
      </c>
      <c r="T685">
        <f t="shared" si="54"/>
        <v>60.02834008097166</v>
      </c>
    </row>
    <row r="686" spans="1:20" ht="23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t="s">
        <v>20</v>
      </c>
      <c r="G686">
        <v>2293</v>
      </c>
      <c r="H686" t="s">
        <v>21</v>
      </c>
      <c r="I686" t="s">
        <v>22</v>
      </c>
      <c r="J686">
        <v>1478408400</v>
      </c>
      <c r="K686" s="6">
        <f t="shared" si="50"/>
        <v>42680.208333333328</v>
      </c>
      <c r="L686">
        <v>1479016800</v>
      </c>
      <c r="M686" s="7">
        <f t="shared" si="51"/>
        <v>42687.25</v>
      </c>
      <c r="N686">
        <f t="shared" si="52"/>
        <v>7</v>
      </c>
      <c r="O686" t="b">
        <v>0</v>
      </c>
      <c r="P686" t="b">
        <v>0</v>
      </c>
      <c r="Q686" t="s">
        <v>2039</v>
      </c>
      <c r="R686" t="s">
        <v>2061</v>
      </c>
      <c r="S686" s="12">
        <f t="shared" si="53"/>
        <v>355</v>
      </c>
      <c r="T686">
        <f t="shared" si="54"/>
        <v>44.003488879197555</v>
      </c>
    </row>
    <row r="687" spans="1:20" ht="23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t="s">
        <v>20</v>
      </c>
      <c r="G687">
        <v>3131</v>
      </c>
      <c r="H687" t="s">
        <v>21</v>
      </c>
      <c r="I687" t="s">
        <v>22</v>
      </c>
      <c r="J687">
        <v>1498798800</v>
      </c>
      <c r="K687" s="6">
        <f t="shared" si="50"/>
        <v>42916.208333333328</v>
      </c>
      <c r="L687">
        <v>1499662800</v>
      </c>
      <c r="M687" s="7">
        <f t="shared" si="51"/>
        <v>42926.208333333328</v>
      </c>
      <c r="N687">
        <f t="shared" si="52"/>
        <v>10</v>
      </c>
      <c r="O687" t="b">
        <v>0</v>
      </c>
      <c r="P687" t="b">
        <v>0</v>
      </c>
      <c r="Q687" t="s">
        <v>2039</v>
      </c>
      <c r="R687" t="s">
        <v>2058</v>
      </c>
      <c r="S687" s="12">
        <f t="shared" si="53"/>
        <v>162</v>
      </c>
      <c r="T687">
        <f t="shared" si="54"/>
        <v>53.003513254551258</v>
      </c>
    </row>
    <row r="688" spans="1:20" ht="23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t="s">
        <v>20</v>
      </c>
      <c r="G688">
        <v>143</v>
      </c>
      <c r="H688" t="s">
        <v>107</v>
      </c>
      <c r="I688" t="s">
        <v>108</v>
      </c>
      <c r="J688">
        <v>1504328400</v>
      </c>
      <c r="K688" s="6">
        <f t="shared" si="50"/>
        <v>42980.208333333328</v>
      </c>
      <c r="L688">
        <v>1505710800</v>
      </c>
      <c r="M688" s="7">
        <f t="shared" si="51"/>
        <v>42996.208333333328</v>
      </c>
      <c r="N688">
        <f t="shared" si="52"/>
        <v>16</v>
      </c>
      <c r="O688" t="b">
        <v>0</v>
      </c>
      <c r="P688" t="b">
        <v>0</v>
      </c>
      <c r="Q688" t="s">
        <v>2037</v>
      </c>
      <c r="R688" t="s">
        <v>2038</v>
      </c>
      <c r="S688" s="12">
        <f t="shared" si="53"/>
        <v>199</v>
      </c>
      <c r="T688">
        <f t="shared" si="54"/>
        <v>75.04195804195804</v>
      </c>
    </row>
    <row r="689" spans="1:20" ht="23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t="s">
        <v>20</v>
      </c>
      <c r="G689">
        <v>296</v>
      </c>
      <c r="H689" t="s">
        <v>21</v>
      </c>
      <c r="I689" t="s">
        <v>22</v>
      </c>
      <c r="J689">
        <v>1311483600</v>
      </c>
      <c r="K689" s="6">
        <f t="shared" si="50"/>
        <v>40748.208333333336</v>
      </c>
      <c r="L689">
        <v>1311656400</v>
      </c>
      <c r="M689" s="7">
        <f t="shared" si="51"/>
        <v>40750.208333333336</v>
      </c>
      <c r="N689">
        <f t="shared" si="52"/>
        <v>2</v>
      </c>
      <c r="O689" t="b">
        <v>0</v>
      </c>
      <c r="P689" t="b">
        <v>1</v>
      </c>
      <c r="Q689" t="s">
        <v>2033</v>
      </c>
      <c r="R689" t="s">
        <v>2043</v>
      </c>
      <c r="S689" s="12">
        <f t="shared" si="53"/>
        <v>176</v>
      </c>
      <c r="T689">
        <f t="shared" si="54"/>
        <v>36.952702702702702</v>
      </c>
    </row>
    <row r="690" spans="1:20" ht="36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t="s">
        <v>20</v>
      </c>
      <c r="G690">
        <v>170</v>
      </c>
      <c r="H690" t="s">
        <v>21</v>
      </c>
      <c r="I690" t="s">
        <v>22</v>
      </c>
      <c r="J690">
        <v>1291356000</v>
      </c>
      <c r="K690" s="6">
        <f t="shared" si="50"/>
        <v>40515.25</v>
      </c>
      <c r="L690">
        <v>1293170400</v>
      </c>
      <c r="M690" s="7">
        <f t="shared" si="51"/>
        <v>40536.25</v>
      </c>
      <c r="N690">
        <f t="shared" si="52"/>
        <v>21</v>
      </c>
      <c r="O690" t="b">
        <v>0</v>
      </c>
      <c r="P690" t="b">
        <v>1</v>
      </c>
      <c r="Q690" t="s">
        <v>2037</v>
      </c>
      <c r="R690" t="s">
        <v>2038</v>
      </c>
      <c r="S690" s="12">
        <f t="shared" si="53"/>
        <v>511</v>
      </c>
      <c r="T690">
        <f t="shared" si="54"/>
        <v>63.170588235294119</v>
      </c>
    </row>
    <row r="691" spans="1:20" ht="23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t="s">
        <v>20</v>
      </c>
      <c r="G691">
        <v>86</v>
      </c>
      <c r="H691" t="s">
        <v>36</v>
      </c>
      <c r="I691" t="s">
        <v>37</v>
      </c>
      <c r="J691">
        <v>1551852000</v>
      </c>
      <c r="K691" s="6">
        <f t="shared" si="50"/>
        <v>43530.25</v>
      </c>
      <c r="L691">
        <v>1553317200</v>
      </c>
      <c r="M691" s="7">
        <f t="shared" si="51"/>
        <v>43547.208333333328</v>
      </c>
      <c r="N691">
        <f t="shared" si="52"/>
        <v>17</v>
      </c>
      <c r="O691" t="b">
        <v>0</v>
      </c>
      <c r="P691" t="b">
        <v>0</v>
      </c>
      <c r="Q691" t="s">
        <v>2048</v>
      </c>
      <c r="R691" t="s">
        <v>2049</v>
      </c>
      <c r="S691" s="12">
        <f t="shared" si="53"/>
        <v>967</v>
      </c>
      <c r="T691">
        <f t="shared" si="54"/>
        <v>101.19767441860465</v>
      </c>
    </row>
    <row r="692" spans="1:20" ht="23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t="s">
        <v>20</v>
      </c>
      <c r="G692">
        <v>6286</v>
      </c>
      <c r="H692" t="s">
        <v>21</v>
      </c>
      <c r="I692" t="s">
        <v>22</v>
      </c>
      <c r="J692">
        <v>1500440400</v>
      </c>
      <c r="K692" s="6">
        <f t="shared" si="50"/>
        <v>42935.208333333328</v>
      </c>
      <c r="L692">
        <v>1503118800</v>
      </c>
      <c r="M692" s="7">
        <f t="shared" si="51"/>
        <v>42966.208333333328</v>
      </c>
      <c r="N692">
        <f t="shared" si="52"/>
        <v>31</v>
      </c>
      <c r="O692" t="b">
        <v>0</v>
      </c>
      <c r="P692" t="b">
        <v>0</v>
      </c>
      <c r="Q692" t="s">
        <v>2033</v>
      </c>
      <c r="R692" t="s">
        <v>2034</v>
      </c>
      <c r="S692" s="12">
        <f t="shared" si="53"/>
        <v>123</v>
      </c>
      <c r="T692">
        <f t="shared" si="54"/>
        <v>29.001272669424118</v>
      </c>
    </row>
    <row r="693" spans="1:20" ht="23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t="s">
        <v>20</v>
      </c>
      <c r="G693">
        <v>3727</v>
      </c>
      <c r="H693" t="s">
        <v>21</v>
      </c>
      <c r="I693" t="s">
        <v>22</v>
      </c>
      <c r="J693">
        <v>1316754000</v>
      </c>
      <c r="K693" s="6">
        <f t="shared" si="50"/>
        <v>40809.208333333336</v>
      </c>
      <c r="L693">
        <v>1318741200</v>
      </c>
      <c r="M693" s="7">
        <f t="shared" si="51"/>
        <v>40832.208333333336</v>
      </c>
      <c r="N693">
        <f t="shared" si="52"/>
        <v>23</v>
      </c>
      <c r="O693" t="b">
        <v>0</v>
      </c>
      <c r="P693" t="b">
        <v>0</v>
      </c>
      <c r="Q693" t="s">
        <v>2037</v>
      </c>
      <c r="R693" t="s">
        <v>2038</v>
      </c>
      <c r="S693" s="12">
        <f t="shared" si="53"/>
        <v>118</v>
      </c>
      <c r="T693">
        <f t="shared" si="54"/>
        <v>37.001341561577675</v>
      </c>
    </row>
    <row r="694" spans="1:20" ht="36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t="s">
        <v>20</v>
      </c>
      <c r="G694">
        <v>1605</v>
      </c>
      <c r="H694" t="s">
        <v>21</v>
      </c>
      <c r="I694" t="s">
        <v>22</v>
      </c>
      <c r="J694">
        <v>1518242400</v>
      </c>
      <c r="K694" s="6">
        <f t="shared" si="50"/>
        <v>43141.25</v>
      </c>
      <c r="L694">
        <v>1518242400</v>
      </c>
      <c r="M694" s="7">
        <f t="shared" si="51"/>
        <v>43141.25</v>
      </c>
      <c r="N694">
        <f t="shared" si="52"/>
        <v>0</v>
      </c>
      <c r="O694" t="b">
        <v>0</v>
      </c>
      <c r="P694" t="b">
        <v>1</v>
      </c>
      <c r="Q694" t="s">
        <v>2033</v>
      </c>
      <c r="R694" t="s">
        <v>2043</v>
      </c>
      <c r="S694" s="12">
        <f t="shared" si="53"/>
        <v>104</v>
      </c>
      <c r="T694">
        <f t="shared" si="54"/>
        <v>94.976947040498445</v>
      </c>
    </row>
    <row r="695" spans="1:20" ht="23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t="s">
        <v>20</v>
      </c>
      <c r="G695">
        <v>2120</v>
      </c>
      <c r="H695" t="s">
        <v>21</v>
      </c>
      <c r="I695" t="s">
        <v>22</v>
      </c>
      <c r="J695">
        <v>1269752400</v>
      </c>
      <c r="K695" s="6">
        <f t="shared" si="50"/>
        <v>40265.208333333336</v>
      </c>
      <c r="L695">
        <v>1273554000</v>
      </c>
      <c r="M695" s="7">
        <f t="shared" si="51"/>
        <v>40309.208333333336</v>
      </c>
      <c r="N695">
        <f t="shared" si="52"/>
        <v>44</v>
      </c>
      <c r="O695" t="b">
        <v>0</v>
      </c>
      <c r="P695" t="b">
        <v>0</v>
      </c>
      <c r="Q695" t="s">
        <v>2037</v>
      </c>
      <c r="R695" t="s">
        <v>2038</v>
      </c>
      <c r="S695" s="12">
        <f t="shared" si="53"/>
        <v>351</v>
      </c>
      <c r="T695">
        <f t="shared" si="54"/>
        <v>55.993396226415094</v>
      </c>
    </row>
    <row r="696" spans="1:20" ht="23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t="s">
        <v>20</v>
      </c>
      <c r="G696">
        <v>50</v>
      </c>
      <c r="H696" t="s">
        <v>21</v>
      </c>
      <c r="I696" t="s">
        <v>22</v>
      </c>
      <c r="J696">
        <v>1281330000</v>
      </c>
      <c r="K696" s="6">
        <f t="shared" si="50"/>
        <v>40399.208333333336</v>
      </c>
      <c r="L696">
        <v>1281589200</v>
      </c>
      <c r="M696" s="7">
        <f t="shared" si="51"/>
        <v>40402.208333333336</v>
      </c>
      <c r="N696">
        <f t="shared" si="52"/>
        <v>3</v>
      </c>
      <c r="O696" t="b">
        <v>0</v>
      </c>
      <c r="P696" t="b">
        <v>0</v>
      </c>
      <c r="Q696" t="s">
        <v>2037</v>
      </c>
      <c r="R696" t="s">
        <v>2038</v>
      </c>
      <c r="S696" s="12">
        <f t="shared" si="53"/>
        <v>172</v>
      </c>
      <c r="T696">
        <f t="shared" si="54"/>
        <v>82.38</v>
      </c>
    </row>
    <row r="697" spans="1:20" ht="23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t="s">
        <v>20</v>
      </c>
      <c r="G697">
        <v>2080</v>
      </c>
      <c r="H697" t="s">
        <v>21</v>
      </c>
      <c r="I697" t="s">
        <v>22</v>
      </c>
      <c r="J697">
        <v>1398661200</v>
      </c>
      <c r="K697" s="6">
        <f t="shared" si="50"/>
        <v>41757.208333333336</v>
      </c>
      <c r="L697">
        <v>1400389200</v>
      </c>
      <c r="M697" s="7">
        <f t="shared" si="51"/>
        <v>41777.208333333336</v>
      </c>
      <c r="N697">
        <f t="shared" si="52"/>
        <v>20</v>
      </c>
      <c r="O697" t="b">
        <v>0</v>
      </c>
      <c r="P697" t="b">
        <v>0</v>
      </c>
      <c r="Q697" t="s">
        <v>2039</v>
      </c>
      <c r="R697" t="s">
        <v>2042</v>
      </c>
      <c r="S697" s="12">
        <f t="shared" si="53"/>
        <v>141</v>
      </c>
      <c r="T697">
        <f t="shared" si="54"/>
        <v>66.997115384615384</v>
      </c>
    </row>
    <row r="698" spans="1:20" ht="36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t="s">
        <v>20</v>
      </c>
      <c r="G698">
        <v>2105</v>
      </c>
      <c r="H698" t="s">
        <v>21</v>
      </c>
      <c r="I698" t="s">
        <v>22</v>
      </c>
      <c r="J698">
        <v>1388469600</v>
      </c>
      <c r="K698" s="6">
        <f t="shared" si="50"/>
        <v>41639.25</v>
      </c>
      <c r="L698">
        <v>1388815200</v>
      </c>
      <c r="M698" s="7">
        <f t="shared" si="51"/>
        <v>41643.25</v>
      </c>
      <c r="N698">
        <f t="shared" si="52"/>
        <v>4</v>
      </c>
      <c r="O698" t="b">
        <v>0</v>
      </c>
      <c r="P698" t="b">
        <v>0</v>
      </c>
      <c r="Q698" t="s">
        <v>2039</v>
      </c>
      <c r="R698" t="s">
        <v>2047</v>
      </c>
      <c r="S698" s="12">
        <f t="shared" si="53"/>
        <v>108</v>
      </c>
      <c r="T698">
        <f t="shared" si="54"/>
        <v>69.009501187648453</v>
      </c>
    </row>
    <row r="699" spans="1:20" ht="23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t="s">
        <v>20</v>
      </c>
      <c r="G699">
        <v>2436</v>
      </c>
      <c r="H699" t="s">
        <v>21</v>
      </c>
      <c r="I699" t="s">
        <v>22</v>
      </c>
      <c r="J699">
        <v>1518328800</v>
      </c>
      <c r="K699" s="6">
        <f t="shared" si="50"/>
        <v>43142.25</v>
      </c>
      <c r="L699">
        <v>1519538400</v>
      </c>
      <c r="M699" s="7">
        <f t="shared" si="51"/>
        <v>43156.25</v>
      </c>
      <c r="N699">
        <f t="shared" si="52"/>
        <v>14</v>
      </c>
      <c r="O699" t="b">
        <v>0</v>
      </c>
      <c r="P699" t="b">
        <v>0</v>
      </c>
      <c r="Q699" t="s">
        <v>2037</v>
      </c>
      <c r="R699" t="s">
        <v>2038</v>
      </c>
      <c r="S699" s="12">
        <f t="shared" si="53"/>
        <v>133</v>
      </c>
      <c r="T699">
        <f t="shared" si="54"/>
        <v>39.006568144499177</v>
      </c>
    </row>
    <row r="700" spans="1:20" ht="23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t="s">
        <v>20</v>
      </c>
      <c r="G700">
        <v>80</v>
      </c>
      <c r="H700" t="s">
        <v>21</v>
      </c>
      <c r="I700" t="s">
        <v>22</v>
      </c>
      <c r="J700">
        <v>1517032800</v>
      </c>
      <c r="K700" s="6">
        <f t="shared" si="50"/>
        <v>43127.25</v>
      </c>
      <c r="L700">
        <v>1517810400</v>
      </c>
      <c r="M700" s="7">
        <f t="shared" si="51"/>
        <v>43136.25</v>
      </c>
      <c r="N700">
        <f t="shared" si="52"/>
        <v>9</v>
      </c>
      <c r="O700" t="b">
        <v>0</v>
      </c>
      <c r="P700" t="b">
        <v>0</v>
      </c>
      <c r="Q700" t="s">
        <v>2045</v>
      </c>
      <c r="R700" t="s">
        <v>2057</v>
      </c>
      <c r="S700" s="12">
        <f t="shared" si="53"/>
        <v>188</v>
      </c>
      <c r="T700">
        <f t="shared" si="54"/>
        <v>110.3625</v>
      </c>
    </row>
    <row r="701" spans="1:20" ht="23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t="s">
        <v>20</v>
      </c>
      <c r="G701">
        <v>42</v>
      </c>
      <c r="H701" t="s">
        <v>21</v>
      </c>
      <c r="I701" t="s">
        <v>22</v>
      </c>
      <c r="J701">
        <v>1368594000</v>
      </c>
      <c r="K701" s="6">
        <f t="shared" si="50"/>
        <v>41409.208333333336</v>
      </c>
      <c r="L701">
        <v>1370581200</v>
      </c>
      <c r="M701" s="7">
        <f t="shared" si="51"/>
        <v>41432.208333333336</v>
      </c>
      <c r="N701">
        <f t="shared" si="52"/>
        <v>23</v>
      </c>
      <c r="O701" t="b">
        <v>0</v>
      </c>
      <c r="P701" t="b">
        <v>1</v>
      </c>
      <c r="Q701" t="s">
        <v>2035</v>
      </c>
      <c r="R701" t="s">
        <v>2044</v>
      </c>
      <c r="S701" s="12">
        <f t="shared" si="53"/>
        <v>332</v>
      </c>
      <c r="T701">
        <f t="shared" si="54"/>
        <v>94.857142857142861</v>
      </c>
    </row>
    <row r="702" spans="1:20" ht="36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t="s">
        <v>20</v>
      </c>
      <c r="G702">
        <v>139</v>
      </c>
      <c r="H702" t="s">
        <v>15</v>
      </c>
      <c r="I702" t="s">
        <v>16</v>
      </c>
      <c r="J702">
        <v>1448258400</v>
      </c>
      <c r="K702" s="6">
        <f t="shared" si="50"/>
        <v>42331.25</v>
      </c>
      <c r="L702">
        <v>1448863200</v>
      </c>
      <c r="M702" s="7">
        <f t="shared" si="51"/>
        <v>42338.25</v>
      </c>
      <c r="N702">
        <f t="shared" si="52"/>
        <v>7</v>
      </c>
      <c r="O702" t="b">
        <v>0</v>
      </c>
      <c r="P702" t="b">
        <v>1</v>
      </c>
      <c r="Q702" t="s">
        <v>2035</v>
      </c>
      <c r="R702" t="s">
        <v>2036</v>
      </c>
      <c r="S702" s="12">
        <f t="shared" si="53"/>
        <v>575</v>
      </c>
      <c r="T702">
        <f t="shared" si="54"/>
        <v>57.935251798561154</v>
      </c>
    </row>
    <row r="703" spans="1:20" ht="23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t="s">
        <v>20</v>
      </c>
      <c r="G703">
        <v>159</v>
      </c>
      <c r="H703" t="s">
        <v>21</v>
      </c>
      <c r="I703" t="s">
        <v>22</v>
      </c>
      <c r="J703">
        <v>1431925200</v>
      </c>
      <c r="K703" s="6">
        <f t="shared" si="50"/>
        <v>42142.208333333328</v>
      </c>
      <c r="L703">
        <v>1432098000</v>
      </c>
      <c r="M703" s="7">
        <f t="shared" si="51"/>
        <v>42144.208333333328</v>
      </c>
      <c r="N703">
        <f t="shared" si="52"/>
        <v>2</v>
      </c>
      <c r="O703" t="b">
        <v>0</v>
      </c>
      <c r="P703" t="b">
        <v>0</v>
      </c>
      <c r="Q703" t="s">
        <v>2039</v>
      </c>
      <c r="R703" t="s">
        <v>2042</v>
      </c>
      <c r="S703" s="12">
        <f t="shared" si="53"/>
        <v>184</v>
      </c>
      <c r="T703">
        <f t="shared" si="54"/>
        <v>64.95597484276729</v>
      </c>
    </row>
    <row r="704" spans="1:20" ht="23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t="s">
        <v>20</v>
      </c>
      <c r="G704">
        <v>381</v>
      </c>
      <c r="H704" t="s">
        <v>21</v>
      </c>
      <c r="I704" t="s">
        <v>22</v>
      </c>
      <c r="J704">
        <v>1481522400</v>
      </c>
      <c r="K704" s="6">
        <f t="shared" si="50"/>
        <v>42716.25</v>
      </c>
      <c r="L704">
        <v>1482127200</v>
      </c>
      <c r="M704" s="7">
        <f t="shared" si="51"/>
        <v>42723.25</v>
      </c>
      <c r="N704">
        <f t="shared" si="52"/>
        <v>7</v>
      </c>
      <c r="O704" t="b">
        <v>0</v>
      </c>
      <c r="P704" t="b">
        <v>0</v>
      </c>
      <c r="Q704" t="s">
        <v>2035</v>
      </c>
      <c r="R704" t="s">
        <v>2044</v>
      </c>
      <c r="S704" s="12">
        <f t="shared" si="53"/>
        <v>286</v>
      </c>
      <c r="T704">
        <f t="shared" si="54"/>
        <v>27.00524934383202</v>
      </c>
    </row>
    <row r="705" spans="1:20" ht="23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t="s">
        <v>20</v>
      </c>
      <c r="G705">
        <v>194</v>
      </c>
      <c r="H705" t="s">
        <v>40</v>
      </c>
      <c r="I705" t="s">
        <v>41</v>
      </c>
      <c r="J705">
        <v>1335934800</v>
      </c>
      <c r="K705" s="6">
        <f t="shared" si="50"/>
        <v>41031.208333333336</v>
      </c>
      <c r="L705">
        <v>1335934800</v>
      </c>
      <c r="M705" s="7">
        <f t="shared" si="51"/>
        <v>41031.208333333336</v>
      </c>
      <c r="N705">
        <f t="shared" si="52"/>
        <v>0</v>
      </c>
      <c r="O705" t="b">
        <v>0</v>
      </c>
      <c r="P705" t="b">
        <v>1</v>
      </c>
      <c r="Q705" t="s">
        <v>2031</v>
      </c>
      <c r="R705" t="s">
        <v>2032</v>
      </c>
      <c r="S705" s="12">
        <f t="shared" si="53"/>
        <v>319</v>
      </c>
      <c r="T705">
        <f t="shared" si="54"/>
        <v>50.97422680412371</v>
      </c>
    </row>
    <row r="706" spans="1:20" ht="23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t="s">
        <v>20</v>
      </c>
      <c r="G706">
        <v>106</v>
      </c>
      <c r="H706" t="s">
        <v>21</v>
      </c>
      <c r="I706" t="s">
        <v>22</v>
      </c>
      <c r="J706">
        <v>1529989200</v>
      </c>
      <c r="K706" s="6">
        <f t="shared" ref="K706:K769" si="55">(((J706/60)/60)/24)+DATE(1970,1,1)</f>
        <v>43277.208333333328</v>
      </c>
      <c r="L706">
        <v>1530075600</v>
      </c>
      <c r="M706" s="7">
        <f t="shared" ref="M706:M769" si="56">(((L706/60)/60)/24)+DATE(1970,1,1)</f>
        <v>43278.208333333328</v>
      </c>
      <c r="N706">
        <f t="shared" ref="N706:N769" si="57">DATEDIF(K706,M706, "D")</f>
        <v>1</v>
      </c>
      <c r="O706" t="b">
        <v>0</v>
      </c>
      <c r="P706" t="b">
        <v>0</v>
      </c>
      <c r="Q706" t="s">
        <v>2033</v>
      </c>
      <c r="R706" t="s">
        <v>2041</v>
      </c>
      <c r="S706" s="12">
        <f t="shared" ref="S706:S769" si="58">ROUND(E706/D706*100,0)</f>
        <v>178</v>
      </c>
      <c r="T706">
        <f t="shared" ref="T706:T769" si="59">E706/G706</f>
        <v>84.028301886792448</v>
      </c>
    </row>
    <row r="707" spans="1:20" ht="23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t="s">
        <v>20</v>
      </c>
      <c r="G707">
        <v>142</v>
      </c>
      <c r="H707" t="s">
        <v>21</v>
      </c>
      <c r="I707" t="s">
        <v>22</v>
      </c>
      <c r="J707">
        <v>1418709600</v>
      </c>
      <c r="K707" s="6">
        <f t="shared" si="55"/>
        <v>41989.25</v>
      </c>
      <c r="L707">
        <v>1418796000</v>
      </c>
      <c r="M707" s="7">
        <f t="shared" si="56"/>
        <v>41990.25</v>
      </c>
      <c r="N707">
        <f t="shared" si="57"/>
        <v>1</v>
      </c>
      <c r="O707" t="b">
        <v>0</v>
      </c>
      <c r="P707" t="b">
        <v>0</v>
      </c>
      <c r="Q707" t="s">
        <v>2039</v>
      </c>
      <c r="R707" t="s">
        <v>2058</v>
      </c>
      <c r="S707" s="12">
        <f t="shared" si="58"/>
        <v>365</v>
      </c>
      <c r="T707">
        <f t="shared" si="59"/>
        <v>102.85915492957747</v>
      </c>
    </row>
    <row r="708" spans="1:20" ht="36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t="s">
        <v>20</v>
      </c>
      <c r="G708">
        <v>211</v>
      </c>
      <c r="H708" t="s">
        <v>21</v>
      </c>
      <c r="I708" t="s">
        <v>22</v>
      </c>
      <c r="J708">
        <v>1372136400</v>
      </c>
      <c r="K708" s="6">
        <f t="shared" si="55"/>
        <v>41450.208333333336</v>
      </c>
      <c r="L708">
        <v>1372482000</v>
      </c>
      <c r="M708" s="7">
        <f t="shared" si="56"/>
        <v>41454.208333333336</v>
      </c>
      <c r="N708">
        <f t="shared" si="57"/>
        <v>4</v>
      </c>
      <c r="O708" t="b">
        <v>0</v>
      </c>
      <c r="P708" t="b">
        <v>1</v>
      </c>
      <c r="Q708" t="s">
        <v>2045</v>
      </c>
      <c r="R708" t="s">
        <v>2057</v>
      </c>
      <c r="S708" s="12">
        <f t="shared" si="58"/>
        <v>114</v>
      </c>
      <c r="T708">
        <f t="shared" si="59"/>
        <v>39.962085308056871</v>
      </c>
    </row>
    <row r="709" spans="1:20" ht="23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t="s">
        <v>20</v>
      </c>
      <c r="G709">
        <v>2756</v>
      </c>
      <c r="H709" t="s">
        <v>21</v>
      </c>
      <c r="I709" t="s">
        <v>22</v>
      </c>
      <c r="J709">
        <v>1425877200</v>
      </c>
      <c r="K709" s="6">
        <f t="shared" si="55"/>
        <v>42072.208333333328</v>
      </c>
      <c r="L709">
        <v>1426914000</v>
      </c>
      <c r="M709" s="7">
        <f t="shared" si="56"/>
        <v>42084.208333333328</v>
      </c>
      <c r="N709">
        <f t="shared" si="57"/>
        <v>12</v>
      </c>
      <c r="O709" t="b">
        <v>0</v>
      </c>
      <c r="P709" t="b">
        <v>0</v>
      </c>
      <c r="Q709" t="s">
        <v>2035</v>
      </c>
      <c r="R709" t="s">
        <v>2044</v>
      </c>
      <c r="S709" s="12">
        <f t="shared" si="58"/>
        <v>236</v>
      </c>
      <c r="T709">
        <f t="shared" si="59"/>
        <v>58.999637155297535</v>
      </c>
    </row>
    <row r="710" spans="1:20" ht="23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t="s">
        <v>20</v>
      </c>
      <c r="G710">
        <v>173</v>
      </c>
      <c r="H710" t="s">
        <v>40</v>
      </c>
      <c r="I710" t="s">
        <v>41</v>
      </c>
      <c r="J710">
        <v>1501304400</v>
      </c>
      <c r="K710" s="6">
        <f t="shared" si="55"/>
        <v>42945.208333333328</v>
      </c>
      <c r="L710">
        <v>1501477200</v>
      </c>
      <c r="M710" s="7">
        <f t="shared" si="56"/>
        <v>42947.208333333328</v>
      </c>
      <c r="N710">
        <f t="shared" si="57"/>
        <v>2</v>
      </c>
      <c r="O710" t="b">
        <v>0</v>
      </c>
      <c r="P710" t="b">
        <v>0</v>
      </c>
      <c r="Q710" t="s">
        <v>2031</v>
      </c>
      <c r="R710" t="s">
        <v>2032</v>
      </c>
      <c r="S710" s="12">
        <f t="shared" si="58"/>
        <v>513</v>
      </c>
      <c r="T710">
        <f t="shared" si="59"/>
        <v>71.156069364161851</v>
      </c>
    </row>
    <row r="711" spans="1:20" ht="23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t="s">
        <v>20</v>
      </c>
      <c r="G711">
        <v>87</v>
      </c>
      <c r="H711" t="s">
        <v>21</v>
      </c>
      <c r="I711" t="s">
        <v>22</v>
      </c>
      <c r="J711">
        <v>1268287200</v>
      </c>
      <c r="K711" s="6">
        <f t="shared" si="55"/>
        <v>40248.25</v>
      </c>
      <c r="L711">
        <v>1269061200</v>
      </c>
      <c r="M711" s="7">
        <f t="shared" si="56"/>
        <v>40257.208333333336</v>
      </c>
      <c r="N711">
        <f t="shared" si="57"/>
        <v>9</v>
      </c>
      <c r="O711" t="b">
        <v>0</v>
      </c>
      <c r="P711" t="b">
        <v>1</v>
      </c>
      <c r="Q711" t="s">
        <v>2052</v>
      </c>
      <c r="R711" t="s">
        <v>2053</v>
      </c>
      <c r="S711" s="12">
        <f t="shared" si="58"/>
        <v>101</v>
      </c>
      <c r="T711">
        <f t="shared" si="59"/>
        <v>99.494252873563212</v>
      </c>
    </row>
    <row r="712" spans="1:20" ht="23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t="s">
        <v>20</v>
      </c>
      <c r="G712">
        <v>1572</v>
      </c>
      <c r="H712" t="s">
        <v>40</v>
      </c>
      <c r="I712" t="s">
        <v>41</v>
      </c>
      <c r="J712">
        <v>1407128400</v>
      </c>
      <c r="K712" s="6">
        <f t="shared" si="55"/>
        <v>41855.208333333336</v>
      </c>
      <c r="L712">
        <v>1411362000</v>
      </c>
      <c r="M712" s="7">
        <f t="shared" si="56"/>
        <v>41904.208333333336</v>
      </c>
      <c r="N712">
        <f t="shared" si="57"/>
        <v>49</v>
      </c>
      <c r="O712" t="b">
        <v>0</v>
      </c>
      <c r="P712" t="b">
        <v>1</v>
      </c>
      <c r="Q712" t="s">
        <v>2031</v>
      </c>
      <c r="R712" t="s">
        <v>2032</v>
      </c>
      <c r="S712" s="12">
        <f t="shared" si="58"/>
        <v>260</v>
      </c>
      <c r="T712">
        <f t="shared" si="59"/>
        <v>48.99554707379135</v>
      </c>
    </row>
    <row r="713" spans="1:20" ht="23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t="s">
        <v>20</v>
      </c>
      <c r="G713">
        <v>2346</v>
      </c>
      <c r="H713" t="s">
        <v>21</v>
      </c>
      <c r="I713" t="s">
        <v>22</v>
      </c>
      <c r="J713">
        <v>1492664400</v>
      </c>
      <c r="K713" s="6">
        <f t="shared" si="55"/>
        <v>42845.208333333328</v>
      </c>
      <c r="L713">
        <v>1495515600</v>
      </c>
      <c r="M713" s="7">
        <f t="shared" si="56"/>
        <v>42878.208333333328</v>
      </c>
      <c r="N713">
        <f t="shared" si="57"/>
        <v>33</v>
      </c>
      <c r="O713" t="b">
        <v>0</v>
      </c>
      <c r="P713" t="b">
        <v>0</v>
      </c>
      <c r="Q713" t="s">
        <v>2037</v>
      </c>
      <c r="R713" t="s">
        <v>2038</v>
      </c>
      <c r="S713" s="12">
        <f t="shared" si="58"/>
        <v>179</v>
      </c>
      <c r="T713">
        <f t="shared" si="59"/>
        <v>83.982949701619773</v>
      </c>
    </row>
    <row r="714" spans="1:20" ht="23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t="s">
        <v>20</v>
      </c>
      <c r="G714">
        <v>115</v>
      </c>
      <c r="H714" t="s">
        <v>21</v>
      </c>
      <c r="I714" t="s">
        <v>22</v>
      </c>
      <c r="J714">
        <v>1454479200</v>
      </c>
      <c r="K714" s="6">
        <f t="shared" si="55"/>
        <v>42403.25</v>
      </c>
      <c r="L714">
        <v>1455948000</v>
      </c>
      <c r="M714" s="7">
        <f t="shared" si="56"/>
        <v>42420.25</v>
      </c>
      <c r="N714">
        <f t="shared" si="57"/>
        <v>17</v>
      </c>
      <c r="O714" t="b">
        <v>0</v>
      </c>
      <c r="P714" t="b">
        <v>0</v>
      </c>
      <c r="Q714" t="s">
        <v>2037</v>
      </c>
      <c r="R714" t="s">
        <v>2038</v>
      </c>
      <c r="S714" s="12">
        <f t="shared" si="58"/>
        <v>220</v>
      </c>
      <c r="T714">
        <f t="shared" si="59"/>
        <v>101.41739130434783</v>
      </c>
    </row>
    <row r="715" spans="1:20" ht="23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t="s">
        <v>20</v>
      </c>
      <c r="G715">
        <v>85</v>
      </c>
      <c r="H715" t="s">
        <v>107</v>
      </c>
      <c r="I715" t="s">
        <v>108</v>
      </c>
      <c r="J715">
        <v>1281934800</v>
      </c>
      <c r="K715" s="6">
        <f t="shared" si="55"/>
        <v>40406.208333333336</v>
      </c>
      <c r="L715">
        <v>1282366800</v>
      </c>
      <c r="M715" s="7">
        <f t="shared" si="56"/>
        <v>40411.208333333336</v>
      </c>
      <c r="N715">
        <f t="shared" si="57"/>
        <v>5</v>
      </c>
      <c r="O715" t="b">
        <v>0</v>
      </c>
      <c r="P715" t="b">
        <v>0</v>
      </c>
      <c r="Q715" t="s">
        <v>2035</v>
      </c>
      <c r="R715" t="s">
        <v>2044</v>
      </c>
      <c r="S715" s="12">
        <f t="shared" si="58"/>
        <v>102</v>
      </c>
      <c r="T715">
        <f t="shared" si="59"/>
        <v>109.87058823529412</v>
      </c>
    </row>
    <row r="716" spans="1:20" ht="23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t="s">
        <v>20</v>
      </c>
      <c r="G716">
        <v>144</v>
      </c>
      <c r="H716" t="s">
        <v>21</v>
      </c>
      <c r="I716" t="s">
        <v>22</v>
      </c>
      <c r="J716">
        <v>1573970400</v>
      </c>
      <c r="K716" s="6">
        <f t="shared" si="55"/>
        <v>43786.25</v>
      </c>
      <c r="L716">
        <v>1574575200</v>
      </c>
      <c r="M716" s="7">
        <f t="shared" si="56"/>
        <v>43793.25</v>
      </c>
      <c r="N716">
        <f t="shared" si="57"/>
        <v>7</v>
      </c>
      <c r="O716" t="b">
        <v>0</v>
      </c>
      <c r="P716" t="b">
        <v>0</v>
      </c>
      <c r="Q716" t="s">
        <v>2062</v>
      </c>
      <c r="R716" t="s">
        <v>2063</v>
      </c>
      <c r="S716" s="12">
        <f t="shared" si="58"/>
        <v>192</v>
      </c>
      <c r="T716">
        <f t="shared" si="59"/>
        <v>31.916666666666668</v>
      </c>
    </row>
    <row r="717" spans="1:20" ht="36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t="s">
        <v>20</v>
      </c>
      <c r="G717">
        <v>2443</v>
      </c>
      <c r="H717" t="s">
        <v>21</v>
      </c>
      <c r="I717" t="s">
        <v>22</v>
      </c>
      <c r="J717">
        <v>1372654800</v>
      </c>
      <c r="K717" s="6">
        <f t="shared" si="55"/>
        <v>41456.208333333336</v>
      </c>
      <c r="L717">
        <v>1374901200</v>
      </c>
      <c r="M717" s="7">
        <f t="shared" si="56"/>
        <v>41482.208333333336</v>
      </c>
      <c r="N717">
        <f t="shared" si="57"/>
        <v>26</v>
      </c>
      <c r="O717" t="b">
        <v>0</v>
      </c>
      <c r="P717" t="b">
        <v>1</v>
      </c>
      <c r="Q717" t="s">
        <v>2031</v>
      </c>
      <c r="R717" t="s">
        <v>2032</v>
      </c>
      <c r="S717" s="12">
        <f t="shared" si="58"/>
        <v>305</v>
      </c>
      <c r="T717">
        <f t="shared" si="59"/>
        <v>70.993450675399103</v>
      </c>
    </row>
    <row r="718" spans="1:20" ht="23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t="s">
        <v>20</v>
      </c>
      <c r="G718">
        <v>64</v>
      </c>
      <c r="H718" t="s">
        <v>21</v>
      </c>
      <c r="I718" t="s">
        <v>22</v>
      </c>
      <c r="J718">
        <v>1561784400</v>
      </c>
      <c r="K718" s="6">
        <f t="shared" si="55"/>
        <v>43645.208333333328</v>
      </c>
      <c r="L718">
        <v>1562907600</v>
      </c>
      <c r="M718" s="7">
        <f t="shared" si="56"/>
        <v>43658.208333333328</v>
      </c>
      <c r="N718">
        <f t="shared" si="57"/>
        <v>13</v>
      </c>
      <c r="O718" t="b">
        <v>0</v>
      </c>
      <c r="P718" t="b">
        <v>0</v>
      </c>
      <c r="Q718" t="s">
        <v>2052</v>
      </c>
      <c r="R718" t="s">
        <v>2053</v>
      </c>
      <c r="S718" s="12">
        <f t="shared" si="58"/>
        <v>724</v>
      </c>
      <c r="T718">
        <f t="shared" si="59"/>
        <v>101.78125</v>
      </c>
    </row>
    <row r="719" spans="1:20" ht="23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t="s">
        <v>20</v>
      </c>
      <c r="G719">
        <v>268</v>
      </c>
      <c r="H719" t="s">
        <v>21</v>
      </c>
      <c r="I719" t="s">
        <v>22</v>
      </c>
      <c r="J719">
        <v>1332392400</v>
      </c>
      <c r="K719" s="6">
        <f t="shared" si="55"/>
        <v>40990.208333333336</v>
      </c>
      <c r="L719">
        <v>1332478800</v>
      </c>
      <c r="M719" s="7">
        <f t="shared" si="56"/>
        <v>40991.208333333336</v>
      </c>
      <c r="N719">
        <f t="shared" si="57"/>
        <v>1</v>
      </c>
      <c r="O719" t="b">
        <v>0</v>
      </c>
      <c r="P719" t="b">
        <v>0</v>
      </c>
      <c r="Q719" t="s">
        <v>2035</v>
      </c>
      <c r="R719" t="s">
        <v>2044</v>
      </c>
      <c r="S719" s="12">
        <f t="shared" si="58"/>
        <v>547</v>
      </c>
      <c r="T719">
        <f t="shared" si="59"/>
        <v>51.059701492537314</v>
      </c>
    </row>
    <row r="720" spans="1:20" ht="23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t="s">
        <v>20</v>
      </c>
      <c r="G720">
        <v>195</v>
      </c>
      <c r="H720" t="s">
        <v>36</v>
      </c>
      <c r="I720" t="s">
        <v>37</v>
      </c>
      <c r="J720">
        <v>1402376400</v>
      </c>
      <c r="K720" s="6">
        <f t="shared" si="55"/>
        <v>41800.208333333336</v>
      </c>
      <c r="L720">
        <v>1402722000</v>
      </c>
      <c r="M720" s="7">
        <f t="shared" si="56"/>
        <v>41804.208333333336</v>
      </c>
      <c r="N720">
        <f t="shared" si="57"/>
        <v>4</v>
      </c>
      <c r="O720" t="b">
        <v>0</v>
      </c>
      <c r="P720" t="b">
        <v>0</v>
      </c>
      <c r="Q720" t="s">
        <v>2037</v>
      </c>
      <c r="R720" t="s">
        <v>2038</v>
      </c>
      <c r="S720" s="12">
        <f t="shared" si="58"/>
        <v>415</v>
      </c>
      <c r="T720">
        <f t="shared" si="59"/>
        <v>68.02051282051282</v>
      </c>
    </row>
    <row r="721" spans="1:20" ht="23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t="s">
        <v>20</v>
      </c>
      <c r="G721">
        <v>186</v>
      </c>
      <c r="H721" t="s">
        <v>26</v>
      </c>
      <c r="I721" t="s">
        <v>27</v>
      </c>
      <c r="J721">
        <v>1343365200</v>
      </c>
      <c r="K721" s="6">
        <f t="shared" si="55"/>
        <v>41117.208333333336</v>
      </c>
      <c r="L721">
        <v>1345870800</v>
      </c>
      <c r="M721" s="7">
        <f t="shared" si="56"/>
        <v>41146.208333333336</v>
      </c>
      <c r="N721">
        <f t="shared" si="57"/>
        <v>29</v>
      </c>
      <c r="O721" t="b">
        <v>0</v>
      </c>
      <c r="P721" t="b">
        <v>1</v>
      </c>
      <c r="Q721" t="s">
        <v>2048</v>
      </c>
      <c r="R721" t="s">
        <v>2049</v>
      </c>
      <c r="S721" s="12">
        <f t="shared" si="58"/>
        <v>530</v>
      </c>
      <c r="T721">
        <f t="shared" si="59"/>
        <v>37.037634408602152</v>
      </c>
    </row>
    <row r="722" spans="1:20" ht="36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t="s">
        <v>20</v>
      </c>
      <c r="G722">
        <v>460</v>
      </c>
      <c r="H722" t="s">
        <v>21</v>
      </c>
      <c r="I722" t="s">
        <v>22</v>
      </c>
      <c r="J722">
        <v>1435726800</v>
      </c>
      <c r="K722" s="6">
        <f t="shared" si="55"/>
        <v>42186.208333333328</v>
      </c>
      <c r="L722">
        <v>1437454800</v>
      </c>
      <c r="M722" s="7">
        <f t="shared" si="56"/>
        <v>42206.208333333328</v>
      </c>
      <c r="N722">
        <f t="shared" si="57"/>
        <v>20</v>
      </c>
      <c r="O722" t="b">
        <v>0</v>
      </c>
      <c r="P722" t="b">
        <v>0</v>
      </c>
      <c r="Q722" t="s">
        <v>2039</v>
      </c>
      <c r="R722" t="s">
        <v>2042</v>
      </c>
      <c r="S722" s="12">
        <f t="shared" si="58"/>
        <v>180</v>
      </c>
      <c r="T722">
        <f t="shared" si="59"/>
        <v>99.963043478260872</v>
      </c>
    </row>
    <row r="723" spans="1:20" ht="23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t="s">
        <v>20</v>
      </c>
      <c r="G723">
        <v>2528</v>
      </c>
      <c r="H723" t="s">
        <v>21</v>
      </c>
      <c r="I723" t="s">
        <v>22</v>
      </c>
      <c r="J723">
        <v>1511416800</v>
      </c>
      <c r="K723" s="6">
        <f t="shared" si="55"/>
        <v>43062.25</v>
      </c>
      <c r="L723">
        <v>1512885600</v>
      </c>
      <c r="M723" s="7">
        <f t="shared" si="56"/>
        <v>43079.25</v>
      </c>
      <c r="N723">
        <f t="shared" si="57"/>
        <v>17</v>
      </c>
      <c r="O723" t="b">
        <v>0</v>
      </c>
      <c r="P723" t="b">
        <v>1</v>
      </c>
      <c r="Q723" t="s">
        <v>2037</v>
      </c>
      <c r="R723" t="s">
        <v>2038</v>
      </c>
      <c r="S723" s="12">
        <f t="shared" si="58"/>
        <v>927</v>
      </c>
      <c r="T723">
        <f t="shared" si="59"/>
        <v>66.010284810126578</v>
      </c>
    </row>
    <row r="724" spans="1:20" ht="23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t="s">
        <v>20</v>
      </c>
      <c r="G724">
        <v>3657</v>
      </c>
      <c r="H724" t="s">
        <v>21</v>
      </c>
      <c r="I724" t="s">
        <v>22</v>
      </c>
      <c r="J724">
        <v>1532840400</v>
      </c>
      <c r="K724" s="6">
        <f t="shared" si="55"/>
        <v>43310.208333333328</v>
      </c>
      <c r="L724">
        <v>1534654800</v>
      </c>
      <c r="M724" s="7">
        <f t="shared" si="56"/>
        <v>43331.208333333328</v>
      </c>
      <c r="N724">
        <f t="shared" si="57"/>
        <v>21</v>
      </c>
      <c r="O724" t="b">
        <v>0</v>
      </c>
      <c r="P724" t="b">
        <v>0</v>
      </c>
      <c r="Q724" t="s">
        <v>2037</v>
      </c>
      <c r="R724" t="s">
        <v>2038</v>
      </c>
      <c r="S724" s="12">
        <f t="shared" si="58"/>
        <v>112</v>
      </c>
      <c r="T724">
        <f t="shared" si="59"/>
        <v>52.999726551818434</v>
      </c>
    </row>
    <row r="725" spans="1:20" ht="23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t="s">
        <v>20</v>
      </c>
      <c r="G725">
        <v>131</v>
      </c>
      <c r="H725" t="s">
        <v>26</v>
      </c>
      <c r="I725" t="s">
        <v>27</v>
      </c>
      <c r="J725">
        <v>1527742800</v>
      </c>
      <c r="K725" s="6">
        <f t="shared" si="55"/>
        <v>43251.208333333328</v>
      </c>
      <c r="L725">
        <v>1529816400</v>
      </c>
      <c r="M725" s="7">
        <f t="shared" si="56"/>
        <v>43275.208333333328</v>
      </c>
      <c r="N725">
        <f t="shared" si="57"/>
        <v>24</v>
      </c>
      <c r="O725" t="b">
        <v>0</v>
      </c>
      <c r="P725" t="b">
        <v>0</v>
      </c>
      <c r="Q725" t="s">
        <v>2039</v>
      </c>
      <c r="R725" t="s">
        <v>2042</v>
      </c>
      <c r="S725" s="12">
        <f t="shared" si="58"/>
        <v>119</v>
      </c>
      <c r="T725">
        <f t="shared" si="59"/>
        <v>70.908396946564892</v>
      </c>
    </row>
    <row r="726" spans="1:20" ht="23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t="s">
        <v>20</v>
      </c>
      <c r="G726">
        <v>239</v>
      </c>
      <c r="H726" t="s">
        <v>21</v>
      </c>
      <c r="I726" t="s">
        <v>22</v>
      </c>
      <c r="J726">
        <v>1404536400</v>
      </c>
      <c r="K726" s="6">
        <f t="shared" si="55"/>
        <v>41825.208333333336</v>
      </c>
      <c r="L726">
        <v>1404622800</v>
      </c>
      <c r="M726" s="7">
        <f t="shared" si="56"/>
        <v>41826.208333333336</v>
      </c>
      <c r="N726">
        <f t="shared" si="57"/>
        <v>1</v>
      </c>
      <c r="O726" t="b">
        <v>0</v>
      </c>
      <c r="P726" t="b">
        <v>1</v>
      </c>
      <c r="Q726" t="s">
        <v>2048</v>
      </c>
      <c r="R726" t="s">
        <v>2049</v>
      </c>
      <c r="S726" s="12">
        <f t="shared" si="58"/>
        <v>139</v>
      </c>
      <c r="T726">
        <f t="shared" si="59"/>
        <v>53.046025104602514</v>
      </c>
    </row>
    <row r="727" spans="1:20" ht="23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t="s">
        <v>20</v>
      </c>
      <c r="G727">
        <v>78</v>
      </c>
      <c r="H727" t="s">
        <v>21</v>
      </c>
      <c r="I727" t="s">
        <v>22</v>
      </c>
      <c r="J727">
        <v>1493960400</v>
      </c>
      <c r="K727" s="6">
        <f t="shared" si="55"/>
        <v>42860.208333333328</v>
      </c>
      <c r="L727">
        <v>1494392400</v>
      </c>
      <c r="M727" s="7">
        <f t="shared" si="56"/>
        <v>42865.208333333328</v>
      </c>
      <c r="N727">
        <f t="shared" si="57"/>
        <v>5</v>
      </c>
      <c r="O727" t="b">
        <v>0</v>
      </c>
      <c r="P727" t="b">
        <v>0</v>
      </c>
      <c r="Q727" t="s">
        <v>2031</v>
      </c>
      <c r="R727" t="s">
        <v>2032</v>
      </c>
      <c r="S727" s="12">
        <f t="shared" si="58"/>
        <v>112</v>
      </c>
      <c r="T727">
        <f t="shared" si="59"/>
        <v>84.717948717948715</v>
      </c>
    </row>
    <row r="728" spans="1:20" ht="23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t="s">
        <v>20</v>
      </c>
      <c r="G728">
        <v>1773</v>
      </c>
      <c r="H728" t="s">
        <v>21</v>
      </c>
      <c r="I728" t="s">
        <v>22</v>
      </c>
      <c r="J728">
        <v>1420696800</v>
      </c>
      <c r="K728" s="6">
        <f t="shared" si="55"/>
        <v>42012.25</v>
      </c>
      <c r="L728">
        <v>1421906400</v>
      </c>
      <c r="M728" s="7">
        <f t="shared" si="56"/>
        <v>42026.25</v>
      </c>
      <c r="N728">
        <f t="shared" si="57"/>
        <v>14</v>
      </c>
      <c r="O728" t="b">
        <v>0</v>
      </c>
      <c r="P728" t="b">
        <v>1</v>
      </c>
      <c r="Q728" t="s">
        <v>2033</v>
      </c>
      <c r="R728" t="s">
        <v>2034</v>
      </c>
      <c r="S728" s="12">
        <f t="shared" si="58"/>
        <v>102</v>
      </c>
      <c r="T728">
        <f t="shared" si="59"/>
        <v>101.97518330513255</v>
      </c>
    </row>
    <row r="729" spans="1:20" ht="23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t="s">
        <v>20</v>
      </c>
      <c r="G729">
        <v>32</v>
      </c>
      <c r="H729" t="s">
        <v>21</v>
      </c>
      <c r="I729" t="s">
        <v>22</v>
      </c>
      <c r="J729">
        <v>1555650000</v>
      </c>
      <c r="K729" s="6">
        <f t="shared" si="55"/>
        <v>43574.208333333328</v>
      </c>
      <c r="L729">
        <v>1555909200</v>
      </c>
      <c r="M729" s="7">
        <f t="shared" si="56"/>
        <v>43577.208333333328</v>
      </c>
      <c r="N729">
        <f t="shared" si="57"/>
        <v>3</v>
      </c>
      <c r="O729" t="b">
        <v>0</v>
      </c>
      <c r="P729" t="b">
        <v>0</v>
      </c>
      <c r="Q729" t="s">
        <v>2037</v>
      </c>
      <c r="R729" t="s">
        <v>2038</v>
      </c>
      <c r="S729" s="12">
        <f t="shared" si="58"/>
        <v>426</v>
      </c>
      <c r="T729">
        <f t="shared" si="59"/>
        <v>106.4375</v>
      </c>
    </row>
    <row r="730" spans="1:20" ht="23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t="s">
        <v>20</v>
      </c>
      <c r="G730">
        <v>369</v>
      </c>
      <c r="H730" t="s">
        <v>21</v>
      </c>
      <c r="I730" t="s">
        <v>22</v>
      </c>
      <c r="J730">
        <v>1471928400</v>
      </c>
      <c r="K730" s="6">
        <f t="shared" si="55"/>
        <v>42605.208333333328</v>
      </c>
      <c r="L730">
        <v>1472446800</v>
      </c>
      <c r="M730" s="7">
        <f t="shared" si="56"/>
        <v>42611.208333333328</v>
      </c>
      <c r="N730">
        <f t="shared" si="57"/>
        <v>6</v>
      </c>
      <c r="O730" t="b">
        <v>0</v>
      </c>
      <c r="P730" t="b">
        <v>1</v>
      </c>
      <c r="Q730" t="s">
        <v>2039</v>
      </c>
      <c r="R730" t="s">
        <v>2042</v>
      </c>
      <c r="S730" s="12">
        <f t="shared" si="58"/>
        <v>146</v>
      </c>
      <c r="T730">
        <f t="shared" si="59"/>
        <v>29.975609756097562</v>
      </c>
    </row>
    <row r="731" spans="1:20" ht="23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t="s">
        <v>20</v>
      </c>
      <c r="G731">
        <v>89</v>
      </c>
      <c r="H731" t="s">
        <v>21</v>
      </c>
      <c r="I731" t="s">
        <v>22</v>
      </c>
      <c r="J731">
        <v>1267682400</v>
      </c>
      <c r="K731" s="6">
        <f t="shared" si="55"/>
        <v>40241.25</v>
      </c>
      <c r="L731">
        <v>1268114400</v>
      </c>
      <c r="M731" s="7">
        <f t="shared" si="56"/>
        <v>40246.25</v>
      </c>
      <c r="N731">
        <f t="shared" si="57"/>
        <v>5</v>
      </c>
      <c r="O731" t="b">
        <v>0</v>
      </c>
      <c r="P731" t="b">
        <v>0</v>
      </c>
      <c r="Q731" t="s">
        <v>2039</v>
      </c>
      <c r="R731" t="s">
        <v>2050</v>
      </c>
      <c r="S731" s="12">
        <f t="shared" si="58"/>
        <v>700</v>
      </c>
      <c r="T731">
        <f t="shared" si="59"/>
        <v>70.82022471910112</v>
      </c>
    </row>
    <row r="732" spans="1:20" ht="36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t="s">
        <v>20</v>
      </c>
      <c r="G732">
        <v>147</v>
      </c>
      <c r="H732" t="s">
        <v>21</v>
      </c>
      <c r="I732" t="s">
        <v>22</v>
      </c>
      <c r="J732">
        <v>1451109600</v>
      </c>
      <c r="K732" s="6">
        <f t="shared" si="55"/>
        <v>42364.25</v>
      </c>
      <c r="L732">
        <v>1454306400</v>
      </c>
      <c r="M732" s="7">
        <f t="shared" si="56"/>
        <v>42401.25</v>
      </c>
      <c r="N732">
        <f t="shared" si="57"/>
        <v>37</v>
      </c>
      <c r="O732" t="b">
        <v>0</v>
      </c>
      <c r="P732" t="b">
        <v>1</v>
      </c>
      <c r="Q732" t="s">
        <v>2037</v>
      </c>
      <c r="R732" t="s">
        <v>2038</v>
      </c>
      <c r="S732" s="12">
        <f t="shared" si="58"/>
        <v>156</v>
      </c>
      <c r="T732">
        <f t="shared" si="59"/>
        <v>88.054421768707485</v>
      </c>
    </row>
    <row r="733" spans="1:20" ht="23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t="s">
        <v>20</v>
      </c>
      <c r="G733">
        <v>126</v>
      </c>
      <c r="H733" t="s">
        <v>15</v>
      </c>
      <c r="I733" t="s">
        <v>16</v>
      </c>
      <c r="J733">
        <v>1516860000</v>
      </c>
      <c r="K733" s="6">
        <f t="shared" si="55"/>
        <v>43125.25</v>
      </c>
      <c r="L733">
        <v>1516946400</v>
      </c>
      <c r="M733" s="7">
        <f t="shared" si="56"/>
        <v>43126.25</v>
      </c>
      <c r="N733">
        <f t="shared" si="57"/>
        <v>1</v>
      </c>
      <c r="O733" t="b">
        <v>0</v>
      </c>
      <c r="P733" t="b">
        <v>0</v>
      </c>
      <c r="Q733" t="s">
        <v>2037</v>
      </c>
      <c r="R733" t="s">
        <v>2038</v>
      </c>
      <c r="S733" s="12">
        <f t="shared" si="58"/>
        <v>503</v>
      </c>
      <c r="T733">
        <f t="shared" si="59"/>
        <v>63.857142857142854</v>
      </c>
    </row>
    <row r="734" spans="1:20" ht="23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t="s">
        <v>20</v>
      </c>
      <c r="G734">
        <v>2218</v>
      </c>
      <c r="H734" t="s">
        <v>40</v>
      </c>
      <c r="I734" t="s">
        <v>41</v>
      </c>
      <c r="J734">
        <v>1374642000</v>
      </c>
      <c r="K734" s="6">
        <f t="shared" si="55"/>
        <v>41479.208333333336</v>
      </c>
      <c r="L734">
        <v>1377752400</v>
      </c>
      <c r="M734" s="7">
        <f t="shared" si="56"/>
        <v>41515.208333333336</v>
      </c>
      <c r="N734">
        <f t="shared" si="57"/>
        <v>36</v>
      </c>
      <c r="O734" t="b">
        <v>0</v>
      </c>
      <c r="P734" t="b">
        <v>0</v>
      </c>
      <c r="Q734" t="s">
        <v>2033</v>
      </c>
      <c r="R734" t="s">
        <v>2043</v>
      </c>
      <c r="S734" s="12">
        <f t="shared" si="58"/>
        <v>159</v>
      </c>
      <c r="T734">
        <f t="shared" si="59"/>
        <v>82.996393146979258</v>
      </c>
    </row>
    <row r="735" spans="1:20" ht="23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t="s">
        <v>20</v>
      </c>
      <c r="G735">
        <v>202</v>
      </c>
      <c r="H735" t="s">
        <v>107</v>
      </c>
      <c r="I735" t="s">
        <v>108</v>
      </c>
      <c r="J735">
        <v>1528434000</v>
      </c>
      <c r="K735" s="6">
        <f t="shared" si="55"/>
        <v>43259.208333333328</v>
      </c>
      <c r="L735">
        <v>1528606800</v>
      </c>
      <c r="M735" s="7">
        <f t="shared" si="56"/>
        <v>43261.208333333328</v>
      </c>
      <c r="N735">
        <f t="shared" si="57"/>
        <v>2</v>
      </c>
      <c r="O735" t="b">
        <v>0</v>
      </c>
      <c r="P735" t="b">
        <v>1</v>
      </c>
      <c r="Q735" t="s">
        <v>2037</v>
      </c>
      <c r="R735" t="s">
        <v>2038</v>
      </c>
      <c r="S735" s="12">
        <f t="shared" si="58"/>
        <v>482</v>
      </c>
      <c r="T735">
        <f t="shared" si="59"/>
        <v>62.044554455445542</v>
      </c>
    </row>
    <row r="736" spans="1:20" ht="23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t="s">
        <v>20</v>
      </c>
      <c r="G736">
        <v>140</v>
      </c>
      <c r="H736" t="s">
        <v>107</v>
      </c>
      <c r="I736" t="s">
        <v>108</v>
      </c>
      <c r="J736">
        <v>1282626000</v>
      </c>
      <c r="K736" s="6">
        <f t="shared" si="55"/>
        <v>40414.208333333336</v>
      </c>
      <c r="L736">
        <v>1284872400</v>
      </c>
      <c r="M736" s="7">
        <f t="shared" si="56"/>
        <v>40440.208333333336</v>
      </c>
      <c r="N736">
        <f t="shared" si="57"/>
        <v>26</v>
      </c>
      <c r="O736" t="b">
        <v>0</v>
      </c>
      <c r="P736" t="b">
        <v>0</v>
      </c>
      <c r="Q736" t="s">
        <v>2045</v>
      </c>
      <c r="R736" t="s">
        <v>2051</v>
      </c>
      <c r="S736" s="12">
        <f t="shared" si="58"/>
        <v>150</v>
      </c>
      <c r="T736">
        <f t="shared" si="59"/>
        <v>104.97857142857143</v>
      </c>
    </row>
    <row r="737" spans="1:20" ht="23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t="s">
        <v>20</v>
      </c>
      <c r="G737">
        <v>1052</v>
      </c>
      <c r="H737" t="s">
        <v>36</v>
      </c>
      <c r="I737" t="s">
        <v>37</v>
      </c>
      <c r="J737">
        <v>1535605200</v>
      </c>
      <c r="K737" s="6">
        <f t="shared" si="55"/>
        <v>43342.208333333328</v>
      </c>
      <c r="L737">
        <v>1537592400</v>
      </c>
      <c r="M737" s="7">
        <f t="shared" si="56"/>
        <v>43365.208333333328</v>
      </c>
      <c r="N737">
        <f t="shared" si="57"/>
        <v>23</v>
      </c>
      <c r="O737" t="b">
        <v>1</v>
      </c>
      <c r="P737" t="b">
        <v>1</v>
      </c>
      <c r="Q737" t="s">
        <v>2039</v>
      </c>
      <c r="R737" t="s">
        <v>2040</v>
      </c>
      <c r="S737" s="12">
        <f t="shared" si="58"/>
        <v>117</v>
      </c>
      <c r="T737">
        <f t="shared" si="59"/>
        <v>94.044676806083643</v>
      </c>
    </row>
    <row r="738" spans="1:20" ht="23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t="s">
        <v>20</v>
      </c>
      <c r="G738">
        <v>247</v>
      </c>
      <c r="H738" t="s">
        <v>21</v>
      </c>
      <c r="I738" t="s">
        <v>22</v>
      </c>
      <c r="J738">
        <v>1525496400</v>
      </c>
      <c r="K738" s="6">
        <f t="shared" si="55"/>
        <v>43225.208333333328</v>
      </c>
      <c r="L738">
        <v>1527397200</v>
      </c>
      <c r="M738" s="7">
        <f t="shared" si="56"/>
        <v>43247.208333333328</v>
      </c>
      <c r="N738">
        <f t="shared" si="57"/>
        <v>22</v>
      </c>
      <c r="O738" t="b">
        <v>0</v>
      </c>
      <c r="P738" t="b">
        <v>0</v>
      </c>
      <c r="Q738" t="s">
        <v>2052</v>
      </c>
      <c r="R738" t="s">
        <v>2053</v>
      </c>
      <c r="S738" s="12">
        <f t="shared" si="58"/>
        <v>266</v>
      </c>
      <c r="T738">
        <f t="shared" si="59"/>
        <v>57.072874493927124</v>
      </c>
    </row>
    <row r="739" spans="1:20" ht="36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t="s">
        <v>20</v>
      </c>
      <c r="G739">
        <v>84</v>
      </c>
      <c r="H739" t="s">
        <v>21</v>
      </c>
      <c r="I739" t="s">
        <v>22</v>
      </c>
      <c r="J739">
        <v>1452232800</v>
      </c>
      <c r="K739" s="6">
        <f t="shared" si="55"/>
        <v>42377.25</v>
      </c>
      <c r="L739">
        <v>1453356000</v>
      </c>
      <c r="M739" s="7">
        <f t="shared" si="56"/>
        <v>42390.25</v>
      </c>
      <c r="N739">
        <f t="shared" si="57"/>
        <v>13</v>
      </c>
      <c r="O739" t="b">
        <v>0</v>
      </c>
      <c r="P739" t="b">
        <v>0</v>
      </c>
      <c r="Q739" t="s">
        <v>2033</v>
      </c>
      <c r="R739" t="s">
        <v>2034</v>
      </c>
      <c r="S739" s="12">
        <f t="shared" si="58"/>
        <v>277</v>
      </c>
      <c r="T739">
        <f t="shared" si="59"/>
        <v>92.166666666666671</v>
      </c>
    </row>
    <row r="740" spans="1:20" ht="23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t="s">
        <v>20</v>
      </c>
      <c r="G740">
        <v>88</v>
      </c>
      <c r="H740" t="s">
        <v>21</v>
      </c>
      <c r="I740" t="s">
        <v>22</v>
      </c>
      <c r="J740">
        <v>1537160400</v>
      </c>
      <c r="K740" s="6">
        <f t="shared" si="55"/>
        <v>43360.208333333328</v>
      </c>
      <c r="L740">
        <v>1537419600</v>
      </c>
      <c r="M740" s="7">
        <f t="shared" si="56"/>
        <v>43363.208333333328</v>
      </c>
      <c r="N740">
        <f t="shared" si="57"/>
        <v>3</v>
      </c>
      <c r="O740" t="b">
        <v>0</v>
      </c>
      <c r="P740" t="b">
        <v>1</v>
      </c>
      <c r="Q740" t="s">
        <v>2037</v>
      </c>
      <c r="R740" t="s">
        <v>2038</v>
      </c>
      <c r="S740" s="12">
        <f t="shared" si="58"/>
        <v>164</v>
      </c>
      <c r="T740">
        <f t="shared" si="59"/>
        <v>78.068181818181813</v>
      </c>
    </row>
    <row r="741" spans="1:20" ht="23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t="s">
        <v>20</v>
      </c>
      <c r="G741">
        <v>156</v>
      </c>
      <c r="H741" t="s">
        <v>21</v>
      </c>
      <c r="I741" t="s">
        <v>22</v>
      </c>
      <c r="J741">
        <v>1422165600</v>
      </c>
      <c r="K741" s="6">
        <f t="shared" si="55"/>
        <v>42029.25</v>
      </c>
      <c r="L741">
        <v>1423202400</v>
      </c>
      <c r="M741" s="7">
        <f t="shared" si="56"/>
        <v>42041.25</v>
      </c>
      <c r="N741">
        <f t="shared" si="57"/>
        <v>12</v>
      </c>
      <c r="O741" t="b">
        <v>0</v>
      </c>
      <c r="P741" t="b">
        <v>0</v>
      </c>
      <c r="Q741" t="s">
        <v>2039</v>
      </c>
      <c r="R741" t="s">
        <v>2042</v>
      </c>
      <c r="S741" s="12">
        <f t="shared" si="58"/>
        <v>969</v>
      </c>
      <c r="T741">
        <f t="shared" si="59"/>
        <v>80.75</v>
      </c>
    </row>
    <row r="742" spans="1:20" ht="23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t="s">
        <v>20</v>
      </c>
      <c r="G742">
        <v>2985</v>
      </c>
      <c r="H742" t="s">
        <v>21</v>
      </c>
      <c r="I742" t="s">
        <v>22</v>
      </c>
      <c r="J742">
        <v>1459486800</v>
      </c>
      <c r="K742" s="6">
        <f t="shared" si="55"/>
        <v>42461.208333333328</v>
      </c>
      <c r="L742">
        <v>1460610000</v>
      </c>
      <c r="M742" s="7">
        <f t="shared" si="56"/>
        <v>42474.208333333328</v>
      </c>
      <c r="N742">
        <f t="shared" si="57"/>
        <v>13</v>
      </c>
      <c r="O742" t="b">
        <v>0</v>
      </c>
      <c r="P742" t="b">
        <v>0</v>
      </c>
      <c r="Q742" t="s">
        <v>2037</v>
      </c>
      <c r="R742" t="s">
        <v>2038</v>
      </c>
      <c r="S742" s="12">
        <f t="shared" si="58"/>
        <v>271</v>
      </c>
      <c r="T742">
        <f t="shared" si="59"/>
        <v>59.991289782244557</v>
      </c>
    </row>
    <row r="743" spans="1:20" ht="36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t="s">
        <v>20</v>
      </c>
      <c r="G743">
        <v>762</v>
      </c>
      <c r="H743" t="s">
        <v>21</v>
      </c>
      <c r="I743" t="s">
        <v>22</v>
      </c>
      <c r="J743">
        <v>1369717200</v>
      </c>
      <c r="K743" s="6">
        <f t="shared" si="55"/>
        <v>41422.208333333336</v>
      </c>
      <c r="L743">
        <v>1370494800</v>
      </c>
      <c r="M743" s="7">
        <f t="shared" si="56"/>
        <v>41431.208333333336</v>
      </c>
      <c r="N743">
        <f t="shared" si="57"/>
        <v>9</v>
      </c>
      <c r="O743" t="b">
        <v>0</v>
      </c>
      <c r="P743" t="b">
        <v>0</v>
      </c>
      <c r="Q743" t="s">
        <v>2035</v>
      </c>
      <c r="R743" t="s">
        <v>2044</v>
      </c>
      <c r="S743" s="12">
        <f t="shared" si="58"/>
        <v>284</v>
      </c>
      <c r="T743">
        <f t="shared" si="59"/>
        <v>110.03018372703411</v>
      </c>
    </row>
    <row r="744" spans="1:20" ht="36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t="s">
        <v>20</v>
      </c>
      <c r="G744">
        <v>554</v>
      </c>
      <c r="H744" t="s">
        <v>15</v>
      </c>
      <c r="I744" t="s">
        <v>16</v>
      </c>
      <c r="J744">
        <v>1482127200</v>
      </c>
      <c r="K744" s="6">
        <f t="shared" si="55"/>
        <v>42723.25</v>
      </c>
      <c r="L744">
        <v>1482645600</v>
      </c>
      <c r="M744" s="7">
        <f t="shared" si="56"/>
        <v>42729.25</v>
      </c>
      <c r="N744">
        <f t="shared" si="57"/>
        <v>6</v>
      </c>
      <c r="O744" t="b">
        <v>0</v>
      </c>
      <c r="P744" t="b">
        <v>0</v>
      </c>
      <c r="Q744" t="s">
        <v>2033</v>
      </c>
      <c r="R744" t="s">
        <v>2043</v>
      </c>
      <c r="S744" s="12">
        <f t="shared" si="58"/>
        <v>152</v>
      </c>
      <c r="T744">
        <f t="shared" si="59"/>
        <v>26.007220216606498</v>
      </c>
    </row>
    <row r="745" spans="1:20" ht="23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t="s">
        <v>20</v>
      </c>
      <c r="G745">
        <v>135</v>
      </c>
      <c r="H745" t="s">
        <v>36</v>
      </c>
      <c r="I745" t="s">
        <v>37</v>
      </c>
      <c r="J745">
        <v>1396414800</v>
      </c>
      <c r="K745" s="6">
        <f t="shared" si="55"/>
        <v>41731.208333333336</v>
      </c>
      <c r="L745">
        <v>1399093200</v>
      </c>
      <c r="M745" s="7">
        <f t="shared" si="56"/>
        <v>41762.208333333336</v>
      </c>
      <c r="N745">
        <f t="shared" si="57"/>
        <v>31</v>
      </c>
      <c r="O745" t="b">
        <v>0</v>
      </c>
      <c r="P745" t="b">
        <v>0</v>
      </c>
      <c r="Q745" t="s">
        <v>2033</v>
      </c>
      <c r="R745" t="s">
        <v>2034</v>
      </c>
      <c r="S745" s="12">
        <f t="shared" si="58"/>
        <v>224</v>
      </c>
      <c r="T745">
        <f t="shared" si="59"/>
        <v>104.36296296296297</v>
      </c>
    </row>
    <row r="746" spans="1:20" ht="23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t="s">
        <v>20</v>
      </c>
      <c r="G746">
        <v>122</v>
      </c>
      <c r="H746" t="s">
        <v>21</v>
      </c>
      <c r="I746" t="s">
        <v>22</v>
      </c>
      <c r="J746">
        <v>1315285200</v>
      </c>
      <c r="K746" s="6">
        <f t="shared" si="55"/>
        <v>40792.208333333336</v>
      </c>
      <c r="L746">
        <v>1315890000</v>
      </c>
      <c r="M746" s="7">
        <f t="shared" si="56"/>
        <v>40799.208333333336</v>
      </c>
      <c r="N746">
        <f t="shared" si="57"/>
        <v>7</v>
      </c>
      <c r="O746" t="b">
        <v>0</v>
      </c>
      <c r="P746" t="b">
        <v>1</v>
      </c>
      <c r="Q746" t="s">
        <v>2045</v>
      </c>
      <c r="R746" t="s">
        <v>2057</v>
      </c>
      <c r="S746" s="12">
        <f t="shared" si="58"/>
        <v>240</v>
      </c>
      <c r="T746">
        <f t="shared" si="59"/>
        <v>102.18852459016394</v>
      </c>
    </row>
    <row r="747" spans="1:20" ht="23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t="s">
        <v>20</v>
      </c>
      <c r="G747">
        <v>221</v>
      </c>
      <c r="H747" t="s">
        <v>21</v>
      </c>
      <c r="I747" t="s">
        <v>22</v>
      </c>
      <c r="J747">
        <v>1443762000</v>
      </c>
      <c r="K747" s="6">
        <f t="shared" si="55"/>
        <v>42279.208333333328</v>
      </c>
      <c r="L747">
        <v>1444021200</v>
      </c>
      <c r="M747" s="7">
        <f t="shared" si="56"/>
        <v>42282.208333333328</v>
      </c>
      <c r="N747">
        <f t="shared" si="57"/>
        <v>3</v>
      </c>
      <c r="O747" t="b">
        <v>0</v>
      </c>
      <c r="P747" t="b">
        <v>1</v>
      </c>
      <c r="Q747" t="s">
        <v>2039</v>
      </c>
      <c r="R747" t="s">
        <v>2061</v>
      </c>
      <c r="S747" s="12">
        <f t="shared" si="58"/>
        <v>199</v>
      </c>
      <c r="T747">
        <f t="shared" si="59"/>
        <v>54.117647058823529</v>
      </c>
    </row>
    <row r="748" spans="1:20" ht="23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t="s">
        <v>20</v>
      </c>
      <c r="G748">
        <v>126</v>
      </c>
      <c r="H748" t="s">
        <v>21</v>
      </c>
      <c r="I748" t="s">
        <v>22</v>
      </c>
      <c r="J748">
        <v>1456293600</v>
      </c>
      <c r="K748" s="6">
        <f t="shared" si="55"/>
        <v>42424.25</v>
      </c>
      <c r="L748">
        <v>1460005200</v>
      </c>
      <c r="M748" s="7">
        <f t="shared" si="56"/>
        <v>42467.208333333328</v>
      </c>
      <c r="N748">
        <f t="shared" si="57"/>
        <v>43</v>
      </c>
      <c r="O748" t="b">
        <v>0</v>
      </c>
      <c r="P748" t="b">
        <v>0</v>
      </c>
      <c r="Q748" t="s">
        <v>2037</v>
      </c>
      <c r="R748" t="s">
        <v>2038</v>
      </c>
      <c r="S748" s="12">
        <f t="shared" si="58"/>
        <v>137</v>
      </c>
      <c r="T748">
        <f t="shared" si="59"/>
        <v>63.222222222222221</v>
      </c>
    </row>
    <row r="749" spans="1:20" ht="23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t="s">
        <v>20</v>
      </c>
      <c r="G749">
        <v>1022</v>
      </c>
      <c r="H749" t="s">
        <v>21</v>
      </c>
      <c r="I749" t="s">
        <v>22</v>
      </c>
      <c r="J749">
        <v>1470114000</v>
      </c>
      <c r="K749" s="6">
        <f t="shared" si="55"/>
        <v>42584.208333333328</v>
      </c>
      <c r="L749">
        <v>1470718800</v>
      </c>
      <c r="M749" s="7">
        <f t="shared" si="56"/>
        <v>42591.208333333328</v>
      </c>
      <c r="N749">
        <f t="shared" si="57"/>
        <v>7</v>
      </c>
      <c r="O749" t="b">
        <v>0</v>
      </c>
      <c r="P749" t="b">
        <v>0</v>
      </c>
      <c r="Q749" t="s">
        <v>2037</v>
      </c>
      <c r="R749" t="s">
        <v>2038</v>
      </c>
      <c r="S749" s="12">
        <f t="shared" si="58"/>
        <v>101</v>
      </c>
      <c r="T749">
        <f t="shared" si="59"/>
        <v>104.03228962818004</v>
      </c>
    </row>
    <row r="750" spans="1:20" ht="23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t="s">
        <v>20</v>
      </c>
      <c r="G750">
        <v>3177</v>
      </c>
      <c r="H750" t="s">
        <v>21</v>
      </c>
      <c r="I750" t="s">
        <v>22</v>
      </c>
      <c r="J750">
        <v>1321596000</v>
      </c>
      <c r="K750" s="6">
        <f t="shared" si="55"/>
        <v>40865.25</v>
      </c>
      <c r="L750">
        <v>1325052000</v>
      </c>
      <c r="M750" s="7">
        <f t="shared" si="56"/>
        <v>40905.25</v>
      </c>
      <c r="N750">
        <f t="shared" si="57"/>
        <v>40</v>
      </c>
      <c r="O750" t="b">
        <v>0</v>
      </c>
      <c r="P750" t="b">
        <v>0</v>
      </c>
      <c r="Q750" t="s">
        <v>2039</v>
      </c>
      <c r="R750" t="s">
        <v>2047</v>
      </c>
      <c r="S750" s="12">
        <f t="shared" si="58"/>
        <v>794</v>
      </c>
      <c r="T750">
        <f t="shared" si="59"/>
        <v>49.994334277620396</v>
      </c>
    </row>
    <row r="751" spans="1:20" ht="23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t="s">
        <v>20</v>
      </c>
      <c r="G751">
        <v>198</v>
      </c>
      <c r="H751" t="s">
        <v>98</v>
      </c>
      <c r="I751" t="s">
        <v>99</v>
      </c>
      <c r="J751">
        <v>1318827600</v>
      </c>
      <c r="K751" s="6">
        <f t="shared" si="55"/>
        <v>40833.208333333336</v>
      </c>
      <c r="L751">
        <v>1319000400</v>
      </c>
      <c r="M751" s="7">
        <f t="shared" si="56"/>
        <v>40835.208333333336</v>
      </c>
      <c r="N751">
        <f t="shared" si="57"/>
        <v>2</v>
      </c>
      <c r="O751" t="b">
        <v>0</v>
      </c>
      <c r="P751" t="b">
        <v>0</v>
      </c>
      <c r="Q751" t="s">
        <v>2037</v>
      </c>
      <c r="R751" t="s">
        <v>2038</v>
      </c>
      <c r="S751" s="12">
        <f t="shared" si="58"/>
        <v>370</v>
      </c>
      <c r="T751">
        <f t="shared" si="59"/>
        <v>56.015151515151516</v>
      </c>
    </row>
    <row r="752" spans="1:20" ht="23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t="s">
        <v>20</v>
      </c>
      <c r="G752">
        <v>85</v>
      </c>
      <c r="H752" t="s">
        <v>26</v>
      </c>
      <c r="I752" t="s">
        <v>27</v>
      </c>
      <c r="J752">
        <v>1542088800</v>
      </c>
      <c r="K752" s="6">
        <f t="shared" si="55"/>
        <v>43417.25</v>
      </c>
      <c r="L752">
        <v>1543816800</v>
      </c>
      <c r="M752" s="7">
        <f t="shared" si="56"/>
        <v>43437.25</v>
      </c>
      <c r="N752">
        <f t="shared" si="57"/>
        <v>20</v>
      </c>
      <c r="O752" t="b">
        <v>0</v>
      </c>
      <c r="P752" t="b">
        <v>0</v>
      </c>
      <c r="Q752" t="s">
        <v>2039</v>
      </c>
      <c r="R752" t="s">
        <v>2040</v>
      </c>
      <c r="S752" s="12">
        <f t="shared" si="58"/>
        <v>138</v>
      </c>
      <c r="T752">
        <f t="shared" si="59"/>
        <v>60.082352941176474</v>
      </c>
    </row>
    <row r="753" spans="1:20" ht="23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t="s">
        <v>20</v>
      </c>
      <c r="G753">
        <v>3596</v>
      </c>
      <c r="H753" t="s">
        <v>21</v>
      </c>
      <c r="I753" t="s">
        <v>22</v>
      </c>
      <c r="J753">
        <v>1321336800</v>
      </c>
      <c r="K753" s="6">
        <f t="shared" si="55"/>
        <v>40862.25</v>
      </c>
      <c r="L753">
        <v>1323064800</v>
      </c>
      <c r="M753" s="7">
        <f t="shared" si="56"/>
        <v>40882.25</v>
      </c>
      <c r="N753">
        <f t="shared" si="57"/>
        <v>20</v>
      </c>
      <c r="O753" t="b">
        <v>0</v>
      </c>
      <c r="P753" t="b">
        <v>0</v>
      </c>
      <c r="Q753" t="s">
        <v>2037</v>
      </c>
      <c r="R753" t="s">
        <v>2038</v>
      </c>
      <c r="S753" s="12">
        <f t="shared" si="58"/>
        <v>205</v>
      </c>
      <c r="T753">
        <f t="shared" si="59"/>
        <v>53.99499443826474</v>
      </c>
    </row>
    <row r="754" spans="1:20" ht="36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t="s">
        <v>20</v>
      </c>
      <c r="G754">
        <v>244</v>
      </c>
      <c r="H754" t="s">
        <v>21</v>
      </c>
      <c r="I754" t="s">
        <v>22</v>
      </c>
      <c r="J754">
        <v>1404968400</v>
      </c>
      <c r="K754" s="6">
        <f t="shared" si="55"/>
        <v>41830.208333333336</v>
      </c>
      <c r="L754">
        <v>1405141200</v>
      </c>
      <c r="M754" s="7">
        <f t="shared" si="56"/>
        <v>41832.208333333336</v>
      </c>
      <c r="N754">
        <f t="shared" si="57"/>
        <v>2</v>
      </c>
      <c r="O754" t="b">
        <v>0</v>
      </c>
      <c r="P754" t="b">
        <v>0</v>
      </c>
      <c r="Q754" t="s">
        <v>2033</v>
      </c>
      <c r="R754" t="s">
        <v>2034</v>
      </c>
      <c r="S754" s="12">
        <f t="shared" si="58"/>
        <v>219</v>
      </c>
      <c r="T754">
        <f t="shared" si="59"/>
        <v>60.922131147540981</v>
      </c>
    </row>
    <row r="755" spans="1:20" ht="23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t="s">
        <v>20</v>
      </c>
      <c r="G755">
        <v>5180</v>
      </c>
      <c r="H755" t="s">
        <v>21</v>
      </c>
      <c r="I755" t="s">
        <v>22</v>
      </c>
      <c r="J755">
        <v>1279170000</v>
      </c>
      <c r="K755" s="6">
        <f t="shared" si="55"/>
        <v>40374.208333333336</v>
      </c>
      <c r="L755">
        <v>1283058000</v>
      </c>
      <c r="M755" s="7">
        <f t="shared" si="56"/>
        <v>40419.208333333336</v>
      </c>
      <c r="N755">
        <f t="shared" si="57"/>
        <v>45</v>
      </c>
      <c r="O755" t="b">
        <v>0</v>
      </c>
      <c r="P755" t="b">
        <v>0</v>
      </c>
      <c r="Q755" t="s">
        <v>2037</v>
      </c>
      <c r="R755" t="s">
        <v>2038</v>
      </c>
      <c r="S755" s="12">
        <f t="shared" si="58"/>
        <v>186</v>
      </c>
      <c r="T755">
        <f t="shared" si="59"/>
        <v>26.0015444015444</v>
      </c>
    </row>
    <row r="756" spans="1:20" ht="23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t="s">
        <v>20</v>
      </c>
      <c r="G756">
        <v>589</v>
      </c>
      <c r="H756" t="s">
        <v>107</v>
      </c>
      <c r="I756" t="s">
        <v>108</v>
      </c>
      <c r="J756">
        <v>1294725600</v>
      </c>
      <c r="K756" s="6">
        <f t="shared" si="55"/>
        <v>40554.25</v>
      </c>
      <c r="L756">
        <v>1295762400</v>
      </c>
      <c r="M756" s="7">
        <f t="shared" si="56"/>
        <v>40566.25</v>
      </c>
      <c r="N756">
        <f t="shared" si="57"/>
        <v>12</v>
      </c>
      <c r="O756" t="b">
        <v>0</v>
      </c>
      <c r="P756" t="b">
        <v>0</v>
      </c>
      <c r="Q756" t="s">
        <v>2039</v>
      </c>
      <c r="R756" t="s">
        <v>2047</v>
      </c>
      <c r="S756" s="12">
        <f t="shared" si="58"/>
        <v>237</v>
      </c>
      <c r="T756">
        <f t="shared" si="59"/>
        <v>80.993208828522924</v>
      </c>
    </row>
    <row r="757" spans="1:20" ht="23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t="s">
        <v>20</v>
      </c>
      <c r="G757">
        <v>2725</v>
      </c>
      <c r="H757" t="s">
        <v>21</v>
      </c>
      <c r="I757" t="s">
        <v>22</v>
      </c>
      <c r="J757">
        <v>1419055200</v>
      </c>
      <c r="K757" s="6">
        <f t="shared" si="55"/>
        <v>41993.25</v>
      </c>
      <c r="L757">
        <v>1419573600</v>
      </c>
      <c r="M757" s="7">
        <f t="shared" si="56"/>
        <v>41999.25</v>
      </c>
      <c r="N757">
        <f t="shared" si="57"/>
        <v>6</v>
      </c>
      <c r="O757" t="b">
        <v>0</v>
      </c>
      <c r="P757" t="b">
        <v>1</v>
      </c>
      <c r="Q757" t="s">
        <v>2033</v>
      </c>
      <c r="R757" t="s">
        <v>2034</v>
      </c>
      <c r="S757" s="12">
        <f t="shared" si="58"/>
        <v>306</v>
      </c>
      <c r="T757">
        <f t="shared" si="59"/>
        <v>34.995963302752294</v>
      </c>
    </row>
    <row r="758" spans="1:20" ht="23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t="s">
        <v>20</v>
      </c>
      <c r="G758">
        <v>300</v>
      </c>
      <c r="H758" t="s">
        <v>21</v>
      </c>
      <c r="I758" t="s">
        <v>22</v>
      </c>
      <c r="J758">
        <v>1399006800</v>
      </c>
      <c r="K758" s="6">
        <f t="shared" si="55"/>
        <v>41761.208333333336</v>
      </c>
      <c r="L758">
        <v>1399179600</v>
      </c>
      <c r="M758" s="7">
        <f t="shared" si="56"/>
        <v>41763.208333333336</v>
      </c>
      <c r="N758">
        <f t="shared" si="57"/>
        <v>2</v>
      </c>
      <c r="O758" t="b">
        <v>0</v>
      </c>
      <c r="P758" t="b">
        <v>0</v>
      </c>
      <c r="Q758" t="s">
        <v>2062</v>
      </c>
      <c r="R758" t="s">
        <v>2063</v>
      </c>
      <c r="S758" s="12">
        <f t="shared" si="58"/>
        <v>112</v>
      </c>
      <c r="T758">
        <f t="shared" si="59"/>
        <v>24.986666666666668</v>
      </c>
    </row>
    <row r="759" spans="1:20" ht="23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t="s">
        <v>20</v>
      </c>
      <c r="G759">
        <v>144</v>
      </c>
      <c r="H759" t="s">
        <v>21</v>
      </c>
      <c r="I759" t="s">
        <v>22</v>
      </c>
      <c r="J759">
        <v>1575698400</v>
      </c>
      <c r="K759" s="6">
        <f t="shared" si="55"/>
        <v>43806.25</v>
      </c>
      <c r="L759">
        <v>1576562400</v>
      </c>
      <c r="M759" s="7">
        <f t="shared" si="56"/>
        <v>43816.25</v>
      </c>
      <c r="N759">
        <f t="shared" si="57"/>
        <v>10</v>
      </c>
      <c r="O759" t="b">
        <v>0</v>
      </c>
      <c r="P759" t="b">
        <v>1</v>
      </c>
      <c r="Q759" t="s">
        <v>2031</v>
      </c>
      <c r="R759" t="s">
        <v>2032</v>
      </c>
      <c r="S759" s="12">
        <f t="shared" si="58"/>
        <v>369</v>
      </c>
      <c r="T759">
        <f t="shared" si="59"/>
        <v>69.215277777777771</v>
      </c>
    </row>
    <row r="760" spans="1:20" ht="23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t="s">
        <v>20</v>
      </c>
      <c r="G760">
        <v>87</v>
      </c>
      <c r="H760" t="s">
        <v>21</v>
      </c>
      <c r="I760" t="s">
        <v>22</v>
      </c>
      <c r="J760">
        <v>1312693200</v>
      </c>
      <c r="K760" s="6">
        <f t="shared" si="55"/>
        <v>40762.208333333336</v>
      </c>
      <c r="L760">
        <v>1313730000</v>
      </c>
      <c r="M760" s="7">
        <f t="shared" si="56"/>
        <v>40774.208333333336</v>
      </c>
      <c r="N760">
        <f t="shared" si="57"/>
        <v>12</v>
      </c>
      <c r="O760" t="b">
        <v>0</v>
      </c>
      <c r="P760" t="b">
        <v>0</v>
      </c>
      <c r="Q760" t="s">
        <v>2033</v>
      </c>
      <c r="R760" t="s">
        <v>2056</v>
      </c>
      <c r="S760" s="12">
        <f t="shared" si="58"/>
        <v>101</v>
      </c>
      <c r="T760">
        <f t="shared" si="59"/>
        <v>72.05747126436782</v>
      </c>
    </row>
    <row r="761" spans="1:20" ht="23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t="s">
        <v>20</v>
      </c>
      <c r="G761">
        <v>3116</v>
      </c>
      <c r="H761" t="s">
        <v>21</v>
      </c>
      <c r="I761" t="s">
        <v>22</v>
      </c>
      <c r="J761">
        <v>1393394400</v>
      </c>
      <c r="K761" s="6">
        <f t="shared" si="55"/>
        <v>41696.25</v>
      </c>
      <c r="L761">
        <v>1394085600</v>
      </c>
      <c r="M761" s="7">
        <f t="shared" si="56"/>
        <v>41704.25</v>
      </c>
      <c r="N761">
        <f t="shared" si="57"/>
        <v>8</v>
      </c>
      <c r="O761" t="b">
        <v>0</v>
      </c>
      <c r="P761" t="b">
        <v>0</v>
      </c>
      <c r="Q761" t="s">
        <v>2037</v>
      </c>
      <c r="R761" t="s">
        <v>2038</v>
      </c>
      <c r="S761" s="12">
        <f t="shared" si="58"/>
        <v>342</v>
      </c>
      <c r="T761">
        <f t="shared" si="59"/>
        <v>48.003209242618745</v>
      </c>
    </row>
    <row r="762" spans="1:20" ht="36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t="s">
        <v>20</v>
      </c>
      <c r="G762">
        <v>909</v>
      </c>
      <c r="H762" t="s">
        <v>21</v>
      </c>
      <c r="I762" t="s">
        <v>22</v>
      </c>
      <c r="J762">
        <v>1329717600</v>
      </c>
      <c r="K762" s="6">
        <f t="shared" si="55"/>
        <v>40959.25</v>
      </c>
      <c r="L762">
        <v>1331186400</v>
      </c>
      <c r="M762" s="7">
        <f t="shared" si="56"/>
        <v>40976.25</v>
      </c>
      <c r="N762">
        <f t="shared" si="57"/>
        <v>17</v>
      </c>
      <c r="O762" t="b">
        <v>0</v>
      </c>
      <c r="P762" t="b">
        <v>0</v>
      </c>
      <c r="Q762" t="s">
        <v>2039</v>
      </c>
      <c r="R762" t="s">
        <v>2040</v>
      </c>
      <c r="S762" s="12">
        <f t="shared" si="58"/>
        <v>322</v>
      </c>
      <c r="T762">
        <f t="shared" si="59"/>
        <v>67.034103410341032</v>
      </c>
    </row>
    <row r="763" spans="1:20" ht="36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t="s">
        <v>20</v>
      </c>
      <c r="G763">
        <v>1613</v>
      </c>
      <c r="H763" t="s">
        <v>21</v>
      </c>
      <c r="I763" t="s">
        <v>22</v>
      </c>
      <c r="J763">
        <v>1335330000</v>
      </c>
      <c r="K763" s="6">
        <f t="shared" si="55"/>
        <v>41024.208333333336</v>
      </c>
      <c r="L763">
        <v>1336539600</v>
      </c>
      <c r="M763" s="7">
        <f t="shared" si="56"/>
        <v>41038.208333333336</v>
      </c>
      <c r="N763">
        <f t="shared" si="57"/>
        <v>14</v>
      </c>
      <c r="O763" t="b">
        <v>0</v>
      </c>
      <c r="P763" t="b">
        <v>0</v>
      </c>
      <c r="Q763" t="s">
        <v>2035</v>
      </c>
      <c r="R763" t="s">
        <v>2036</v>
      </c>
      <c r="S763" s="12">
        <f t="shared" si="58"/>
        <v>120</v>
      </c>
      <c r="T763">
        <f t="shared" si="59"/>
        <v>64.01425914445133</v>
      </c>
    </row>
    <row r="764" spans="1:20" ht="23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t="s">
        <v>20</v>
      </c>
      <c r="G764">
        <v>136</v>
      </c>
      <c r="H764" t="s">
        <v>21</v>
      </c>
      <c r="I764" t="s">
        <v>22</v>
      </c>
      <c r="J764">
        <v>1268888400</v>
      </c>
      <c r="K764" s="6">
        <f t="shared" si="55"/>
        <v>40255.208333333336</v>
      </c>
      <c r="L764">
        <v>1269752400</v>
      </c>
      <c r="M764" s="7">
        <f t="shared" si="56"/>
        <v>40265.208333333336</v>
      </c>
      <c r="N764">
        <f t="shared" si="57"/>
        <v>10</v>
      </c>
      <c r="O764" t="b">
        <v>0</v>
      </c>
      <c r="P764" t="b">
        <v>0</v>
      </c>
      <c r="Q764" t="s">
        <v>2045</v>
      </c>
      <c r="R764" t="s">
        <v>2057</v>
      </c>
      <c r="S764" s="12">
        <f t="shared" si="58"/>
        <v>147</v>
      </c>
      <c r="T764">
        <f t="shared" si="59"/>
        <v>96.066176470588232</v>
      </c>
    </row>
    <row r="765" spans="1:20" ht="23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t="s">
        <v>20</v>
      </c>
      <c r="G765">
        <v>130</v>
      </c>
      <c r="H765" t="s">
        <v>21</v>
      </c>
      <c r="I765" t="s">
        <v>22</v>
      </c>
      <c r="J765">
        <v>1289973600</v>
      </c>
      <c r="K765" s="6">
        <f t="shared" si="55"/>
        <v>40499.25</v>
      </c>
      <c r="L765">
        <v>1291615200</v>
      </c>
      <c r="M765" s="7">
        <f t="shared" si="56"/>
        <v>40518.25</v>
      </c>
      <c r="N765">
        <f t="shared" si="57"/>
        <v>19</v>
      </c>
      <c r="O765" t="b">
        <v>0</v>
      </c>
      <c r="P765" t="b">
        <v>0</v>
      </c>
      <c r="Q765" t="s">
        <v>2033</v>
      </c>
      <c r="R765" t="s">
        <v>2034</v>
      </c>
      <c r="S765" s="12">
        <f t="shared" si="58"/>
        <v>951</v>
      </c>
      <c r="T765">
        <f t="shared" si="59"/>
        <v>51.184615384615384</v>
      </c>
    </row>
    <row r="766" spans="1:20" ht="23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t="s">
        <v>20</v>
      </c>
      <c r="G766">
        <v>102</v>
      </c>
      <c r="H766" t="s">
        <v>21</v>
      </c>
      <c r="I766" t="s">
        <v>22</v>
      </c>
      <c r="J766">
        <v>1279083600</v>
      </c>
      <c r="K766" s="6">
        <f t="shared" si="55"/>
        <v>40373.208333333336</v>
      </c>
      <c r="L766">
        <v>1279947600</v>
      </c>
      <c r="M766" s="7">
        <f t="shared" si="56"/>
        <v>40383.208333333336</v>
      </c>
      <c r="N766">
        <f t="shared" si="57"/>
        <v>10</v>
      </c>
      <c r="O766" t="b">
        <v>0</v>
      </c>
      <c r="P766" t="b">
        <v>0</v>
      </c>
      <c r="Q766" t="s">
        <v>2048</v>
      </c>
      <c r="R766" t="s">
        <v>2049</v>
      </c>
      <c r="S766" s="12">
        <f t="shared" si="58"/>
        <v>1038</v>
      </c>
      <c r="T766">
        <f t="shared" si="59"/>
        <v>61.03921568627451</v>
      </c>
    </row>
    <row r="767" spans="1:20" ht="23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t="s">
        <v>20</v>
      </c>
      <c r="G767">
        <v>4006</v>
      </c>
      <c r="H767" t="s">
        <v>21</v>
      </c>
      <c r="I767" t="s">
        <v>22</v>
      </c>
      <c r="J767">
        <v>1395810000</v>
      </c>
      <c r="K767" s="6">
        <f t="shared" si="55"/>
        <v>41724.208333333336</v>
      </c>
      <c r="L767">
        <v>1396933200</v>
      </c>
      <c r="M767" s="7">
        <f t="shared" si="56"/>
        <v>41737.208333333336</v>
      </c>
      <c r="N767">
        <f t="shared" si="57"/>
        <v>13</v>
      </c>
      <c r="O767" t="b">
        <v>0</v>
      </c>
      <c r="P767" t="b">
        <v>0</v>
      </c>
      <c r="Q767" t="s">
        <v>2039</v>
      </c>
      <c r="R767" t="s">
        <v>2047</v>
      </c>
      <c r="S767" s="12">
        <f t="shared" si="58"/>
        <v>155</v>
      </c>
      <c r="T767">
        <f t="shared" si="59"/>
        <v>47.001497753369947</v>
      </c>
    </row>
    <row r="768" spans="1:20" ht="36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t="s">
        <v>20</v>
      </c>
      <c r="G768">
        <v>1629</v>
      </c>
      <c r="H768" t="s">
        <v>21</v>
      </c>
      <c r="I768" t="s">
        <v>22</v>
      </c>
      <c r="J768">
        <v>1268715600</v>
      </c>
      <c r="K768" s="6">
        <f t="shared" si="55"/>
        <v>40253.208333333336</v>
      </c>
      <c r="L768">
        <v>1270530000</v>
      </c>
      <c r="M768" s="7">
        <f t="shared" si="56"/>
        <v>40274.208333333336</v>
      </c>
      <c r="N768">
        <f t="shared" si="57"/>
        <v>21</v>
      </c>
      <c r="O768" t="b">
        <v>0</v>
      </c>
      <c r="P768" t="b">
        <v>1</v>
      </c>
      <c r="Q768" t="s">
        <v>2037</v>
      </c>
      <c r="R768" t="s">
        <v>2038</v>
      </c>
      <c r="S768" s="12">
        <f t="shared" si="58"/>
        <v>209</v>
      </c>
      <c r="T768">
        <f t="shared" si="59"/>
        <v>89.99079189686924</v>
      </c>
    </row>
    <row r="769" spans="1:20" ht="23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t="s">
        <v>20</v>
      </c>
      <c r="G769">
        <v>2188</v>
      </c>
      <c r="H769" t="s">
        <v>21</v>
      </c>
      <c r="I769" t="s">
        <v>22</v>
      </c>
      <c r="J769">
        <v>1573970400</v>
      </c>
      <c r="K769" s="6">
        <f t="shared" si="55"/>
        <v>43786.25</v>
      </c>
      <c r="L769">
        <v>1575525600</v>
      </c>
      <c r="M769" s="7">
        <f t="shared" si="56"/>
        <v>43804.25</v>
      </c>
      <c r="N769">
        <f t="shared" si="57"/>
        <v>18</v>
      </c>
      <c r="O769" t="b">
        <v>0</v>
      </c>
      <c r="P769" t="b">
        <v>0</v>
      </c>
      <c r="Q769" t="s">
        <v>2037</v>
      </c>
      <c r="R769" t="s">
        <v>2038</v>
      </c>
      <c r="S769" s="12">
        <f t="shared" si="58"/>
        <v>202</v>
      </c>
      <c r="T769">
        <f t="shared" si="59"/>
        <v>67.997714808043881</v>
      </c>
    </row>
    <row r="770" spans="1:20" ht="23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t="s">
        <v>20</v>
      </c>
      <c r="G770">
        <v>2409</v>
      </c>
      <c r="H770" t="s">
        <v>107</v>
      </c>
      <c r="I770" t="s">
        <v>108</v>
      </c>
      <c r="J770">
        <v>1276578000</v>
      </c>
      <c r="K770" s="6">
        <f t="shared" ref="K770:K833" si="60">(((J770/60)/60)/24)+DATE(1970,1,1)</f>
        <v>40344.208333333336</v>
      </c>
      <c r="L770">
        <v>1279083600</v>
      </c>
      <c r="M770" s="7">
        <f t="shared" ref="M770:M833" si="61">(((L770/60)/60)/24)+DATE(1970,1,1)</f>
        <v>40373.208333333336</v>
      </c>
      <c r="N770">
        <f t="shared" ref="N770:N833" si="62">DATEDIF(K770,M770, "D")</f>
        <v>29</v>
      </c>
      <c r="O770" t="b">
        <v>0</v>
      </c>
      <c r="P770" t="b">
        <v>0</v>
      </c>
      <c r="Q770" t="s">
        <v>2033</v>
      </c>
      <c r="R770" t="s">
        <v>2034</v>
      </c>
      <c r="S770" s="12">
        <f t="shared" ref="S770:S833" si="63">ROUND(E770/D770*100,0)</f>
        <v>162</v>
      </c>
      <c r="T770">
        <f t="shared" ref="T770:T833" si="64">E770/G770</f>
        <v>73.004566210045667</v>
      </c>
    </row>
    <row r="771" spans="1:20" ht="23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t="s">
        <v>20</v>
      </c>
      <c r="G771">
        <v>194</v>
      </c>
      <c r="H771" t="s">
        <v>21</v>
      </c>
      <c r="I771" t="s">
        <v>22</v>
      </c>
      <c r="J771">
        <v>1401426000</v>
      </c>
      <c r="K771" s="6">
        <f t="shared" si="60"/>
        <v>41789.208333333336</v>
      </c>
      <c r="L771">
        <v>1402894800</v>
      </c>
      <c r="M771" s="7">
        <f t="shared" si="61"/>
        <v>41806.208333333336</v>
      </c>
      <c r="N771">
        <f t="shared" si="62"/>
        <v>17</v>
      </c>
      <c r="O771" t="b">
        <v>1</v>
      </c>
      <c r="P771" t="b">
        <v>0</v>
      </c>
      <c r="Q771" t="s">
        <v>2035</v>
      </c>
      <c r="R771" t="s">
        <v>2044</v>
      </c>
      <c r="S771" s="12">
        <f t="shared" si="63"/>
        <v>207</v>
      </c>
      <c r="T771">
        <f t="shared" si="64"/>
        <v>67.103092783505161</v>
      </c>
    </row>
    <row r="772" spans="1:20" ht="36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t="s">
        <v>20</v>
      </c>
      <c r="G772">
        <v>1140</v>
      </c>
      <c r="H772" t="s">
        <v>21</v>
      </c>
      <c r="I772" t="s">
        <v>22</v>
      </c>
      <c r="J772">
        <v>1433480400</v>
      </c>
      <c r="K772" s="6">
        <f t="shared" si="60"/>
        <v>42160.208333333328</v>
      </c>
      <c r="L772">
        <v>1434430800</v>
      </c>
      <c r="M772" s="7">
        <f t="shared" si="61"/>
        <v>42171.208333333328</v>
      </c>
      <c r="N772">
        <f t="shared" si="62"/>
        <v>11</v>
      </c>
      <c r="O772" t="b">
        <v>0</v>
      </c>
      <c r="P772" t="b">
        <v>0</v>
      </c>
      <c r="Q772" t="s">
        <v>2037</v>
      </c>
      <c r="R772" t="s">
        <v>2038</v>
      </c>
      <c r="S772" s="12">
        <f t="shared" si="63"/>
        <v>128</v>
      </c>
      <c r="T772">
        <f t="shared" si="64"/>
        <v>79.978947368421046</v>
      </c>
    </row>
    <row r="773" spans="1:20" ht="23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t="s">
        <v>20</v>
      </c>
      <c r="G773">
        <v>102</v>
      </c>
      <c r="H773" t="s">
        <v>21</v>
      </c>
      <c r="I773" t="s">
        <v>22</v>
      </c>
      <c r="J773">
        <v>1555563600</v>
      </c>
      <c r="K773" s="6">
        <f t="shared" si="60"/>
        <v>43573.208333333328</v>
      </c>
      <c r="L773">
        <v>1557896400</v>
      </c>
      <c r="M773" s="7">
        <f t="shared" si="61"/>
        <v>43600.208333333328</v>
      </c>
      <c r="N773">
        <f t="shared" si="62"/>
        <v>27</v>
      </c>
      <c r="O773" t="b">
        <v>0</v>
      </c>
      <c r="P773" t="b">
        <v>0</v>
      </c>
      <c r="Q773" t="s">
        <v>2037</v>
      </c>
      <c r="R773" t="s">
        <v>2038</v>
      </c>
      <c r="S773" s="12">
        <f t="shared" si="63"/>
        <v>120</v>
      </c>
      <c r="T773">
        <f t="shared" si="64"/>
        <v>62.176470588235297</v>
      </c>
    </row>
    <row r="774" spans="1:20" ht="23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>
        <v>2857</v>
      </c>
      <c r="H774" t="s">
        <v>21</v>
      </c>
      <c r="I774" t="s">
        <v>22</v>
      </c>
      <c r="J774">
        <v>1295676000</v>
      </c>
      <c r="K774" s="6">
        <f t="shared" si="60"/>
        <v>40565.25</v>
      </c>
      <c r="L774">
        <v>1297490400</v>
      </c>
      <c r="M774" s="7">
        <f t="shared" si="61"/>
        <v>40586.25</v>
      </c>
      <c r="N774">
        <f t="shared" si="62"/>
        <v>21</v>
      </c>
      <c r="O774" t="b">
        <v>0</v>
      </c>
      <c r="P774" t="b">
        <v>0</v>
      </c>
      <c r="Q774" t="s">
        <v>2037</v>
      </c>
      <c r="R774" t="s">
        <v>2038</v>
      </c>
      <c r="S774" s="12">
        <f t="shared" si="63"/>
        <v>171</v>
      </c>
      <c r="T774">
        <f t="shared" si="64"/>
        <v>53.005950297514879</v>
      </c>
    </row>
    <row r="775" spans="1:20" ht="23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t="s">
        <v>20</v>
      </c>
      <c r="G775">
        <v>107</v>
      </c>
      <c r="H775" t="s">
        <v>21</v>
      </c>
      <c r="I775" t="s">
        <v>22</v>
      </c>
      <c r="J775">
        <v>1443848400</v>
      </c>
      <c r="K775" s="6">
        <f t="shared" si="60"/>
        <v>42280.208333333328</v>
      </c>
      <c r="L775">
        <v>1447394400</v>
      </c>
      <c r="M775" s="7">
        <f t="shared" si="61"/>
        <v>42321.25</v>
      </c>
      <c r="N775">
        <f t="shared" si="62"/>
        <v>41</v>
      </c>
      <c r="O775" t="b">
        <v>0</v>
      </c>
      <c r="P775" t="b">
        <v>0</v>
      </c>
      <c r="Q775" t="s">
        <v>2045</v>
      </c>
      <c r="R775" t="s">
        <v>2046</v>
      </c>
      <c r="S775" s="12">
        <f t="shared" si="63"/>
        <v>187</v>
      </c>
      <c r="T775">
        <f t="shared" si="64"/>
        <v>57.738317757009348</v>
      </c>
    </row>
    <row r="776" spans="1:20" ht="23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t="s">
        <v>20</v>
      </c>
      <c r="G776">
        <v>160</v>
      </c>
      <c r="H776" t="s">
        <v>40</v>
      </c>
      <c r="I776" t="s">
        <v>41</v>
      </c>
      <c r="J776">
        <v>1457330400</v>
      </c>
      <c r="K776" s="6">
        <f t="shared" si="60"/>
        <v>42436.25</v>
      </c>
      <c r="L776">
        <v>1458277200</v>
      </c>
      <c r="M776" s="7">
        <f t="shared" si="61"/>
        <v>42447.208333333328</v>
      </c>
      <c r="N776">
        <f t="shared" si="62"/>
        <v>11</v>
      </c>
      <c r="O776" t="b">
        <v>0</v>
      </c>
      <c r="P776" t="b">
        <v>0</v>
      </c>
      <c r="Q776" t="s">
        <v>2033</v>
      </c>
      <c r="R776" t="s">
        <v>2034</v>
      </c>
      <c r="S776" s="12">
        <f t="shared" si="63"/>
        <v>188</v>
      </c>
      <c r="T776">
        <f t="shared" si="64"/>
        <v>40.03125</v>
      </c>
    </row>
    <row r="777" spans="1:20" ht="23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t="s">
        <v>20</v>
      </c>
      <c r="G777">
        <v>2230</v>
      </c>
      <c r="H777" t="s">
        <v>21</v>
      </c>
      <c r="I777" t="s">
        <v>22</v>
      </c>
      <c r="J777">
        <v>1395550800</v>
      </c>
      <c r="K777" s="6">
        <f t="shared" si="60"/>
        <v>41721.208333333336</v>
      </c>
      <c r="L777">
        <v>1395723600</v>
      </c>
      <c r="M777" s="7">
        <f t="shared" si="61"/>
        <v>41723.208333333336</v>
      </c>
      <c r="N777">
        <f t="shared" si="62"/>
        <v>2</v>
      </c>
      <c r="O777" t="b">
        <v>0</v>
      </c>
      <c r="P777" t="b">
        <v>0</v>
      </c>
      <c r="Q777" t="s">
        <v>2031</v>
      </c>
      <c r="R777" t="s">
        <v>2032</v>
      </c>
      <c r="S777" s="12">
        <f t="shared" si="63"/>
        <v>131</v>
      </c>
      <c r="T777">
        <f t="shared" si="64"/>
        <v>81.016591928251117</v>
      </c>
    </row>
    <row r="778" spans="1:20" ht="23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t="s">
        <v>20</v>
      </c>
      <c r="G778">
        <v>316</v>
      </c>
      <c r="H778" t="s">
        <v>21</v>
      </c>
      <c r="I778" t="s">
        <v>22</v>
      </c>
      <c r="J778">
        <v>1551852000</v>
      </c>
      <c r="K778" s="6">
        <f t="shared" si="60"/>
        <v>43530.25</v>
      </c>
      <c r="L778">
        <v>1552197600</v>
      </c>
      <c r="M778" s="7">
        <f t="shared" si="61"/>
        <v>43534.25</v>
      </c>
      <c r="N778">
        <f t="shared" si="62"/>
        <v>4</v>
      </c>
      <c r="O778" t="b">
        <v>0</v>
      </c>
      <c r="P778" t="b">
        <v>1</v>
      </c>
      <c r="Q778" t="s">
        <v>2033</v>
      </c>
      <c r="R778" t="s">
        <v>2056</v>
      </c>
      <c r="S778" s="12">
        <f t="shared" si="63"/>
        <v>284</v>
      </c>
      <c r="T778">
        <f t="shared" si="64"/>
        <v>35.047468354430379</v>
      </c>
    </row>
    <row r="779" spans="1:20" ht="23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t="s">
        <v>20</v>
      </c>
      <c r="G779">
        <v>117</v>
      </c>
      <c r="H779" t="s">
        <v>21</v>
      </c>
      <c r="I779" t="s">
        <v>22</v>
      </c>
      <c r="J779">
        <v>1547618400</v>
      </c>
      <c r="K779" s="6">
        <f t="shared" si="60"/>
        <v>43481.25</v>
      </c>
      <c r="L779">
        <v>1549087200</v>
      </c>
      <c r="M779" s="7">
        <f t="shared" si="61"/>
        <v>43498.25</v>
      </c>
      <c r="N779">
        <f t="shared" si="62"/>
        <v>17</v>
      </c>
      <c r="O779" t="b">
        <v>0</v>
      </c>
      <c r="P779" t="b">
        <v>0</v>
      </c>
      <c r="Q779" t="s">
        <v>2039</v>
      </c>
      <c r="R779" t="s">
        <v>2061</v>
      </c>
      <c r="S779" s="12">
        <f t="shared" si="63"/>
        <v>120</v>
      </c>
      <c r="T779">
        <f t="shared" si="64"/>
        <v>102.92307692307692</v>
      </c>
    </row>
    <row r="780" spans="1:20" ht="36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t="s">
        <v>20</v>
      </c>
      <c r="G780">
        <v>6406</v>
      </c>
      <c r="H780" t="s">
        <v>21</v>
      </c>
      <c r="I780" t="s">
        <v>22</v>
      </c>
      <c r="J780">
        <v>1355637600</v>
      </c>
      <c r="K780" s="6">
        <f t="shared" si="60"/>
        <v>41259.25</v>
      </c>
      <c r="L780">
        <v>1356847200</v>
      </c>
      <c r="M780" s="7">
        <f t="shared" si="61"/>
        <v>41273.25</v>
      </c>
      <c r="N780">
        <f t="shared" si="62"/>
        <v>14</v>
      </c>
      <c r="O780" t="b">
        <v>0</v>
      </c>
      <c r="P780" t="b">
        <v>0</v>
      </c>
      <c r="Q780" t="s">
        <v>2037</v>
      </c>
      <c r="R780" t="s">
        <v>2038</v>
      </c>
      <c r="S780" s="12">
        <f t="shared" si="63"/>
        <v>419</v>
      </c>
      <c r="T780">
        <f t="shared" si="64"/>
        <v>27.998126756166094</v>
      </c>
    </row>
    <row r="781" spans="1:20" ht="23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t="s">
        <v>20</v>
      </c>
      <c r="G781">
        <v>192</v>
      </c>
      <c r="H781" t="s">
        <v>21</v>
      </c>
      <c r="I781" t="s">
        <v>22</v>
      </c>
      <c r="J781">
        <v>1287810000</v>
      </c>
      <c r="K781" s="6">
        <f t="shared" si="60"/>
        <v>40474.208333333336</v>
      </c>
      <c r="L781">
        <v>1289800800</v>
      </c>
      <c r="M781" s="7">
        <f t="shared" si="61"/>
        <v>40497.25</v>
      </c>
      <c r="N781">
        <f t="shared" si="62"/>
        <v>23</v>
      </c>
      <c r="O781" t="b">
        <v>0</v>
      </c>
      <c r="P781" t="b">
        <v>0</v>
      </c>
      <c r="Q781" t="s">
        <v>2033</v>
      </c>
      <c r="R781" t="s">
        <v>2041</v>
      </c>
      <c r="S781" s="12">
        <f t="shared" si="63"/>
        <v>139</v>
      </c>
      <c r="T781">
        <f t="shared" si="64"/>
        <v>45.026041666666664</v>
      </c>
    </row>
    <row r="782" spans="1:20" ht="36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t="s">
        <v>20</v>
      </c>
      <c r="G782">
        <v>26</v>
      </c>
      <c r="H782" t="s">
        <v>15</v>
      </c>
      <c r="I782" t="s">
        <v>16</v>
      </c>
      <c r="J782">
        <v>1503723600</v>
      </c>
      <c r="K782" s="6">
        <f t="shared" si="60"/>
        <v>42973.208333333328</v>
      </c>
      <c r="L782">
        <v>1504501200</v>
      </c>
      <c r="M782" s="7">
        <f t="shared" si="61"/>
        <v>42982.208333333328</v>
      </c>
      <c r="N782">
        <f t="shared" si="62"/>
        <v>9</v>
      </c>
      <c r="O782" t="b">
        <v>0</v>
      </c>
      <c r="P782" t="b">
        <v>0</v>
      </c>
      <c r="Q782" t="s">
        <v>2037</v>
      </c>
      <c r="R782" t="s">
        <v>2038</v>
      </c>
      <c r="S782" s="12">
        <f t="shared" si="63"/>
        <v>174</v>
      </c>
      <c r="T782">
        <f t="shared" si="64"/>
        <v>73.615384615384613</v>
      </c>
    </row>
    <row r="783" spans="1:20" ht="36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t="s">
        <v>20</v>
      </c>
      <c r="G783">
        <v>723</v>
      </c>
      <c r="H783" t="s">
        <v>21</v>
      </c>
      <c r="I783" t="s">
        <v>22</v>
      </c>
      <c r="J783">
        <v>1484114400</v>
      </c>
      <c r="K783" s="6">
        <f t="shared" si="60"/>
        <v>42746.25</v>
      </c>
      <c r="L783">
        <v>1485669600</v>
      </c>
      <c r="M783" s="7">
        <f t="shared" si="61"/>
        <v>42764.25</v>
      </c>
      <c r="N783">
        <f t="shared" si="62"/>
        <v>18</v>
      </c>
      <c r="O783" t="b">
        <v>0</v>
      </c>
      <c r="P783" t="b">
        <v>0</v>
      </c>
      <c r="Q783" t="s">
        <v>2037</v>
      </c>
      <c r="R783" t="s">
        <v>2038</v>
      </c>
      <c r="S783" s="12">
        <f t="shared" si="63"/>
        <v>155</v>
      </c>
      <c r="T783">
        <f t="shared" si="64"/>
        <v>56.991701244813278</v>
      </c>
    </row>
    <row r="784" spans="1:20" ht="23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t="s">
        <v>20</v>
      </c>
      <c r="G784">
        <v>170</v>
      </c>
      <c r="H784" t="s">
        <v>107</v>
      </c>
      <c r="I784" t="s">
        <v>108</v>
      </c>
      <c r="J784">
        <v>1461906000</v>
      </c>
      <c r="K784" s="6">
        <f t="shared" si="60"/>
        <v>42489.208333333328</v>
      </c>
      <c r="L784">
        <v>1462770000</v>
      </c>
      <c r="M784" s="7">
        <f t="shared" si="61"/>
        <v>42499.208333333328</v>
      </c>
      <c r="N784">
        <f t="shared" si="62"/>
        <v>10</v>
      </c>
      <c r="O784" t="b">
        <v>0</v>
      </c>
      <c r="P784" t="b">
        <v>0</v>
      </c>
      <c r="Q784" t="s">
        <v>2037</v>
      </c>
      <c r="R784" t="s">
        <v>2038</v>
      </c>
      <c r="S784" s="12">
        <f t="shared" si="63"/>
        <v>170</v>
      </c>
      <c r="T784">
        <f t="shared" si="64"/>
        <v>85.223529411764702</v>
      </c>
    </row>
    <row r="785" spans="1:20" ht="23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t="s">
        <v>20</v>
      </c>
      <c r="G785">
        <v>238</v>
      </c>
      <c r="H785" t="s">
        <v>40</v>
      </c>
      <c r="I785" t="s">
        <v>41</v>
      </c>
      <c r="J785">
        <v>1379653200</v>
      </c>
      <c r="K785" s="6">
        <f t="shared" si="60"/>
        <v>41537.208333333336</v>
      </c>
      <c r="L785">
        <v>1379739600</v>
      </c>
      <c r="M785" s="7">
        <f t="shared" si="61"/>
        <v>41538.208333333336</v>
      </c>
      <c r="N785">
        <f t="shared" si="62"/>
        <v>1</v>
      </c>
      <c r="O785" t="b">
        <v>0</v>
      </c>
      <c r="P785" t="b">
        <v>1</v>
      </c>
      <c r="Q785" t="s">
        <v>2033</v>
      </c>
      <c r="R785" t="s">
        <v>2043</v>
      </c>
      <c r="S785" s="12">
        <f t="shared" si="63"/>
        <v>190</v>
      </c>
      <c r="T785">
        <f t="shared" si="64"/>
        <v>50.962184873949582</v>
      </c>
    </row>
    <row r="786" spans="1:20" ht="23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t="s">
        <v>20</v>
      </c>
      <c r="G786">
        <v>55</v>
      </c>
      <c r="H786" t="s">
        <v>21</v>
      </c>
      <c r="I786" t="s">
        <v>22</v>
      </c>
      <c r="J786">
        <v>1401858000</v>
      </c>
      <c r="K786" s="6">
        <f t="shared" si="60"/>
        <v>41794.208333333336</v>
      </c>
      <c r="L786">
        <v>1402722000</v>
      </c>
      <c r="M786" s="7">
        <f t="shared" si="61"/>
        <v>41804.208333333336</v>
      </c>
      <c r="N786">
        <f t="shared" si="62"/>
        <v>10</v>
      </c>
      <c r="O786" t="b">
        <v>0</v>
      </c>
      <c r="P786" t="b">
        <v>0</v>
      </c>
      <c r="Q786" t="s">
        <v>2037</v>
      </c>
      <c r="R786" t="s">
        <v>2038</v>
      </c>
      <c r="S786" s="12">
        <f t="shared" si="63"/>
        <v>250</v>
      </c>
      <c r="T786">
        <f t="shared" si="64"/>
        <v>63.563636363636363</v>
      </c>
    </row>
    <row r="787" spans="1:20" ht="23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t="s">
        <v>20</v>
      </c>
      <c r="G787">
        <v>128</v>
      </c>
      <c r="H787" t="s">
        <v>26</v>
      </c>
      <c r="I787" t="s">
        <v>27</v>
      </c>
      <c r="J787">
        <v>1467954000</v>
      </c>
      <c r="K787" s="6">
        <f t="shared" si="60"/>
        <v>42559.208333333328</v>
      </c>
      <c r="L787">
        <v>1468299600</v>
      </c>
      <c r="M787" s="7">
        <f t="shared" si="61"/>
        <v>42563.208333333328</v>
      </c>
      <c r="N787">
        <f t="shared" si="62"/>
        <v>4</v>
      </c>
      <c r="O787" t="b">
        <v>0</v>
      </c>
      <c r="P787" t="b">
        <v>0</v>
      </c>
      <c r="Q787" t="s">
        <v>2052</v>
      </c>
      <c r="R787" t="s">
        <v>2053</v>
      </c>
      <c r="S787" s="12">
        <f t="shared" si="63"/>
        <v>268</v>
      </c>
      <c r="T787">
        <f t="shared" si="64"/>
        <v>90.0390625</v>
      </c>
    </row>
    <row r="788" spans="1:20" ht="23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t="s">
        <v>20</v>
      </c>
      <c r="G788">
        <v>2144</v>
      </c>
      <c r="H788" t="s">
        <v>21</v>
      </c>
      <c r="I788" t="s">
        <v>22</v>
      </c>
      <c r="J788">
        <v>1473742800</v>
      </c>
      <c r="K788" s="6">
        <f t="shared" si="60"/>
        <v>42626.208333333328</v>
      </c>
      <c r="L788">
        <v>1474174800</v>
      </c>
      <c r="M788" s="7">
        <f t="shared" si="61"/>
        <v>42631.208333333328</v>
      </c>
      <c r="N788">
        <f t="shared" si="62"/>
        <v>5</v>
      </c>
      <c r="O788" t="b">
        <v>0</v>
      </c>
      <c r="P788" t="b">
        <v>0</v>
      </c>
      <c r="Q788" t="s">
        <v>2037</v>
      </c>
      <c r="R788" t="s">
        <v>2038</v>
      </c>
      <c r="S788" s="12">
        <f t="shared" si="63"/>
        <v>620</v>
      </c>
      <c r="T788">
        <f t="shared" si="64"/>
        <v>74.006063432835816</v>
      </c>
    </row>
    <row r="789" spans="1:20" ht="23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t="s">
        <v>20</v>
      </c>
      <c r="G789">
        <v>2693</v>
      </c>
      <c r="H789" t="s">
        <v>40</v>
      </c>
      <c r="I789" t="s">
        <v>41</v>
      </c>
      <c r="J789">
        <v>1437022800</v>
      </c>
      <c r="K789" s="6">
        <f t="shared" si="60"/>
        <v>42201.208333333328</v>
      </c>
      <c r="L789">
        <v>1437454800</v>
      </c>
      <c r="M789" s="7">
        <f t="shared" si="61"/>
        <v>42206.208333333328</v>
      </c>
      <c r="N789">
        <f t="shared" si="62"/>
        <v>5</v>
      </c>
      <c r="O789" t="b">
        <v>0</v>
      </c>
      <c r="P789" t="b">
        <v>0</v>
      </c>
      <c r="Q789" t="s">
        <v>2037</v>
      </c>
      <c r="R789" t="s">
        <v>2038</v>
      </c>
      <c r="S789" s="12">
        <f t="shared" si="63"/>
        <v>160</v>
      </c>
      <c r="T789">
        <f t="shared" si="64"/>
        <v>55.999257333828446</v>
      </c>
    </row>
    <row r="790" spans="1:20" ht="23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t="s">
        <v>20</v>
      </c>
      <c r="G790">
        <v>432</v>
      </c>
      <c r="H790" t="s">
        <v>21</v>
      </c>
      <c r="I790" t="s">
        <v>22</v>
      </c>
      <c r="J790">
        <v>1422165600</v>
      </c>
      <c r="K790" s="6">
        <f t="shared" si="60"/>
        <v>42029.25</v>
      </c>
      <c r="L790">
        <v>1422684000</v>
      </c>
      <c r="M790" s="7">
        <f t="shared" si="61"/>
        <v>42035.25</v>
      </c>
      <c r="N790">
        <f t="shared" si="62"/>
        <v>6</v>
      </c>
      <c r="O790" t="b">
        <v>0</v>
      </c>
      <c r="P790" t="b">
        <v>0</v>
      </c>
      <c r="Q790" t="s">
        <v>2052</v>
      </c>
      <c r="R790" t="s">
        <v>2053</v>
      </c>
      <c r="S790" s="12">
        <f t="shared" si="63"/>
        <v>279</v>
      </c>
      <c r="T790">
        <f t="shared" si="64"/>
        <v>32.983796296296298</v>
      </c>
    </row>
    <row r="791" spans="1:20" ht="36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t="s">
        <v>20</v>
      </c>
      <c r="G791">
        <v>189</v>
      </c>
      <c r="H791" t="s">
        <v>21</v>
      </c>
      <c r="I791" t="s">
        <v>22</v>
      </c>
      <c r="J791">
        <v>1285650000</v>
      </c>
      <c r="K791" s="6">
        <f t="shared" si="60"/>
        <v>40449.208333333336</v>
      </c>
      <c r="L791">
        <v>1286427600</v>
      </c>
      <c r="M791" s="7">
        <f t="shared" si="61"/>
        <v>40458.208333333336</v>
      </c>
      <c r="N791">
        <f t="shared" si="62"/>
        <v>9</v>
      </c>
      <c r="O791" t="b">
        <v>0</v>
      </c>
      <c r="P791" t="b">
        <v>1</v>
      </c>
      <c r="Q791" t="s">
        <v>2037</v>
      </c>
      <c r="R791" t="s">
        <v>2038</v>
      </c>
      <c r="S791" s="12">
        <f t="shared" si="63"/>
        <v>206</v>
      </c>
      <c r="T791">
        <f t="shared" si="64"/>
        <v>69.867724867724874</v>
      </c>
    </row>
    <row r="792" spans="1:20" ht="23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t="s">
        <v>20</v>
      </c>
      <c r="G792">
        <v>154</v>
      </c>
      <c r="H792" t="s">
        <v>40</v>
      </c>
      <c r="I792" t="s">
        <v>41</v>
      </c>
      <c r="J792">
        <v>1276664400</v>
      </c>
      <c r="K792" s="6">
        <f t="shared" si="60"/>
        <v>40345.208333333336</v>
      </c>
      <c r="L792">
        <v>1278738000</v>
      </c>
      <c r="M792" s="7">
        <f t="shared" si="61"/>
        <v>40369.208333333336</v>
      </c>
      <c r="N792">
        <f t="shared" si="62"/>
        <v>24</v>
      </c>
      <c r="O792" t="b">
        <v>1</v>
      </c>
      <c r="P792" t="b">
        <v>0</v>
      </c>
      <c r="Q792" t="s">
        <v>2031</v>
      </c>
      <c r="R792" t="s">
        <v>2032</v>
      </c>
      <c r="S792" s="12">
        <f t="shared" si="63"/>
        <v>694</v>
      </c>
      <c r="T792">
        <f t="shared" si="64"/>
        <v>72.129870129870127</v>
      </c>
    </row>
    <row r="793" spans="1:20" ht="23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t="s">
        <v>20</v>
      </c>
      <c r="G793">
        <v>96</v>
      </c>
      <c r="H793" t="s">
        <v>21</v>
      </c>
      <c r="I793" t="s">
        <v>22</v>
      </c>
      <c r="J793">
        <v>1286168400</v>
      </c>
      <c r="K793" s="6">
        <f t="shared" si="60"/>
        <v>40455.208333333336</v>
      </c>
      <c r="L793">
        <v>1286427600</v>
      </c>
      <c r="M793" s="7">
        <f t="shared" si="61"/>
        <v>40458.208333333336</v>
      </c>
      <c r="N793">
        <f t="shared" si="62"/>
        <v>3</v>
      </c>
      <c r="O793" t="b">
        <v>0</v>
      </c>
      <c r="P793" t="b">
        <v>0</v>
      </c>
      <c r="Q793" t="s">
        <v>2033</v>
      </c>
      <c r="R793" t="s">
        <v>2043</v>
      </c>
      <c r="S793" s="12">
        <f t="shared" si="63"/>
        <v>152</v>
      </c>
      <c r="T793">
        <f t="shared" si="64"/>
        <v>30.041666666666668</v>
      </c>
    </row>
    <row r="794" spans="1:20" ht="23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t="s">
        <v>20</v>
      </c>
      <c r="G794">
        <v>3063</v>
      </c>
      <c r="H794" t="s">
        <v>21</v>
      </c>
      <c r="I794" t="s">
        <v>22</v>
      </c>
      <c r="J794">
        <v>1553576400</v>
      </c>
      <c r="K794" s="6">
        <f t="shared" si="60"/>
        <v>43550.208333333328</v>
      </c>
      <c r="L794">
        <v>1553922000</v>
      </c>
      <c r="M794" s="7">
        <f t="shared" si="61"/>
        <v>43554.208333333328</v>
      </c>
      <c r="N794">
        <f t="shared" si="62"/>
        <v>4</v>
      </c>
      <c r="O794" t="b">
        <v>0</v>
      </c>
      <c r="P794" t="b">
        <v>0</v>
      </c>
      <c r="Q794" t="s">
        <v>2037</v>
      </c>
      <c r="R794" t="s">
        <v>2038</v>
      </c>
      <c r="S794" s="12">
        <f t="shared" si="63"/>
        <v>310</v>
      </c>
      <c r="T794">
        <f t="shared" si="64"/>
        <v>59.992164544564154</v>
      </c>
    </row>
    <row r="795" spans="1:20" ht="23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t="s">
        <v>20</v>
      </c>
      <c r="G795">
        <v>2266</v>
      </c>
      <c r="H795" t="s">
        <v>21</v>
      </c>
      <c r="I795" t="s">
        <v>22</v>
      </c>
      <c r="J795">
        <v>1360389600</v>
      </c>
      <c r="K795" s="6">
        <f t="shared" si="60"/>
        <v>41314.25</v>
      </c>
      <c r="L795">
        <v>1363150800</v>
      </c>
      <c r="M795" s="7">
        <f t="shared" si="61"/>
        <v>41346.208333333336</v>
      </c>
      <c r="N795">
        <f t="shared" si="62"/>
        <v>32</v>
      </c>
      <c r="O795" t="b">
        <v>0</v>
      </c>
      <c r="P795" t="b">
        <v>0</v>
      </c>
      <c r="Q795" t="s">
        <v>2039</v>
      </c>
      <c r="R795" t="s">
        <v>2058</v>
      </c>
      <c r="S795" s="12">
        <f t="shared" si="63"/>
        <v>114</v>
      </c>
      <c r="T795">
        <f t="shared" si="64"/>
        <v>69.986760812003524</v>
      </c>
    </row>
    <row r="796" spans="1:20" ht="36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t="s">
        <v>20</v>
      </c>
      <c r="G796">
        <v>194</v>
      </c>
      <c r="H796" t="s">
        <v>98</v>
      </c>
      <c r="I796" t="s">
        <v>99</v>
      </c>
      <c r="J796">
        <v>1487570400</v>
      </c>
      <c r="K796" s="6">
        <f t="shared" si="60"/>
        <v>42786.25</v>
      </c>
      <c r="L796">
        <v>1489986000</v>
      </c>
      <c r="M796" s="7">
        <f t="shared" si="61"/>
        <v>42814.208333333328</v>
      </c>
      <c r="N796">
        <f t="shared" si="62"/>
        <v>28</v>
      </c>
      <c r="O796" t="b">
        <v>0</v>
      </c>
      <c r="P796" t="b">
        <v>0</v>
      </c>
      <c r="Q796" t="s">
        <v>2037</v>
      </c>
      <c r="R796" t="s">
        <v>2038</v>
      </c>
      <c r="S796" s="12">
        <f t="shared" si="63"/>
        <v>120</v>
      </c>
      <c r="T796">
        <f t="shared" si="64"/>
        <v>58.128865979381445</v>
      </c>
    </row>
    <row r="797" spans="1:20" ht="23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t="s">
        <v>20</v>
      </c>
      <c r="G797">
        <v>129</v>
      </c>
      <c r="H797" t="s">
        <v>15</v>
      </c>
      <c r="I797" t="s">
        <v>16</v>
      </c>
      <c r="J797">
        <v>1545026400</v>
      </c>
      <c r="K797" s="6">
        <f t="shared" si="60"/>
        <v>43451.25</v>
      </c>
      <c r="L797">
        <v>1545804000</v>
      </c>
      <c r="M797" s="7">
        <f t="shared" si="61"/>
        <v>43460.25</v>
      </c>
      <c r="N797">
        <f t="shared" si="62"/>
        <v>9</v>
      </c>
      <c r="O797" t="b">
        <v>0</v>
      </c>
      <c r="P797" t="b">
        <v>0</v>
      </c>
      <c r="Q797" t="s">
        <v>2035</v>
      </c>
      <c r="R797" t="s">
        <v>2044</v>
      </c>
      <c r="S797" s="12">
        <f t="shared" si="63"/>
        <v>145</v>
      </c>
      <c r="T797">
        <f t="shared" si="64"/>
        <v>103.73643410852713</v>
      </c>
    </row>
    <row r="798" spans="1:20" ht="23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t="s">
        <v>20</v>
      </c>
      <c r="G798">
        <v>375</v>
      </c>
      <c r="H798" t="s">
        <v>21</v>
      </c>
      <c r="I798" t="s">
        <v>22</v>
      </c>
      <c r="J798">
        <v>1488348000</v>
      </c>
      <c r="K798" s="6">
        <f t="shared" si="60"/>
        <v>42795.25</v>
      </c>
      <c r="L798">
        <v>1489899600</v>
      </c>
      <c r="M798" s="7">
        <f t="shared" si="61"/>
        <v>42813.208333333328</v>
      </c>
      <c r="N798">
        <f t="shared" si="62"/>
        <v>18</v>
      </c>
      <c r="O798" t="b">
        <v>0</v>
      </c>
      <c r="P798" t="b">
        <v>0</v>
      </c>
      <c r="Q798" t="s">
        <v>2037</v>
      </c>
      <c r="R798" t="s">
        <v>2038</v>
      </c>
      <c r="S798" s="12">
        <f t="shared" si="63"/>
        <v>221</v>
      </c>
      <c r="T798">
        <f t="shared" si="64"/>
        <v>87.962666666666664</v>
      </c>
    </row>
    <row r="799" spans="1:20" ht="23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t="s">
        <v>20</v>
      </c>
      <c r="G799">
        <v>409</v>
      </c>
      <c r="H799" t="s">
        <v>21</v>
      </c>
      <c r="I799" t="s">
        <v>22</v>
      </c>
      <c r="J799">
        <v>1470373200</v>
      </c>
      <c r="K799" s="6">
        <f t="shared" si="60"/>
        <v>42587.208333333328</v>
      </c>
      <c r="L799">
        <v>1474088400</v>
      </c>
      <c r="M799" s="7">
        <f t="shared" si="61"/>
        <v>42630.208333333328</v>
      </c>
      <c r="N799">
        <f t="shared" si="62"/>
        <v>43</v>
      </c>
      <c r="O799" t="b">
        <v>0</v>
      </c>
      <c r="P799" t="b">
        <v>0</v>
      </c>
      <c r="Q799" t="s">
        <v>2035</v>
      </c>
      <c r="R799" t="s">
        <v>2036</v>
      </c>
      <c r="S799" s="12">
        <f t="shared" si="63"/>
        <v>127</v>
      </c>
      <c r="T799">
        <f t="shared" si="64"/>
        <v>31.012224938875306</v>
      </c>
    </row>
    <row r="800" spans="1:20" ht="23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t="s">
        <v>20</v>
      </c>
      <c r="G800">
        <v>234</v>
      </c>
      <c r="H800" t="s">
        <v>21</v>
      </c>
      <c r="I800" t="s">
        <v>22</v>
      </c>
      <c r="J800">
        <v>1460091600</v>
      </c>
      <c r="K800" s="6">
        <f t="shared" si="60"/>
        <v>42468.208333333328</v>
      </c>
      <c r="L800">
        <v>1460264400</v>
      </c>
      <c r="M800" s="7">
        <f t="shared" si="61"/>
        <v>42470.208333333328</v>
      </c>
      <c r="N800">
        <f t="shared" si="62"/>
        <v>2</v>
      </c>
      <c r="O800" t="b">
        <v>0</v>
      </c>
      <c r="P800" t="b">
        <v>0</v>
      </c>
      <c r="Q800" t="s">
        <v>2035</v>
      </c>
      <c r="R800" t="s">
        <v>2036</v>
      </c>
      <c r="S800" s="12">
        <f t="shared" si="63"/>
        <v>2339</v>
      </c>
      <c r="T800">
        <f t="shared" si="64"/>
        <v>59.970085470085472</v>
      </c>
    </row>
    <row r="801" spans="1:20" ht="23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t="s">
        <v>20</v>
      </c>
      <c r="G801">
        <v>3016</v>
      </c>
      <c r="H801" t="s">
        <v>21</v>
      </c>
      <c r="I801" t="s">
        <v>22</v>
      </c>
      <c r="J801">
        <v>1440392400</v>
      </c>
      <c r="K801" s="6">
        <f t="shared" si="60"/>
        <v>42240.208333333328</v>
      </c>
      <c r="L801">
        <v>1440824400</v>
      </c>
      <c r="M801" s="7">
        <f t="shared" si="61"/>
        <v>42245.208333333328</v>
      </c>
      <c r="N801">
        <f t="shared" si="62"/>
        <v>5</v>
      </c>
      <c r="O801" t="b">
        <v>0</v>
      </c>
      <c r="P801" t="b">
        <v>0</v>
      </c>
      <c r="Q801" t="s">
        <v>2033</v>
      </c>
      <c r="R801" t="s">
        <v>2055</v>
      </c>
      <c r="S801" s="12">
        <f t="shared" si="63"/>
        <v>508</v>
      </c>
      <c r="T801">
        <f t="shared" si="64"/>
        <v>58.9973474801061</v>
      </c>
    </row>
    <row r="802" spans="1:20" ht="23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t="s">
        <v>20</v>
      </c>
      <c r="G802">
        <v>264</v>
      </c>
      <c r="H802" t="s">
        <v>21</v>
      </c>
      <c r="I802" t="s">
        <v>22</v>
      </c>
      <c r="J802">
        <v>1488434400</v>
      </c>
      <c r="K802" s="6">
        <f t="shared" si="60"/>
        <v>42796.25</v>
      </c>
      <c r="L802">
        <v>1489554000</v>
      </c>
      <c r="M802" s="7">
        <f t="shared" si="61"/>
        <v>42809.208333333328</v>
      </c>
      <c r="N802">
        <f t="shared" si="62"/>
        <v>13</v>
      </c>
      <c r="O802" t="b">
        <v>1</v>
      </c>
      <c r="P802" t="b">
        <v>0</v>
      </c>
      <c r="Q802" t="s">
        <v>2052</v>
      </c>
      <c r="R802" t="s">
        <v>2053</v>
      </c>
      <c r="S802" s="12">
        <f t="shared" si="63"/>
        <v>191</v>
      </c>
      <c r="T802">
        <f t="shared" si="64"/>
        <v>50.045454545454547</v>
      </c>
    </row>
    <row r="803" spans="1:20" ht="23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t="s">
        <v>20</v>
      </c>
      <c r="G803">
        <v>272</v>
      </c>
      <c r="H803" t="s">
        <v>21</v>
      </c>
      <c r="I803" t="s">
        <v>22</v>
      </c>
      <c r="J803">
        <v>1310187600</v>
      </c>
      <c r="K803" s="6">
        <f t="shared" si="60"/>
        <v>40733.208333333336</v>
      </c>
      <c r="L803">
        <v>1311397200</v>
      </c>
      <c r="M803" s="7">
        <f t="shared" si="61"/>
        <v>40747.208333333336</v>
      </c>
      <c r="N803">
        <f t="shared" si="62"/>
        <v>14</v>
      </c>
      <c r="O803" t="b">
        <v>0</v>
      </c>
      <c r="P803" t="b">
        <v>1</v>
      </c>
      <c r="Q803" t="s">
        <v>2039</v>
      </c>
      <c r="R803" t="s">
        <v>2040</v>
      </c>
      <c r="S803" s="12">
        <f t="shared" si="63"/>
        <v>240</v>
      </c>
      <c r="T803">
        <f t="shared" si="64"/>
        <v>44.922794117647058</v>
      </c>
    </row>
    <row r="804" spans="1:20" ht="36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t="s">
        <v>20</v>
      </c>
      <c r="G804">
        <v>419</v>
      </c>
      <c r="H804" t="s">
        <v>21</v>
      </c>
      <c r="I804" t="s">
        <v>22</v>
      </c>
      <c r="J804">
        <v>1410325200</v>
      </c>
      <c r="K804" s="6">
        <f t="shared" si="60"/>
        <v>41892.208333333336</v>
      </c>
      <c r="L804">
        <v>1411102800</v>
      </c>
      <c r="M804" s="7">
        <f t="shared" si="61"/>
        <v>41901.208333333336</v>
      </c>
      <c r="N804">
        <f t="shared" si="62"/>
        <v>9</v>
      </c>
      <c r="O804" t="b">
        <v>0</v>
      </c>
      <c r="P804" t="b">
        <v>0</v>
      </c>
      <c r="Q804" t="s">
        <v>2062</v>
      </c>
      <c r="R804" t="s">
        <v>2063</v>
      </c>
      <c r="S804" s="12">
        <f t="shared" si="63"/>
        <v>176</v>
      </c>
      <c r="T804">
        <f t="shared" si="64"/>
        <v>29.009546539379475</v>
      </c>
    </row>
    <row r="805" spans="1:20" ht="23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t="s">
        <v>20</v>
      </c>
      <c r="G805">
        <v>1621</v>
      </c>
      <c r="H805" t="s">
        <v>107</v>
      </c>
      <c r="I805" t="s">
        <v>108</v>
      </c>
      <c r="J805">
        <v>1498453200</v>
      </c>
      <c r="K805" s="6">
        <f t="shared" si="60"/>
        <v>42912.208333333328</v>
      </c>
      <c r="L805">
        <v>1499230800</v>
      </c>
      <c r="M805" s="7">
        <f t="shared" si="61"/>
        <v>42921.208333333328</v>
      </c>
      <c r="N805">
        <f t="shared" si="62"/>
        <v>9</v>
      </c>
      <c r="O805" t="b">
        <v>0</v>
      </c>
      <c r="P805" t="b">
        <v>0</v>
      </c>
      <c r="Q805" t="s">
        <v>2037</v>
      </c>
      <c r="R805" t="s">
        <v>2038</v>
      </c>
      <c r="S805" s="12">
        <f t="shared" si="63"/>
        <v>359</v>
      </c>
      <c r="T805">
        <f t="shared" si="64"/>
        <v>107.97038864898211</v>
      </c>
    </row>
    <row r="806" spans="1:20" ht="36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t="s">
        <v>20</v>
      </c>
      <c r="G806">
        <v>1101</v>
      </c>
      <c r="H806" t="s">
        <v>21</v>
      </c>
      <c r="I806" t="s">
        <v>22</v>
      </c>
      <c r="J806">
        <v>1456380000</v>
      </c>
      <c r="K806" s="6">
        <f t="shared" si="60"/>
        <v>42425.25</v>
      </c>
      <c r="L806">
        <v>1457416800</v>
      </c>
      <c r="M806" s="7">
        <f t="shared" si="61"/>
        <v>42437.25</v>
      </c>
      <c r="N806">
        <f t="shared" si="62"/>
        <v>12</v>
      </c>
      <c r="O806" t="b">
        <v>0</v>
      </c>
      <c r="P806" t="b">
        <v>0</v>
      </c>
      <c r="Q806" t="s">
        <v>2033</v>
      </c>
      <c r="R806" t="s">
        <v>2043</v>
      </c>
      <c r="S806" s="12">
        <f t="shared" si="63"/>
        <v>469</v>
      </c>
      <c r="T806">
        <f t="shared" si="64"/>
        <v>68.987284287011803</v>
      </c>
    </row>
    <row r="807" spans="1:20" ht="36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t="s">
        <v>20</v>
      </c>
      <c r="G807">
        <v>1073</v>
      </c>
      <c r="H807" t="s">
        <v>21</v>
      </c>
      <c r="I807" t="s">
        <v>22</v>
      </c>
      <c r="J807">
        <v>1280552400</v>
      </c>
      <c r="K807" s="6">
        <f t="shared" si="60"/>
        <v>40390.208333333336</v>
      </c>
      <c r="L807">
        <v>1280898000</v>
      </c>
      <c r="M807" s="7">
        <f t="shared" si="61"/>
        <v>40394.208333333336</v>
      </c>
      <c r="N807">
        <f t="shared" si="62"/>
        <v>4</v>
      </c>
      <c r="O807" t="b">
        <v>0</v>
      </c>
      <c r="P807" t="b">
        <v>1</v>
      </c>
      <c r="Q807" t="s">
        <v>2037</v>
      </c>
      <c r="R807" t="s">
        <v>2038</v>
      </c>
      <c r="S807" s="12">
        <f t="shared" si="63"/>
        <v>122</v>
      </c>
      <c r="T807">
        <f t="shared" si="64"/>
        <v>111.02236719478098</v>
      </c>
    </row>
    <row r="808" spans="1:20" ht="23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t="s">
        <v>20</v>
      </c>
      <c r="G808">
        <v>331</v>
      </c>
      <c r="H808" t="s">
        <v>21</v>
      </c>
      <c r="I808" t="s">
        <v>22</v>
      </c>
      <c r="J808">
        <v>1568178000</v>
      </c>
      <c r="K808" s="6">
        <f t="shared" si="60"/>
        <v>43719.208333333328</v>
      </c>
      <c r="L808">
        <v>1568782800</v>
      </c>
      <c r="M808" s="7">
        <f t="shared" si="61"/>
        <v>43726.208333333328</v>
      </c>
      <c r="N808">
        <f t="shared" si="62"/>
        <v>7</v>
      </c>
      <c r="O808" t="b">
        <v>0</v>
      </c>
      <c r="P808" t="b">
        <v>0</v>
      </c>
      <c r="Q808" t="s">
        <v>2062</v>
      </c>
      <c r="R808" t="s">
        <v>2063</v>
      </c>
      <c r="S808" s="12">
        <f t="shared" si="63"/>
        <v>123</v>
      </c>
      <c r="T808">
        <f t="shared" si="64"/>
        <v>36.0392749244713</v>
      </c>
    </row>
    <row r="809" spans="1:20" ht="23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t="s">
        <v>20</v>
      </c>
      <c r="G809">
        <v>1170</v>
      </c>
      <c r="H809" t="s">
        <v>21</v>
      </c>
      <c r="I809" t="s">
        <v>22</v>
      </c>
      <c r="J809">
        <v>1348635600</v>
      </c>
      <c r="K809" s="6">
        <f t="shared" si="60"/>
        <v>41178.208333333336</v>
      </c>
      <c r="L809">
        <v>1349413200</v>
      </c>
      <c r="M809" s="7">
        <f t="shared" si="61"/>
        <v>41187.208333333336</v>
      </c>
      <c r="N809">
        <f t="shared" si="62"/>
        <v>9</v>
      </c>
      <c r="O809" t="b">
        <v>0</v>
      </c>
      <c r="P809" t="b">
        <v>0</v>
      </c>
      <c r="Q809" t="s">
        <v>2052</v>
      </c>
      <c r="R809" t="s">
        <v>2053</v>
      </c>
      <c r="S809" s="12">
        <f t="shared" si="63"/>
        <v>190</v>
      </c>
      <c r="T809">
        <f t="shared" si="64"/>
        <v>101.03760683760684</v>
      </c>
    </row>
    <row r="810" spans="1:20" ht="23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t="s">
        <v>20</v>
      </c>
      <c r="G810">
        <v>363</v>
      </c>
      <c r="H810" t="s">
        <v>21</v>
      </c>
      <c r="I810" t="s">
        <v>22</v>
      </c>
      <c r="J810">
        <v>1571374800</v>
      </c>
      <c r="K810" s="6">
        <f t="shared" si="60"/>
        <v>43756.208333333328</v>
      </c>
      <c r="L810">
        <v>1571806800</v>
      </c>
      <c r="M810" s="7">
        <f t="shared" si="61"/>
        <v>43761.208333333328</v>
      </c>
      <c r="N810">
        <f t="shared" si="62"/>
        <v>5</v>
      </c>
      <c r="O810" t="b">
        <v>0</v>
      </c>
      <c r="P810" t="b">
        <v>1</v>
      </c>
      <c r="Q810" t="s">
        <v>2031</v>
      </c>
      <c r="R810" t="s">
        <v>2032</v>
      </c>
      <c r="S810" s="12">
        <f t="shared" si="63"/>
        <v>1037</v>
      </c>
      <c r="T810">
        <f t="shared" si="64"/>
        <v>39.97520661157025</v>
      </c>
    </row>
    <row r="811" spans="1:20" ht="23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t="s">
        <v>20</v>
      </c>
      <c r="G811">
        <v>103</v>
      </c>
      <c r="H811" t="s">
        <v>21</v>
      </c>
      <c r="I811" t="s">
        <v>22</v>
      </c>
      <c r="J811">
        <v>1386741600</v>
      </c>
      <c r="K811" s="6">
        <f t="shared" si="60"/>
        <v>41619.25</v>
      </c>
      <c r="L811">
        <v>1387519200</v>
      </c>
      <c r="M811" s="7">
        <f t="shared" si="61"/>
        <v>41628.25</v>
      </c>
      <c r="N811">
        <f t="shared" si="62"/>
        <v>9</v>
      </c>
      <c r="O811" t="b">
        <v>0</v>
      </c>
      <c r="P811" t="b">
        <v>0</v>
      </c>
      <c r="Q811" t="s">
        <v>2037</v>
      </c>
      <c r="R811" t="s">
        <v>2038</v>
      </c>
      <c r="S811" s="12">
        <f t="shared" si="63"/>
        <v>150</v>
      </c>
      <c r="T811">
        <f t="shared" si="64"/>
        <v>78.728155339805824</v>
      </c>
    </row>
    <row r="812" spans="1:20" ht="23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t="s">
        <v>20</v>
      </c>
      <c r="G812">
        <v>147</v>
      </c>
      <c r="H812" t="s">
        <v>21</v>
      </c>
      <c r="I812" t="s">
        <v>22</v>
      </c>
      <c r="J812">
        <v>1537074000</v>
      </c>
      <c r="K812" s="6">
        <f t="shared" si="60"/>
        <v>43359.208333333328</v>
      </c>
      <c r="L812">
        <v>1537246800</v>
      </c>
      <c r="M812" s="7">
        <f t="shared" si="61"/>
        <v>43361.208333333328</v>
      </c>
      <c r="N812">
        <f t="shared" si="62"/>
        <v>2</v>
      </c>
      <c r="O812" t="b">
        <v>0</v>
      </c>
      <c r="P812" t="b">
        <v>0</v>
      </c>
      <c r="Q812" t="s">
        <v>2037</v>
      </c>
      <c r="R812" t="s">
        <v>2038</v>
      </c>
      <c r="S812" s="12">
        <f t="shared" si="63"/>
        <v>358</v>
      </c>
      <c r="T812">
        <f t="shared" si="64"/>
        <v>56.081632653061227</v>
      </c>
    </row>
    <row r="813" spans="1:20" ht="23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t="s">
        <v>20</v>
      </c>
      <c r="G813">
        <v>110</v>
      </c>
      <c r="H813" t="s">
        <v>15</v>
      </c>
      <c r="I813" t="s">
        <v>16</v>
      </c>
      <c r="J813">
        <v>1277787600</v>
      </c>
      <c r="K813" s="6">
        <f t="shared" si="60"/>
        <v>40358.208333333336</v>
      </c>
      <c r="L813">
        <v>1279515600</v>
      </c>
      <c r="M813" s="7">
        <f t="shared" si="61"/>
        <v>40378.208333333336</v>
      </c>
      <c r="N813">
        <f t="shared" si="62"/>
        <v>20</v>
      </c>
      <c r="O813" t="b">
        <v>0</v>
      </c>
      <c r="P813" t="b">
        <v>0</v>
      </c>
      <c r="Q813" t="s">
        <v>2045</v>
      </c>
      <c r="R813" t="s">
        <v>2046</v>
      </c>
      <c r="S813" s="12">
        <f t="shared" si="63"/>
        <v>543</v>
      </c>
      <c r="T813">
        <f t="shared" si="64"/>
        <v>69.090909090909093</v>
      </c>
    </row>
    <row r="814" spans="1:20" ht="23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t="s">
        <v>20</v>
      </c>
      <c r="G814">
        <v>134</v>
      </c>
      <c r="H814" t="s">
        <v>21</v>
      </c>
      <c r="I814" t="s">
        <v>22</v>
      </c>
      <c r="J814">
        <v>1522126800</v>
      </c>
      <c r="K814" s="6">
        <f t="shared" si="60"/>
        <v>43186.208333333328</v>
      </c>
      <c r="L814">
        <v>1523077200</v>
      </c>
      <c r="M814" s="7">
        <f t="shared" si="61"/>
        <v>43197.208333333328</v>
      </c>
      <c r="N814">
        <f t="shared" si="62"/>
        <v>11</v>
      </c>
      <c r="O814" t="b">
        <v>0</v>
      </c>
      <c r="P814" t="b">
        <v>0</v>
      </c>
      <c r="Q814" t="s">
        <v>2035</v>
      </c>
      <c r="R814" t="s">
        <v>2044</v>
      </c>
      <c r="S814" s="12">
        <f t="shared" si="63"/>
        <v>192</v>
      </c>
      <c r="T814">
        <f t="shared" si="64"/>
        <v>107.32089552238806</v>
      </c>
    </row>
    <row r="815" spans="1:20" ht="23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t="s">
        <v>20</v>
      </c>
      <c r="G815">
        <v>269</v>
      </c>
      <c r="H815" t="s">
        <v>21</v>
      </c>
      <c r="I815" t="s">
        <v>22</v>
      </c>
      <c r="J815">
        <v>1489298400</v>
      </c>
      <c r="K815" s="6">
        <f t="shared" si="60"/>
        <v>42806.25</v>
      </c>
      <c r="L815">
        <v>1489554000</v>
      </c>
      <c r="M815" s="7">
        <f t="shared" si="61"/>
        <v>42809.208333333328</v>
      </c>
      <c r="N815">
        <f t="shared" si="62"/>
        <v>3</v>
      </c>
      <c r="O815" t="b">
        <v>0</v>
      </c>
      <c r="P815" t="b">
        <v>0</v>
      </c>
      <c r="Q815" t="s">
        <v>2037</v>
      </c>
      <c r="R815" t="s">
        <v>2038</v>
      </c>
      <c r="S815" s="12">
        <f t="shared" si="63"/>
        <v>932</v>
      </c>
      <c r="T815">
        <f t="shared" si="64"/>
        <v>51.970260223048328</v>
      </c>
    </row>
    <row r="816" spans="1:20" ht="23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t="s">
        <v>20</v>
      </c>
      <c r="G816">
        <v>175</v>
      </c>
      <c r="H816" t="s">
        <v>21</v>
      </c>
      <c r="I816" t="s">
        <v>22</v>
      </c>
      <c r="J816">
        <v>1547100000</v>
      </c>
      <c r="K816" s="6">
        <f t="shared" si="60"/>
        <v>43475.25</v>
      </c>
      <c r="L816">
        <v>1548482400</v>
      </c>
      <c r="M816" s="7">
        <f t="shared" si="61"/>
        <v>43491.25</v>
      </c>
      <c r="N816">
        <f t="shared" si="62"/>
        <v>16</v>
      </c>
      <c r="O816" t="b">
        <v>0</v>
      </c>
      <c r="P816" t="b">
        <v>1</v>
      </c>
      <c r="Q816" t="s">
        <v>2039</v>
      </c>
      <c r="R816" t="s">
        <v>2058</v>
      </c>
      <c r="S816" s="12">
        <f t="shared" si="63"/>
        <v>429</v>
      </c>
      <c r="T816">
        <f t="shared" si="64"/>
        <v>71.137142857142862</v>
      </c>
    </row>
    <row r="817" spans="1:20" ht="23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t="s">
        <v>20</v>
      </c>
      <c r="G817">
        <v>69</v>
      </c>
      <c r="H817" t="s">
        <v>21</v>
      </c>
      <c r="I817" t="s">
        <v>22</v>
      </c>
      <c r="J817">
        <v>1383022800</v>
      </c>
      <c r="K817" s="6">
        <f t="shared" si="60"/>
        <v>41576.208333333336</v>
      </c>
      <c r="L817">
        <v>1384063200</v>
      </c>
      <c r="M817" s="7">
        <f t="shared" si="61"/>
        <v>41588.25</v>
      </c>
      <c r="N817">
        <f t="shared" si="62"/>
        <v>12</v>
      </c>
      <c r="O817" t="b">
        <v>0</v>
      </c>
      <c r="P817" t="b">
        <v>0</v>
      </c>
      <c r="Q817" t="s">
        <v>2035</v>
      </c>
      <c r="R817" t="s">
        <v>2036</v>
      </c>
      <c r="S817" s="12">
        <f t="shared" si="63"/>
        <v>101</v>
      </c>
      <c r="T817">
        <f t="shared" si="64"/>
        <v>106.49275362318841</v>
      </c>
    </row>
    <row r="818" spans="1:20" ht="23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t="s">
        <v>20</v>
      </c>
      <c r="G818">
        <v>190</v>
      </c>
      <c r="H818" t="s">
        <v>21</v>
      </c>
      <c r="I818" t="s">
        <v>22</v>
      </c>
      <c r="J818">
        <v>1322373600</v>
      </c>
      <c r="K818" s="6">
        <f t="shared" si="60"/>
        <v>40874.25</v>
      </c>
      <c r="L818">
        <v>1322892000</v>
      </c>
      <c r="M818" s="7">
        <f t="shared" si="61"/>
        <v>40880.25</v>
      </c>
      <c r="N818">
        <f t="shared" si="62"/>
        <v>6</v>
      </c>
      <c r="O818" t="b">
        <v>0</v>
      </c>
      <c r="P818" t="b">
        <v>1</v>
      </c>
      <c r="Q818" t="s">
        <v>2039</v>
      </c>
      <c r="R818" t="s">
        <v>2040</v>
      </c>
      <c r="S818" s="12">
        <f t="shared" si="63"/>
        <v>227</v>
      </c>
      <c r="T818">
        <f t="shared" si="64"/>
        <v>42.93684210526316</v>
      </c>
    </row>
    <row r="819" spans="1:20" ht="23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t="s">
        <v>20</v>
      </c>
      <c r="G819">
        <v>237</v>
      </c>
      <c r="H819" t="s">
        <v>21</v>
      </c>
      <c r="I819" t="s">
        <v>22</v>
      </c>
      <c r="J819">
        <v>1349240400</v>
      </c>
      <c r="K819" s="6">
        <f t="shared" si="60"/>
        <v>41185.208333333336</v>
      </c>
      <c r="L819">
        <v>1350709200</v>
      </c>
      <c r="M819" s="7">
        <f t="shared" si="61"/>
        <v>41202.208333333336</v>
      </c>
      <c r="N819">
        <f t="shared" si="62"/>
        <v>17</v>
      </c>
      <c r="O819" t="b">
        <v>1</v>
      </c>
      <c r="P819" t="b">
        <v>1</v>
      </c>
      <c r="Q819" t="s">
        <v>2039</v>
      </c>
      <c r="R819" t="s">
        <v>2040</v>
      </c>
      <c r="S819" s="12">
        <f t="shared" si="63"/>
        <v>142</v>
      </c>
      <c r="T819">
        <f t="shared" si="64"/>
        <v>30.037974683544302</v>
      </c>
    </row>
    <row r="820" spans="1:20" ht="23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t="s">
        <v>20</v>
      </c>
      <c r="G820">
        <v>196</v>
      </c>
      <c r="H820" t="s">
        <v>107</v>
      </c>
      <c r="I820" t="s">
        <v>108</v>
      </c>
      <c r="J820">
        <v>1447480800</v>
      </c>
      <c r="K820" s="6">
        <f t="shared" si="60"/>
        <v>42322.25</v>
      </c>
      <c r="L820">
        <v>1448863200</v>
      </c>
      <c r="M820" s="7">
        <f t="shared" si="61"/>
        <v>42338.25</v>
      </c>
      <c r="N820">
        <f t="shared" si="62"/>
        <v>16</v>
      </c>
      <c r="O820" t="b">
        <v>1</v>
      </c>
      <c r="P820" t="b">
        <v>0</v>
      </c>
      <c r="Q820" t="s">
        <v>2033</v>
      </c>
      <c r="R820" t="s">
        <v>2034</v>
      </c>
      <c r="S820" s="12">
        <f t="shared" si="63"/>
        <v>134</v>
      </c>
      <c r="T820">
        <f t="shared" si="64"/>
        <v>62.867346938775512</v>
      </c>
    </row>
    <row r="821" spans="1:20" ht="36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t="s">
        <v>20</v>
      </c>
      <c r="G821">
        <v>7295</v>
      </c>
      <c r="H821" t="s">
        <v>21</v>
      </c>
      <c r="I821" t="s">
        <v>22</v>
      </c>
      <c r="J821">
        <v>1522472400</v>
      </c>
      <c r="K821" s="6">
        <f t="shared" si="60"/>
        <v>43190.208333333328</v>
      </c>
      <c r="L821">
        <v>1522645200</v>
      </c>
      <c r="M821" s="7">
        <f t="shared" si="61"/>
        <v>43192.208333333328</v>
      </c>
      <c r="N821">
        <f t="shared" si="62"/>
        <v>2</v>
      </c>
      <c r="O821" t="b">
        <v>0</v>
      </c>
      <c r="P821" t="b">
        <v>0</v>
      </c>
      <c r="Q821" t="s">
        <v>2033</v>
      </c>
      <c r="R821" t="s">
        <v>2041</v>
      </c>
      <c r="S821" s="12">
        <f t="shared" si="63"/>
        <v>153</v>
      </c>
      <c r="T821">
        <f t="shared" si="64"/>
        <v>26.999314599040439</v>
      </c>
    </row>
    <row r="822" spans="1:20" ht="23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t="s">
        <v>20</v>
      </c>
      <c r="G822">
        <v>2893</v>
      </c>
      <c r="H822" t="s">
        <v>15</v>
      </c>
      <c r="I822" t="s">
        <v>16</v>
      </c>
      <c r="J822">
        <v>1322114400</v>
      </c>
      <c r="K822" s="6">
        <f t="shared" si="60"/>
        <v>40871.25</v>
      </c>
      <c r="L822">
        <v>1323324000</v>
      </c>
      <c r="M822" s="7">
        <f t="shared" si="61"/>
        <v>40885.25</v>
      </c>
      <c r="N822">
        <f t="shared" si="62"/>
        <v>14</v>
      </c>
      <c r="O822" t="b">
        <v>0</v>
      </c>
      <c r="P822" t="b">
        <v>0</v>
      </c>
      <c r="Q822" t="s">
        <v>2035</v>
      </c>
      <c r="R822" t="s">
        <v>2044</v>
      </c>
      <c r="S822" s="12">
        <f t="shared" si="63"/>
        <v>447</v>
      </c>
      <c r="T822">
        <f t="shared" si="64"/>
        <v>65.004147943311438</v>
      </c>
    </row>
    <row r="823" spans="1:20" ht="36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t="s">
        <v>20</v>
      </c>
      <c r="G823">
        <v>820</v>
      </c>
      <c r="H823" t="s">
        <v>21</v>
      </c>
      <c r="I823" t="s">
        <v>22</v>
      </c>
      <c r="J823">
        <v>1301202000</v>
      </c>
      <c r="K823" s="6">
        <f t="shared" si="60"/>
        <v>40629.208333333336</v>
      </c>
      <c r="L823">
        <v>1301806800</v>
      </c>
      <c r="M823" s="7">
        <f t="shared" si="61"/>
        <v>40636.208333333336</v>
      </c>
      <c r="N823">
        <f t="shared" si="62"/>
        <v>7</v>
      </c>
      <c r="O823" t="b">
        <v>1</v>
      </c>
      <c r="P823" t="b">
        <v>0</v>
      </c>
      <c r="Q823" t="s">
        <v>2037</v>
      </c>
      <c r="R823" t="s">
        <v>2038</v>
      </c>
      <c r="S823" s="12">
        <f t="shared" si="63"/>
        <v>175</v>
      </c>
      <c r="T823">
        <f t="shared" si="64"/>
        <v>110.99268292682927</v>
      </c>
    </row>
    <row r="824" spans="1:20" ht="23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 s="6">
        <f t="shared" si="60"/>
        <v>41020.208333333336</v>
      </c>
      <c r="L824">
        <v>1336453200</v>
      </c>
      <c r="M824" s="7">
        <f t="shared" si="61"/>
        <v>41037.208333333336</v>
      </c>
      <c r="N824">
        <f t="shared" si="62"/>
        <v>17</v>
      </c>
      <c r="O824" t="b">
        <v>1</v>
      </c>
      <c r="P824" t="b">
        <v>1</v>
      </c>
      <c r="Q824" t="s">
        <v>2045</v>
      </c>
      <c r="R824" t="s">
        <v>2057</v>
      </c>
      <c r="S824" s="12">
        <f t="shared" si="63"/>
        <v>312</v>
      </c>
      <c r="T824">
        <f t="shared" si="64"/>
        <v>97.020608439646708</v>
      </c>
    </row>
    <row r="825" spans="1:20" ht="36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t="s">
        <v>20</v>
      </c>
      <c r="G825">
        <v>116</v>
      </c>
      <c r="H825" t="s">
        <v>21</v>
      </c>
      <c r="I825" t="s">
        <v>22</v>
      </c>
      <c r="J825">
        <v>1467608400</v>
      </c>
      <c r="K825" s="6">
        <f t="shared" si="60"/>
        <v>42555.208333333328</v>
      </c>
      <c r="L825">
        <v>1468904400</v>
      </c>
      <c r="M825" s="7">
        <f t="shared" si="61"/>
        <v>42570.208333333328</v>
      </c>
      <c r="N825">
        <f t="shared" si="62"/>
        <v>15</v>
      </c>
      <c r="O825" t="b">
        <v>0</v>
      </c>
      <c r="P825" t="b">
        <v>0</v>
      </c>
      <c r="Q825" t="s">
        <v>2039</v>
      </c>
      <c r="R825" t="s">
        <v>2047</v>
      </c>
      <c r="S825" s="12">
        <f t="shared" si="63"/>
        <v>123</v>
      </c>
      <c r="T825">
        <f t="shared" si="64"/>
        <v>92.08620689655173</v>
      </c>
    </row>
    <row r="826" spans="1:20" ht="36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t="s">
        <v>20</v>
      </c>
      <c r="G826">
        <v>1345</v>
      </c>
      <c r="H826" t="s">
        <v>26</v>
      </c>
      <c r="I826" t="s">
        <v>27</v>
      </c>
      <c r="J826">
        <v>1546754400</v>
      </c>
      <c r="K826" s="6">
        <f t="shared" si="60"/>
        <v>43471.25</v>
      </c>
      <c r="L826">
        <v>1547445600</v>
      </c>
      <c r="M826" s="7">
        <f t="shared" si="61"/>
        <v>43479.25</v>
      </c>
      <c r="N826">
        <f t="shared" si="62"/>
        <v>8</v>
      </c>
      <c r="O826" t="b">
        <v>0</v>
      </c>
      <c r="P826" t="b">
        <v>1</v>
      </c>
      <c r="Q826" t="s">
        <v>2035</v>
      </c>
      <c r="R826" t="s">
        <v>2036</v>
      </c>
      <c r="S826" s="12">
        <f t="shared" si="63"/>
        <v>128</v>
      </c>
      <c r="T826">
        <f t="shared" si="64"/>
        <v>103.03791821561339</v>
      </c>
    </row>
    <row r="827" spans="1:20" ht="36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t="s">
        <v>20</v>
      </c>
      <c r="G827">
        <v>168</v>
      </c>
      <c r="H827" t="s">
        <v>21</v>
      </c>
      <c r="I827" t="s">
        <v>22</v>
      </c>
      <c r="J827">
        <v>1544248800</v>
      </c>
      <c r="K827" s="6">
        <f t="shared" si="60"/>
        <v>43442.25</v>
      </c>
      <c r="L827">
        <v>1547359200</v>
      </c>
      <c r="M827" s="7">
        <f t="shared" si="61"/>
        <v>43478.25</v>
      </c>
      <c r="N827">
        <f t="shared" si="62"/>
        <v>36</v>
      </c>
      <c r="O827" t="b">
        <v>0</v>
      </c>
      <c r="P827" t="b">
        <v>0</v>
      </c>
      <c r="Q827" t="s">
        <v>2039</v>
      </c>
      <c r="R827" t="s">
        <v>2042</v>
      </c>
      <c r="S827" s="12">
        <f t="shared" si="63"/>
        <v>159</v>
      </c>
      <c r="T827">
        <f t="shared" si="64"/>
        <v>68.922619047619051</v>
      </c>
    </row>
    <row r="828" spans="1:20" ht="23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t="s">
        <v>20</v>
      </c>
      <c r="G828">
        <v>137</v>
      </c>
      <c r="H828" t="s">
        <v>98</v>
      </c>
      <c r="I828" t="s">
        <v>99</v>
      </c>
      <c r="J828">
        <v>1495429200</v>
      </c>
      <c r="K828" s="6">
        <f t="shared" si="60"/>
        <v>42877.208333333328</v>
      </c>
      <c r="L828">
        <v>1496293200</v>
      </c>
      <c r="M828" s="7">
        <f t="shared" si="61"/>
        <v>42887.208333333328</v>
      </c>
      <c r="N828">
        <f t="shared" si="62"/>
        <v>10</v>
      </c>
      <c r="O828" t="b">
        <v>0</v>
      </c>
      <c r="P828" t="b">
        <v>0</v>
      </c>
      <c r="Q828" t="s">
        <v>2037</v>
      </c>
      <c r="R828" t="s">
        <v>2038</v>
      </c>
      <c r="S828" s="12">
        <f t="shared" si="63"/>
        <v>707</v>
      </c>
      <c r="T828">
        <f t="shared" si="64"/>
        <v>87.737226277372258</v>
      </c>
    </row>
    <row r="829" spans="1:20" ht="23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t="s">
        <v>20</v>
      </c>
      <c r="G829">
        <v>186</v>
      </c>
      <c r="H829" t="s">
        <v>107</v>
      </c>
      <c r="I829" t="s">
        <v>108</v>
      </c>
      <c r="J829">
        <v>1334811600</v>
      </c>
      <c r="K829" s="6">
        <f t="shared" si="60"/>
        <v>41018.208333333336</v>
      </c>
      <c r="L829">
        <v>1335416400</v>
      </c>
      <c r="M829" s="7">
        <f t="shared" si="61"/>
        <v>41025.208333333336</v>
      </c>
      <c r="N829">
        <f t="shared" si="62"/>
        <v>7</v>
      </c>
      <c r="O829" t="b">
        <v>0</v>
      </c>
      <c r="P829" t="b">
        <v>0</v>
      </c>
      <c r="Q829" t="s">
        <v>2037</v>
      </c>
      <c r="R829" t="s">
        <v>2038</v>
      </c>
      <c r="S829" s="12">
        <f t="shared" si="63"/>
        <v>142</v>
      </c>
      <c r="T829">
        <f t="shared" si="64"/>
        <v>75.021505376344081</v>
      </c>
    </row>
    <row r="830" spans="1:20" ht="36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t="s">
        <v>20</v>
      </c>
      <c r="G830">
        <v>125</v>
      </c>
      <c r="H830" t="s">
        <v>21</v>
      </c>
      <c r="I830" t="s">
        <v>22</v>
      </c>
      <c r="J830">
        <v>1531544400</v>
      </c>
      <c r="K830" s="6">
        <f t="shared" si="60"/>
        <v>43295.208333333328</v>
      </c>
      <c r="L830">
        <v>1532149200</v>
      </c>
      <c r="M830" s="7">
        <f t="shared" si="61"/>
        <v>43302.208333333328</v>
      </c>
      <c r="N830">
        <f t="shared" si="62"/>
        <v>7</v>
      </c>
      <c r="O830" t="b">
        <v>0</v>
      </c>
      <c r="P830" t="b">
        <v>1</v>
      </c>
      <c r="Q830" t="s">
        <v>2037</v>
      </c>
      <c r="R830" t="s">
        <v>2038</v>
      </c>
      <c r="S830" s="12">
        <f t="shared" si="63"/>
        <v>148</v>
      </c>
      <c r="T830">
        <f t="shared" si="64"/>
        <v>50.863999999999997</v>
      </c>
    </row>
    <row r="831" spans="1:20" ht="36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t="s">
        <v>20</v>
      </c>
      <c r="G831">
        <v>202</v>
      </c>
      <c r="H831" t="s">
        <v>21</v>
      </c>
      <c r="I831" t="s">
        <v>22</v>
      </c>
      <c r="J831">
        <v>1467954000</v>
      </c>
      <c r="K831" s="6">
        <f t="shared" si="60"/>
        <v>42559.208333333328</v>
      </c>
      <c r="L831">
        <v>1471496400</v>
      </c>
      <c r="M831" s="7">
        <f t="shared" si="61"/>
        <v>42600.208333333328</v>
      </c>
      <c r="N831">
        <f t="shared" si="62"/>
        <v>41</v>
      </c>
      <c r="O831" t="b">
        <v>0</v>
      </c>
      <c r="P831" t="b">
        <v>0</v>
      </c>
      <c r="Q831" t="s">
        <v>2037</v>
      </c>
      <c r="R831" t="s">
        <v>2038</v>
      </c>
      <c r="S831" s="12">
        <f t="shared" si="63"/>
        <v>1841</v>
      </c>
      <c r="T831">
        <f t="shared" si="64"/>
        <v>72.896039603960389</v>
      </c>
    </row>
    <row r="832" spans="1:20" ht="23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t="s">
        <v>20</v>
      </c>
      <c r="G832">
        <v>103</v>
      </c>
      <c r="H832" t="s">
        <v>21</v>
      </c>
      <c r="I832" t="s">
        <v>22</v>
      </c>
      <c r="J832">
        <v>1471842000</v>
      </c>
      <c r="K832" s="6">
        <f t="shared" si="60"/>
        <v>42604.208333333328</v>
      </c>
      <c r="L832">
        <v>1472878800</v>
      </c>
      <c r="M832" s="7">
        <f t="shared" si="61"/>
        <v>42616.208333333328</v>
      </c>
      <c r="N832">
        <f t="shared" si="62"/>
        <v>12</v>
      </c>
      <c r="O832" t="b">
        <v>0</v>
      </c>
      <c r="P832" t="b">
        <v>0</v>
      </c>
      <c r="Q832" t="s">
        <v>2045</v>
      </c>
      <c r="R832" t="s">
        <v>2054</v>
      </c>
      <c r="S832" s="12">
        <f t="shared" si="63"/>
        <v>162</v>
      </c>
      <c r="T832">
        <f t="shared" si="64"/>
        <v>108.48543689320388</v>
      </c>
    </row>
    <row r="833" spans="1:20" ht="23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t="s">
        <v>20</v>
      </c>
      <c r="G833">
        <v>1785</v>
      </c>
      <c r="H833" t="s">
        <v>21</v>
      </c>
      <c r="I833" t="s">
        <v>22</v>
      </c>
      <c r="J833">
        <v>1408424400</v>
      </c>
      <c r="K833" s="6">
        <f t="shared" si="60"/>
        <v>41870.208333333336</v>
      </c>
      <c r="L833">
        <v>1408510800</v>
      </c>
      <c r="M833" s="7">
        <f t="shared" si="61"/>
        <v>41871.208333333336</v>
      </c>
      <c r="N833">
        <f t="shared" si="62"/>
        <v>1</v>
      </c>
      <c r="O833" t="b">
        <v>0</v>
      </c>
      <c r="P833" t="b">
        <v>0</v>
      </c>
      <c r="Q833" t="s">
        <v>2033</v>
      </c>
      <c r="R833" t="s">
        <v>2034</v>
      </c>
      <c r="S833" s="12">
        <f t="shared" si="63"/>
        <v>473</v>
      </c>
      <c r="T833">
        <f t="shared" si="64"/>
        <v>101.98095238095237</v>
      </c>
    </row>
    <row r="834" spans="1:20" ht="23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t="s">
        <v>20</v>
      </c>
      <c r="G834">
        <v>157</v>
      </c>
      <c r="H834" t="s">
        <v>21</v>
      </c>
      <c r="I834" t="s">
        <v>22</v>
      </c>
      <c r="J834">
        <v>1373432400</v>
      </c>
      <c r="K834" s="6">
        <f t="shared" ref="K834:K897" si="65">(((J834/60)/60)/24)+DATE(1970,1,1)</f>
        <v>41465.208333333336</v>
      </c>
      <c r="L834">
        <v>1375851600</v>
      </c>
      <c r="M834" s="7">
        <f t="shared" ref="M834:M897" si="66">(((L834/60)/60)/24)+DATE(1970,1,1)</f>
        <v>41493.208333333336</v>
      </c>
      <c r="N834">
        <f t="shared" ref="N834:N897" si="67">DATEDIF(K834,M834, "D")</f>
        <v>28</v>
      </c>
      <c r="O834" t="b">
        <v>0</v>
      </c>
      <c r="P834" t="b">
        <v>1</v>
      </c>
      <c r="Q834" t="s">
        <v>2037</v>
      </c>
      <c r="R834" t="s">
        <v>2038</v>
      </c>
      <c r="S834" s="12">
        <f t="shared" ref="S834:S897" si="68">ROUND(E834/D834*100,0)</f>
        <v>518</v>
      </c>
      <c r="T834">
        <f t="shared" ref="T834:T897" si="69">E834/G834</f>
        <v>65.942675159235662</v>
      </c>
    </row>
    <row r="835" spans="1:20" ht="36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t="s">
        <v>20</v>
      </c>
      <c r="G835">
        <v>555</v>
      </c>
      <c r="H835" t="s">
        <v>21</v>
      </c>
      <c r="I835" t="s">
        <v>22</v>
      </c>
      <c r="J835">
        <v>1313989200</v>
      </c>
      <c r="K835" s="6">
        <f t="shared" si="65"/>
        <v>40777.208333333336</v>
      </c>
      <c r="L835">
        <v>1315803600</v>
      </c>
      <c r="M835" s="7">
        <f t="shared" si="66"/>
        <v>40798.208333333336</v>
      </c>
      <c r="N835">
        <f t="shared" si="67"/>
        <v>21</v>
      </c>
      <c r="O835" t="b">
        <v>0</v>
      </c>
      <c r="P835" t="b">
        <v>0</v>
      </c>
      <c r="Q835" t="s">
        <v>2039</v>
      </c>
      <c r="R835" t="s">
        <v>2040</v>
      </c>
      <c r="S835" s="12">
        <f t="shared" si="68"/>
        <v>248</v>
      </c>
      <c r="T835">
        <f t="shared" si="69"/>
        <v>24.987387387387386</v>
      </c>
    </row>
    <row r="836" spans="1:20" ht="23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t="s">
        <v>20</v>
      </c>
      <c r="G836">
        <v>297</v>
      </c>
      <c r="H836" t="s">
        <v>21</v>
      </c>
      <c r="I836" t="s">
        <v>22</v>
      </c>
      <c r="J836">
        <v>1371445200</v>
      </c>
      <c r="K836" s="6">
        <f t="shared" si="65"/>
        <v>41442.208333333336</v>
      </c>
      <c r="L836">
        <v>1373691600</v>
      </c>
      <c r="M836" s="7">
        <f t="shared" si="66"/>
        <v>41468.208333333336</v>
      </c>
      <c r="N836">
        <f t="shared" si="67"/>
        <v>26</v>
      </c>
      <c r="O836" t="b">
        <v>0</v>
      </c>
      <c r="P836" t="b">
        <v>0</v>
      </c>
      <c r="Q836" t="s">
        <v>2035</v>
      </c>
      <c r="R836" t="s">
        <v>2044</v>
      </c>
      <c r="S836" s="12">
        <f t="shared" si="68"/>
        <v>100</v>
      </c>
      <c r="T836">
        <f t="shared" si="69"/>
        <v>28.003367003367003</v>
      </c>
    </row>
    <row r="837" spans="1:20" ht="23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t="s">
        <v>20</v>
      </c>
      <c r="G837">
        <v>123</v>
      </c>
      <c r="H837" t="s">
        <v>21</v>
      </c>
      <c r="I837" t="s">
        <v>22</v>
      </c>
      <c r="J837">
        <v>1338267600</v>
      </c>
      <c r="K837" s="6">
        <f t="shared" si="65"/>
        <v>41058.208333333336</v>
      </c>
      <c r="L837">
        <v>1339218000</v>
      </c>
      <c r="M837" s="7">
        <f t="shared" si="66"/>
        <v>41069.208333333336</v>
      </c>
      <c r="N837">
        <f t="shared" si="67"/>
        <v>11</v>
      </c>
      <c r="O837" t="b">
        <v>0</v>
      </c>
      <c r="P837" t="b">
        <v>0</v>
      </c>
      <c r="Q837" t="s">
        <v>2045</v>
      </c>
      <c r="R837" t="s">
        <v>2051</v>
      </c>
      <c r="S837" s="12">
        <f t="shared" si="68"/>
        <v>153</v>
      </c>
      <c r="T837">
        <f t="shared" si="69"/>
        <v>85.829268292682926</v>
      </c>
    </row>
    <row r="838" spans="1:20" ht="23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t="s">
        <v>20</v>
      </c>
      <c r="G838">
        <v>3036</v>
      </c>
      <c r="H838" t="s">
        <v>21</v>
      </c>
      <c r="I838" t="s">
        <v>22</v>
      </c>
      <c r="J838">
        <v>1509948000</v>
      </c>
      <c r="K838" s="6">
        <f t="shared" si="65"/>
        <v>43045.25</v>
      </c>
      <c r="L838">
        <v>1512280800</v>
      </c>
      <c r="M838" s="7">
        <f t="shared" si="66"/>
        <v>43072.25</v>
      </c>
      <c r="N838">
        <f t="shared" si="67"/>
        <v>27</v>
      </c>
      <c r="O838" t="b">
        <v>0</v>
      </c>
      <c r="P838" t="b">
        <v>0</v>
      </c>
      <c r="Q838" t="s">
        <v>2039</v>
      </c>
      <c r="R838" t="s">
        <v>2040</v>
      </c>
      <c r="S838" s="12">
        <f t="shared" si="68"/>
        <v>157</v>
      </c>
      <c r="T838">
        <f t="shared" si="69"/>
        <v>25.00197628458498</v>
      </c>
    </row>
    <row r="839" spans="1:20" ht="23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t="s">
        <v>20</v>
      </c>
      <c r="G839">
        <v>144</v>
      </c>
      <c r="H839" t="s">
        <v>26</v>
      </c>
      <c r="I839" t="s">
        <v>27</v>
      </c>
      <c r="J839">
        <v>1456898400</v>
      </c>
      <c r="K839" s="6">
        <f t="shared" si="65"/>
        <v>42431.25</v>
      </c>
      <c r="L839">
        <v>1458709200</v>
      </c>
      <c r="M839" s="7">
        <f t="shared" si="66"/>
        <v>42452.208333333328</v>
      </c>
      <c r="N839">
        <f t="shared" si="67"/>
        <v>21</v>
      </c>
      <c r="O839" t="b">
        <v>0</v>
      </c>
      <c r="P839" t="b">
        <v>0</v>
      </c>
      <c r="Q839" t="s">
        <v>2037</v>
      </c>
      <c r="R839" t="s">
        <v>2038</v>
      </c>
      <c r="S839" s="12">
        <f t="shared" si="68"/>
        <v>270</v>
      </c>
      <c r="T839">
        <f t="shared" si="69"/>
        <v>92.013888888888886</v>
      </c>
    </row>
    <row r="840" spans="1:20" ht="36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t="s">
        <v>20</v>
      </c>
      <c r="G840">
        <v>121</v>
      </c>
      <c r="H840" t="s">
        <v>40</v>
      </c>
      <c r="I840" t="s">
        <v>41</v>
      </c>
      <c r="J840">
        <v>1413954000</v>
      </c>
      <c r="K840" s="6">
        <f t="shared" si="65"/>
        <v>41934.208333333336</v>
      </c>
      <c r="L840">
        <v>1414126800</v>
      </c>
      <c r="M840" s="7">
        <f t="shared" si="66"/>
        <v>41936.208333333336</v>
      </c>
      <c r="N840">
        <f t="shared" si="67"/>
        <v>2</v>
      </c>
      <c r="O840" t="b">
        <v>0</v>
      </c>
      <c r="P840" t="b">
        <v>1</v>
      </c>
      <c r="Q840" t="s">
        <v>2037</v>
      </c>
      <c r="R840" t="s">
        <v>2038</v>
      </c>
      <c r="S840" s="12">
        <f t="shared" si="68"/>
        <v>134</v>
      </c>
      <c r="T840">
        <f t="shared" si="69"/>
        <v>93.066115702479337</v>
      </c>
    </row>
    <row r="841" spans="1:20" ht="23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t="s">
        <v>20</v>
      </c>
      <c r="G841">
        <v>181</v>
      </c>
      <c r="H841" t="s">
        <v>21</v>
      </c>
      <c r="I841" t="s">
        <v>22</v>
      </c>
      <c r="J841">
        <v>1547964000</v>
      </c>
      <c r="K841" s="6">
        <f t="shared" si="65"/>
        <v>43485.25</v>
      </c>
      <c r="L841">
        <v>1552971600</v>
      </c>
      <c r="M841" s="7">
        <f t="shared" si="66"/>
        <v>43543.208333333328</v>
      </c>
      <c r="N841">
        <f t="shared" si="67"/>
        <v>58</v>
      </c>
      <c r="O841" t="b">
        <v>0</v>
      </c>
      <c r="P841" t="b">
        <v>0</v>
      </c>
      <c r="Q841" t="s">
        <v>2035</v>
      </c>
      <c r="R841" t="s">
        <v>2036</v>
      </c>
      <c r="S841" s="12">
        <f t="shared" si="68"/>
        <v>165</v>
      </c>
      <c r="T841">
        <f t="shared" si="69"/>
        <v>81.132596685082873</v>
      </c>
    </row>
    <row r="842" spans="1:20" ht="36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t="s">
        <v>20</v>
      </c>
      <c r="G842">
        <v>122</v>
      </c>
      <c r="H842" t="s">
        <v>21</v>
      </c>
      <c r="I842" t="s">
        <v>22</v>
      </c>
      <c r="J842">
        <v>1359957600</v>
      </c>
      <c r="K842" s="6">
        <f t="shared" si="65"/>
        <v>41309.25</v>
      </c>
      <c r="L842">
        <v>1360130400</v>
      </c>
      <c r="M842" s="7">
        <f t="shared" si="66"/>
        <v>41311.25</v>
      </c>
      <c r="N842">
        <f t="shared" si="67"/>
        <v>2</v>
      </c>
      <c r="O842" t="b">
        <v>0</v>
      </c>
      <c r="P842" t="b">
        <v>0</v>
      </c>
      <c r="Q842" t="s">
        <v>2039</v>
      </c>
      <c r="R842" t="s">
        <v>2042</v>
      </c>
      <c r="S842" s="12">
        <f t="shared" si="68"/>
        <v>186</v>
      </c>
      <c r="T842">
        <f t="shared" si="69"/>
        <v>85.221311475409834</v>
      </c>
    </row>
    <row r="843" spans="1:20" ht="23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t="s">
        <v>20</v>
      </c>
      <c r="G843">
        <v>1071</v>
      </c>
      <c r="H843" t="s">
        <v>15</v>
      </c>
      <c r="I843" t="s">
        <v>16</v>
      </c>
      <c r="J843">
        <v>1432357200</v>
      </c>
      <c r="K843" s="6">
        <f t="shared" si="65"/>
        <v>42147.208333333328</v>
      </c>
      <c r="L843">
        <v>1432875600</v>
      </c>
      <c r="M843" s="7">
        <f t="shared" si="66"/>
        <v>42153.208333333328</v>
      </c>
      <c r="N843">
        <f t="shared" si="67"/>
        <v>6</v>
      </c>
      <c r="O843" t="b">
        <v>0</v>
      </c>
      <c r="P843" t="b">
        <v>0</v>
      </c>
      <c r="Q843" t="s">
        <v>2035</v>
      </c>
      <c r="R843" t="s">
        <v>2044</v>
      </c>
      <c r="S843" s="12">
        <f t="shared" si="68"/>
        <v>413</v>
      </c>
      <c r="T843">
        <f t="shared" si="69"/>
        <v>110.96825396825396</v>
      </c>
    </row>
    <row r="844" spans="1:20" ht="23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t="s">
        <v>20</v>
      </c>
      <c r="G844">
        <v>980</v>
      </c>
      <c r="H844" t="s">
        <v>21</v>
      </c>
      <c r="I844" t="s">
        <v>22</v>
      </c>
      <c r="J844">
        <v>1406178000</v>
      </c>
      <c r="K844" s="6">
        <f t="shared" si="65"/>
        <v>41844.208333333336</v>
      </c>
      <c r="L844">
        <v>1407301200</v>
      </c>
      <c r="M844" s="7">
        <f t="shared" si="66"/>
        <v>41857.208333333336</v>
      </c>
      <c r="N844">
        <f t="shared" si="67"/>
        <v>13</v>
      </c>
      <c r="O844" t="b">
        <v>0</v>
      </c>
      <c r="P844" t="b">
        <v>0</v>
      </c>
      <c r="Q844" t="s">
        <v>2033</v>
      </c>
      <c r="R844" t="s">
        <v>2055</v>
      </c>
      <c r="S844" s="12">
        <f t="shared" si="68"/>
        <v>527</v>
      </c>
      <c r="T844">
        <f t="shared" si="69"/>
        <v>84.96632653061225</v>
      </c>
    </row>
    <row r="845" spans="1:20" ht="23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t="s">
        <v>20</v>
      </c>
      <c r="G845">
        <v>536</v>
      </c>
      <c r="H845" t="s">
        <v>21</v>
      </c>
      <c r="I845" t="s">
        <v>22</v>
      </c>
      <c r="J845">
        <v>1485583200</v>
      </c>
      <c r="K845" s="6">
        <f t="shared" si="65"/>
        <v>42763.25</v>
      </c>
      <c r="L845">
        <v>1486620000</v>
      </c>
      <c r="M845" s="7">
        <f t="shared" si="66"/>
        <v>42775.25</v>
      </c>
      <c r="N845">
        <f t="shared" si="67"/>
        <v>12</v>
      </c>
      <c r="O845" t="b">
        <v>0</v>
      </c>
      <c r="P845" t="b">
        <v>1</v>
      </c>
      <c r="Q845" t="s">
        <v>2037</v>
      </c>
      <c r="R845" t="s">
        <v>2038</v>
      </c>
      <c r="S845" s="12">
        <f t="shared" si="68"/>
        <v>319</v>
      </c>
      <c r="T845">
        <f t="shared" si="69"/>
        <v>25.007462686567163</v>
      </c>
    </row>
    <row r="846" spans="1:20" ht="36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t="s">
        <v>20</v>
      </c>
      <c r="G846">
        <v>1991</v>
      </c>
      <c r="H846" t="s">
        <v>21</v>
      </c>
      <c r="I846" t="s">
        <v>22</v>
      </c>
      <c r="J846">
        <v>1459314000</v>
      </c>
      <c r="K846" s="6">
        <f t="shared" si="65"/>
        <v>42459.208333333328</v>
      </c>
      <c r="L846">
        <v>1459918800</v>
      </c>
      <c r="M846" s="7">
        <f t="shared" si="66"/>
        <v>42466.208333333328</v>
      </c>
      <c r="N846">
        <f t="shared" si="67"/>
        <v>7</v>
      </c>
      <c r="O846" t="b">
        <v>0</v>
      </c>
      <c r="P846" t="b">
        <v>0</v>
      </c>
      <c r="Q846" t="s">
        <v>2052</v>
      </c>
      <c r="R846" t="s">
        <v>2053</v>
      </c>
      <c r="S846" s="12">
        <f t="shared" si="68"/>
        <v>354</v>
      </c>
      <c r="T846">
        <f t="shared" si="69"/>
        <v>65.998995479658461</v>
      </c>
    </row>
    <row r="847" spans="1:20" ht="36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t="s">
        <v>20</v>
      </c>
      <c r="G847">
        <v>180</v>
      </c>
      <c r="H847" t="s">
        <v>21</v>
      </c>
      <c r="I847" t="s">
        <v>22</v>
      </c>
      <c r="J847">
        <v>1478844000</v>
      </c>
      <c r="K847" s="6">
        <f t="shared" si="65"/>
        <v>42685.25</v>
      </c>
      <c r="L847">
        <v>1479880800</v>
      </c>
      <c r="M847" s="7">
        <f t="shared" si="66"/>
        <v>42697.25</v>
      </c>
      <c r="N847">
        <f t="shared" si="67"/>
        <v>12</v>
      </c>
      <c r="O847" t="b">
        <v>0</v>
      </c>
      <c r="P847" t="b">
        <v>0</v>
      </c>
      <c r="Q847" t="s">
        <v>2033</v>
      </c>
      <c r="R847" t="s">
        <v>2043</v>
      </c>
      <c r="S847" s="12">
        <f t="shared" si="68"/>
        <v>136</v>
      </c>
      <c r="T847">
        <f t="shared" si="69"/>
        <v>27.933333333333334</v>
      </c>
    </row>
    <row r="848" spans="1:20" ht="23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t="s">
        <v>20</v>
      </c>
      <c r="G848">
        <v>130</v>
      </c>
      <c r="H848" t="s">
        <v>21</v>
      </c>
      <c r="I848" t="s">
        <v>22</v>
      </c>
      <c r="J848">
        <v>1274590800</v>
      </c>
      <c r="K848" s="6">
        <f t="shared" si="65"/>
        <v>40321.208333333336</v>
      </c>
      <c r="L848">
        <v>1274677200</v>
      </c>
      <c r="M848" s="7">
        <f t="shared" si="66"/>
        <v>40322.208333333336</v>
      </c>
      <c r="N848">
        <f t="shared" si="67"/>
        <v>1</v>
      </c>
      <c r="O848" t="b">
        <v>0</v>
      </c>
      <c r="P848" t="b">
        <v>0</v>
      </c>
      <c r="Q848" t="s">
        <v>2037</v>
      </c>
      <c r="R848" t="s">
        <v>2038</v>
      </c>
      <c r="S848" s="12">
        <f t="shared" si="68"/>
        <v>1179</v>
      </c>
      <c r="T848">
        <f t="shared" si="69"/>
        <v>108.84615384615384</v>
      </c>
    </row>
    <row r="849" spans="1:20" ht="23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t="s">
        <v>20</v>
      </c>
      <c r="G849">
        <v>122</v>
      </c>
      <c r="H849" t="s">
        <v>21</v>
      </c>
      <c r="I849" t="s">
        <v>22</v>
      </c>
      <c r="J849">
        <v>1263880800</v>
      </c>
      <c r="K849" s="6">
        <f t="shared" si="65"/>
        <v>40197.25</v>
      </c>
      <c r="L849">
        <v>1267509600</v>
      </c>
      <c r="M849" s="7">
        <f t="shared" si="66"/>
        <v>40239.25</v>
      </c>
      <c r="N849">
        <f t="shared" si="67"/>
        <v>42</v>
      </c>
      <c r="O849" t="b">
        <v>0</v>
      </c>
      <c r="P849" t="b">
        <v>0</v>
      </c>
      <c r="Q849" t="s">
        <v>2033</v>
      </c>
      <c r="R849" t="s">
        <v>2041</v>
      </c>
      <c r="S849" s="12">
        <f t="shared" si="68"/>
        <v>1126</v>
      </c>
      <c r="T849">
        <f t="shared" si="69"/>
        <v>110.76229508196721</v>
      </c>
    </row>
    <row r="850" spans="1:20" ht="23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t="s">
        <v>20</v>
      </c>
      <c r="G850">
        <v>140</v>
      </c>
      <c r="H850" t="s">
        <v>21</v>
      </c>
      <c r="I850" t="s">
        <v>22</v>
      </c>
      <c r="J850">
        <v>1533877200</v>
      </c>
      <c r="K850" s="6">
        <f t="shared" si="65"/>
        <v>43322.208333333328</v>
      </c>
      <c r="L850">
        <v>1534050000</v>
      </c>
      <c r="M850" s="7">
        <f t="shared" si="66"/>
        <v>43324.208333333328</v>
      </c>
      <c r="N850">
        <f t="shared" si="67"/>
        <v>2</v>
      </c>
      <c r="O850" t="b">
        <v>0</v>
      </c>
      <c r="P850" t="b">
        <v>1</v>
      </c>
      <c r="Q850" t="s">
        <v>2037</v>
      </c>
      <c r="R850" t="s">
        <v>2038</v>
      </c>
      <c r="S850" s="12">
        <f t="shared" si="68"/>
        <v>712</v>
      </c>
      <c r="T850">
        <f t="shared" si="69"/>
        <v>101.71428571428571</v>
      </c>
    </row>
    <row r="851" spans="1:20" ht="23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t="s">
        <v>20</v>
      </c>
      <c r="G851">
        <v>3388</v>
      </c>
      <c r="H851" t="s">
        <v>21</v>
      </c>
      <c r="I851" t="s">
        <v>22</v>
      </c>
      <c r="J851">
        <v>1318136400</v>
      </c>
      <c r="K851" s="6">
        <f t="shared" si="65"/>
        <v>40825.208333333336</v>
      </c>
      <c r="L851">
        <v>1318568400</v>
      </c>
      <c r="M851" s="7">
        <f t="shared" si="66"/>
        <v>40830.208333333336</v>
      </c>
      <c r="N851">
        <f t="shared" si="67"/>
        <v>5</v>
      </c>
      <c r="O851" t="b">
        <v>0</v>
      </c>
      <c r="P851" t="b">
        <v>0</v>
      </c>
      <c r="Q851" t="s">
        <v>2035</v>
      </c>
      <c r="R851" t="s">
        <v>2036</v>
      </c>
      <c r="S851" s="12">
        <f t="shared" si="68"/>
        <v>213</v>
      </c>
      <c r="T851">
        <f t="shared" si="69"/>
        <v>35</v>
      </c>
    </row>
    <row r="852" spans="1:20" ht="23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t="s">
        <v>20</v>
      </c>
      <c r="G852">
        <v>280</v>
      </c>
      <c r="H852" t="s">
        <v>21</v>
      </c>
      <c r="I852" t="s">
        <v>22</v>
      </c>
      <c r="J852">
        <v>1283403600</v>
      </c>
      <c r="K852" s="6">
        <f t="shared" si="65"/>
        <v>40423.208333333336</v>
      </c>
      <c r="L852">
        <v>1284354000</v>
      </c>
      <c r="M852" s="7">
        <f t="shared" si="66"/>
        <v>40434.208333333336</v>
      </c>
      <c r="N852">
        <f t="shared" si="67"/>
        <v>11</v>
      </c>
      <c r="O852" t="b">
        <v>0</v>
      </c>
      <c r="P852" t="b">
        <v>0</v>
      </c>
      <c r="Q852" t="s">
        <v>2037</v>
      </c>
      <c r="R852" t="s">
        <v>2038</v>
      </c>
      <c r="S852" s="12">
        <f t="shared" si="68"/>
        <v>229</v>
      </c>
      <c r="T852">
        <f t="shared" si="69"/>
        <v>40.049999999999997</v>
      </c>
    </row>
    <row r="853" spans="1:20" ht="23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t="s">
        <v>20</v>
      </c>
      <c r="G853">
        <v>366</v>
      </c>
      <c r="H853" t="s">
        <v>107</v>
      </c>
      <c r="I853" t="s">
        <v>108</v>
      </c>
      <c r="J853">
        <v>1412744400</v>
      </c>
      <c r="K853" s="6">
        <f t="shared" si="65"/>
        <v>41920.208333333336</v>
      </c>
      <c r="L853">
        <v>1413781200</v>
      </c>
      <c r="M853" s="7">
        <f t="shared" si="66"/>
        <v>41932.208333333336</v>
      </c>
      <c r="N853">
        <f t="shared" si="67"/>
        <v>12</v>
      </c>
      <c r="O853" t="b">
        <v>0</v>
      </c>
      <c r="P853" t="b">
        <v>1</v>
      </c>
      <c r="Q853" t="s">
        <v>2035</v>
      </c>
      <c r="R853" t="s">
        <v>2044</v>
      </c>
      <c r="S853" s="12">
        <f t="shared" si="68"/>
        <v>157</v>
      </c>
      <c r="T853">
        <f t="shared" si="69"/>
        <v>36.959016393442624</v>
      </c>
    </row>
    <row r="854" spans="1:20" ht="23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t="s">
        <v>20</v>
      </c>
      <c r="G854">
        <v>270</v>
      </c>
      <c r="H854" t="s">
        <v>21</v>
      </c>
      <c r="I854" t="s">
        <v>22</v>
      </c>
      <c r="J854">
        <v>1458190800</v>
      </c>
      <c r="K854" s="6">
        <f t="shared" si="65"/>
        <v>42446.208333333328</v>
      </c>
      <c r="L854">
        <v>1459486800</v>
      </c>
      <c r="M854" s="7">
        <f t="shared" si="66"/>
        <v>42461.208333333328</v>
      </c>
      <c r="N854">
        <f t="shared" si="67"/>
        <v>15</v>
      </c>
      <c r="O854" t="b">
        <v>1</v>
      </c>
      <c r="P854" t="b">
        <v>1</v>
      </c>
      <c r="Q854" t="s">
        <v>2045</v>
      </c>
      <c r="R854" t="s">
        <v>2046</v>
      </c>
      <c r="S854" s="12">
        <f t="shared" si="68"/>
        <v>232</v>
      </c>
      <c r="T854">
        <f t="shared" si="69"/>
        <v>30.974074074074075</v>
      </c>
    </row>
    <row r="855" spans="1:20" ht="23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t="s">
        <v>20</v>
      </c>
      <c r="G855">
        <v>137</v>
      </c>
      <c r="H855" t="s">
        <v>21</v>
      </c>
      <c r="I855" t="s">
        <v>22</v>
      </c>
      <c r="J855">
        <v>1274590800</v>
      </c>
      <c r="K855" s="6">
        <f t="shared" si="65"/>
        <v>40321.208333333336</v>
      </c>
      <c r="L855">
        <v>1275886800</v>
      </c>
      <c r="M855" s="7">
        <f t="shared" si="66"/>
        <v>40336.208333333336</v>
      </c>
      <c r="N855">
        <f t="shared" si="67"/>
        <v>15</v>
      </c>
      <c r="O855" t="b">
        <v>0</v>
      </c>
      <c r="P855" t="b">
        <v>0</v>
      </c>
      <c r="Q855" t="s">
        <v>2052</v>
      </c>
      <c r="R855" t="s">
        <v>2053</v>
      </c>
      <c r="S855" s="12">
        <f t="shared" si="68"/>
        <v>257</v>
      </c>
      <c r="T855">
        <f t="shared" si="69"/>
        <v>88.065693430656935</v>
      </c>
    </row>
    <row r="856" spans="1:20" ht="23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t="s">
        <v>20</v>
      </c>
      <c r="G856">
        <v>3205</v>
      </c>
      <c r="H856" t="s">
        <v>21</v>
      </c>
      <c r="I856" t="s">
        <v>22</v>
      </c>
      <c r="J856">
        <v>1351400400</v>
      </c>
      <c r="K856" s="6">
        <f t="shared" si="65"/>
        <v>41210.208333333336</v>
      </c>
      <c r="L856">
        <v>1355983200</v>
      </c>
      <c r="M856" s="7">
        <f t="shared" si="66"/>
        <v>41263.25</v>
      </c>
      <c r="N856">
        <f t="shared" si="67"/>
        <v>53</v>
      </c>
      <c r="O856" t="b">
        <v>0</v>
      </c>
      <c r="P856" t="b">
        <v>0</v>
      </c>
      <c r="Q856" t="s">
        <v>2037</v>
      </c>
      <c r="R856" t="s">
        <v>2038</v>
      </c>
      <c r="S856" s="12">
        <f t="shared" si="68"/>
        <v>168</v>
      </c>
      <c r="T856">
        <f t="shared" si="69"/>
        <v>37.005616224648989</v>
      </c>
    </row>
    <row r="857" spans="1:20" ht="23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t="s">
        <v>20</v>
      </c>
      <c r="G857">
        <v>288</v>
      </c>
      <c r="H857" t="s">
        <v>36</v>
      </c>
      <c r="I857" t="s">
        <v>37</v>
      </c>
      <c r="J857">
        <v>1514354400</v>
      </c>
      <c r="K857" s="6">
        <f t="shared" si="65"/>
        <v>43096.25</v>
      </c>
      <c r="L857">
        <v>1515391200</v>
      </c>
      <c r="M857" s="7">
        <f t="shared" si="66"/>
        <v>43108.25</v>
      </c>
      <c r="N857">
        <f t="shared" si="67"/>
        <v>12</v>
      </c>
      <c r="O857" t="b">
        <v>0</v>
      </c>
      <c r="P857" t="b">
        <v>1</v>
      </c>
      <c r="Q857" t="s">
        <v>2037</v>
      </c>
      <c r="R857" t="s">
        <v>2038</v>
      </c>
      <c r="S857" s="12">
        <f t="shared" si="68"/>
        <v>167</v>
      </c>
      <c r="T857">
        <f t="shared" si="69"/>
        <v>26.027777777777779</v>
      </c>
    </row>
    <row r="858" spans="1:20" ht="36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t="s">
        <v>20</v>
      </c>
      <c r="G858">
        <v>148</v>
      </c>
      <c r="H858" t="s">
        <v>21</v>
      </c>
      <c r="I858" t="s">
        <v>22</v>
      </c>
      <c r="J858">
        <v>1421733600</v>
      </c>
      <c r="K858" s="6">
        <f t="shared" si="65"/>
        <v>42024.25</v>
      </c>
      <c r="L858">
        <v>1422252000</v>
      </c>
      <c r="M858" s="7">
        <f t="shared" si="66"/>
        <v>42030.25</v>
      </c>
      <c r="N858">
        <f t="shared" si="67"/>
        <v>6</v>
      </c>
      <c r="O858" t="b">
        <v>0</v>
      </c>
      <c r="P858" t="b">
        <v>0</v>
      </c>
      <c r="Q858" t="s">
        <v>2037</v>
      </c>
      <c r="R858" t="s">
        <v>2038</v>
      </c>
      <c r="S858" s="12">
        <f t="shared" si="68"/>
        <v>772</v>
      </c>
      <c r="T858">
        <f t="shared" si="69"/>
        <v>67.817567567567565</v>
      </c>
    </row>
    <row r="859" spans="1:20" ht="23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t="s">
        <v>20</v>
      </c>
      <c r="G859">
        <v>114</v>
      </c>
      <c r="H859" t="s">
        <v>21</v>
      </c>
      <c r="I859" t="s">
        <v>22</v>
      </c>
      <c r="J859">
        <v>1305176400</v>
      </c>
      <c r="K859" s="6">
        <f t="shared" si="65"/>
        <v>40675.208333333336</v>
      </c>
      <c r="L859">
        <v>1305522000</v>
      </c>
      <c r="M859" s="7">
        <f t="shared" si="66"/>
        <v>40679.208333333336</v>
      </c>
      <c r="N859">
        <f t="shared" si="67"/>
        <v>4</v>
      </c>
      <c r="O859" t="b">
        <v>0</v>
      </c>
      <c r="P859" t="b">
        <v>0</v>
      </c>
      <c r="Q859" t="s">
        <v>2039</v>
      </c>
      <c r="R859" t="s">
        <v>2042</v>
      </c>
      <c r="S859" s="12">
        <f t="shared" si="68"/>
        <v>407</v>
      </c>
      <c r="T859">
        <f t="shared" si="69"/>
        <v>49.964912280701753</v>
      </c>
    </row>
    <row r="860" spans="1:20" ht="23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t="s">
        <v>20</v>
      </c>
      <c r="G860">
        <v>1518</v>
      </c>
      <c r="H860" t="s">
        <v>15</v>
      </c>
      <c r="I860" t="s">
        <v>16</v>
      </c>
      <c r="J860">
        <v>1414126800</v>
      </c>
      <c r="K860" s="6">
        <f t="shared" si="65"/>
        <v>41936.208333333336</v>
      </c>
      <c r="L860">
        <v>1414904400</v>
      </c>
      <c r="M860" s="7">
        <f t="shared" si="66"/>
        <v>41945.208333333336</v>
      </c>
      <c r="N860">
        <f t="shared" si="67"/>
        <v>9</v>
      </c>
      <c r="O860" t="b">
        <v>0</v>
      </c>
      <c r="P860" t="b">
        <v>0</v>
      </c>
      <c r="Q860" t="s">
        <v>2033</v>
      </c>
      <c r="R860" t="s">
        <v>2034</v>
      </c>
      <c r="S860" s="12">
        <f t="shared" si="68"/>
        <v>564</v>
      </c>
      <c r="T860">
        <f t="shared" si="69"/>
        <v>110.01646903820817</v>
      </c>
    </row>
    <row r="861" spans="1:20" ht="23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t="s">
        <v>20</v>
      </c>
      <c r="G861">
        <v>166</v>
      </c>
      <c r="H861" t="s">
        <v>21</v>
      </c>
      <c r="I861" t="s">
        <v>22</v>
      </c>
      <c r="J861">
        <v>1500699600</v>
      </c>
      <c r="K861" s="6">
        <f t="shared" si="65"/>
        <v>42938.208333333328</v>
      </c>
      <c r="L861">
        <v>1501131600</v>
      </c>
      <c r="M861" s="7">
        <f t="shared" si="66"/>
        <v>42943.208333333328</v>
      </c>
      <c r="N861">
        <f t="shared" si="67"/>
        <v>5</v>
      </c>
      <c r="O861" t="b">
        <v>0</v>
      </c>
      <c r="P861" t="b">
        <v>0</v>
      </c>
      <c r="Q861" t="s">
        <v>2033</v>
      </c>
      <c r="R861" t="s">
        <v>2034</v>
      </c>
      <c r="S861" s="12">
        <f t="shared" si="68"/>
        <v>655</v>
      </c>
      <c r="T861">
        <f t="shared" si="69"/>
        <v>86.867469879518069</v>
      </c>
    </row>
    <row r="862" spans="1:20" ht="23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t="s">
        <v>20</v>
      </c>
      <c r="G862">
        <v>100</v>
      </c>
      <c r="H862" t="s">
        <v>26</v>
      </c>
      <c r="I862" t="s">
        <v>27</v>
      </c>
      <c r="J862">
        <v>1354082400</v>
      </c>
      <c r="K862" s="6">
        <f t="shared" si="65"/>
        <v>41241.25</v>
      </c>
      <c r="L862">
        <v>1355032800</v>
      </c>
      <c r="M862" s="7">
        <f t="shared" si="66"/>
        <v>41252.25</v>
      </c>
      <c r="N862">
        <f t="shared" si="67"/>
        <v>11</v>
      </c>
      <c r="O862" t="b">
        <v>0</v>
      </c>
      <c r="P862" t="b">
        <v>0</v>
      </c>
      <c r="Q862" t="s">
        <v>2033</v>
      </c>
      <c r="R862" t="s">
        <v>2056</v>
      </c>
      <c r="S862" s="12">
        <f t="shared" si="68"/>
        <v>177</v>
      </c>
      <c r="T862">
        <f t="shared" si="69"/>
        <v>62.04</v>
      </c>
    </row>
    <row r="863" spans="1:20" ht="23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t="s">
        <v>20</v>
      </c>
      <c r="G863">
        <v>235</v>
      </c>
      <c r="H863" t="s">
        <v>21</v>
      </c>
      <c r="I863" t="s">
        <v>22</v>
      </c>
      <c r="J863">
        <v>1336453200</v>
      </c>
      <c r="K863" s="6">
        <f t="shared" si="65"/>
        <v>41037.208333333336</v>
      </c>
      <c r="L863">
        <v>1339477200</v>
      </c>
      <c r="M863" s="7">
        <f t="shared" si="66"/>
        <v>41072.208333333336</v>
      </c>
      <c r="N863">
        <f t="shared" si="67"/>
        <v>35</v>
      </c>
      <c r="O863" t="b">
        <v>0</v>
      </c>
      <c r="P863" t="b">
        <v>1</v>
      </c>
      <c r="Q863" t="s">
        <v>2037</v>
      </c>
      <c r="R863" t="s">
        <v>2038</v>
      </c>
      <c r="S863" s="12">
        <f t="shared" si="68"/>
        <v>113</v>
      </c>
      <c r="T863">
        <f t="shared" si="69"/>
        <v>26.970212765957445</v>
      </c>
    </row>
    <row r="864" spans="1:20" ht="36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t="s">
        <v>20</v>
      </c>
      <c r="G864">
        <v>148</v>
      </c>
      <c r="H864" t="s">
        <v>21</v>
      </c>
      <c r="I864" t="s">
        <v>22</v>
      </c>
      <c r="J864">
        <v>1305262800</v>
      </c>
      <c r="K864" s="6">
        <f t="shared" si="65"/>
        <v>40676.208333333336</v>
      </c>
      <c r="L864">
        <v>1305954000</v>
      </c>
      <c r="M864" s="7">
        <f t="shared" si="66"/>
        <v>40684.208333333336</v>
      </c>
      <c r="N864">
        <f t="shared" si="67"/>
        <v>8</v>
      </c>
      <c r="O864" t="b">
        <v>0</v>
      </c>
      <c r="P864" t="b">
        <v>0</v>
      </c>
      <c r="Q864" t="s">
        <v>2033</v>
      </c>
      <c r="R864" t="s">
        <v>2034</v>
      </c>
      <c r="S864" s="12">
        <f t="shared" si="68"/>
        <v>728</v>
      </c>
      <c r="T864">
        <f t="shared" si="69"/>
        <v>54.121621621621621</v>
      </c>
    </row>
    <row r="865" spans="1:20" ht="23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t="s">
        <v>20</v>
      </c>
      <c r="G865">
        <v>198</v>
      </c>
      <c r="H865" t="s">
        <v>21</v>
      </c>
      <c r="I865" t="s">
        <v>22</v>
      </c>
      <c r="J865">
        <v>1492232400</v>
      </c>
      <c r="K865" s="6">
        <f t="shared" si="65"/>
        <v>42840.208333333328</v>
      </c>
      <c r="L865">
        <v>1494392400</v>
      </c>
      <c r="M865" s="7">
        <f t="shared" si="66"/>
        <v>42865.208333333328</v>
      </c>
      <c r="N865">
        <f t="shared" si="67"/>
        <v>25</v>
      </c>
      <c r="O865" t="b">
        <v>1</v>
      </c>
      <c r="P865" t="b">
        <v>1</v>
      </c>
      <c r="Q865" t="s">
        <v>2033</v>
      </c>
      <c r="R865" t="s">
        <v>2043</v>
      </c>
      <c r="S865" s="12">
        <f t="shared" si="68"/>
        <v>208</v>
      </c>
      <c r="T865">
        <f t="shared" si="69"/>
        <v>41.035353535353536</v>
      </c>
    </row>
    <row r="866" spans="1:20" ht="23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t="s">
        <v>20</v>
      </c>
      <c r="G866">
        <v>150</v>
      </c>
      <c r="H866" t="s">
        <v>21</v>
      </c>
      <c r="I866" t="s">
        <v>22</v>
      </c>
      <c r="J866">
        <v>1386741600</v>
      </c>
      <c r="K866" s="6">
        <f t="shared" si="65"/>
        <v>41619.25</v>
      </c>
      <c r="L866">
        <v>1388037600</v>
      </c>
      <c r="M866" s="7">
        <f t="shared" si="66"/>
        <v>41634.25</v>
      </c>
      <c r="N866">
        <f t="shared" si="67"/>
        <v>15</v>
      </c>
      <c r="O866" t="b">
        <v>0</v>
      </c>
      <c r="P866" t="b">
        <v>0</v>
      </c>
      <c r="Q866" t="s">
        <v>2037</v>
      </c>
      <c r="R866" t="s">
        <v>2038</v>
      </c>
      <c r="S866" s="12">
        <f t="shared" si="68"/>
        <v>231</v>
      </c>
      <c r="T866">
        <f t="shared" si="69"/>
        <v>73.92</v>
      </c>
    </row>
    <row r="867" spans="1:20" ht="23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t="s">
        <v>20</v>
      </c>
      <c r="G867">
        <v>216</v>
      </c>
      <c r="H867" t="s">
        <v>107</v>
      </c>
      <c r="I867" t="s">
        <v>108</v>
      </c>
      <c r="J867">
        <v>1397451600</v>
      </c>
      <c r="K867" s="6">
        <f t="shared" si="65"/>
        <v>41743.208333333336</v>
      </c>
      <c r="L867">
        <v>1398056400</v>
      </c>
      <c r="M867" s="7">
        <f t="shared" si="66"/>
        <v>41750.208333333336</v>
      </c>
      <c r="N867">
        <f t="shared" si="67"/>
        <v>7</v>
      </c>
      <c r="O867" t="b">
        <v>0</v>
      </c>
      <c r="P867" t="b">
        <v>1</v>
      </c>
      <c r="Q867" t="s">
        <v>2037</v>
      </c>
      <c r="R867" t="s">
        <v>2038</v>
      </c>
      <c r="S867" s="12">
        <f t="shared" si="68"/>
        <v>271</v>
      </c>
      <c r="T867">
        <f t="shared" si="69"/>
        <v>53.898148148148145</v>
      </c>
    </row>
    <row r="868" spans="1:20" ht="23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t="s">
        <v>20</v>
      </c>
      <c r="G868">
        <v>5139</v>
      </c>
      <c r="H868" t="s">
        <v>21</v>
      </c>
      <c r="I868" t="s">
        <v>22</v>
      </c>
      <c r="J868">
        <v>1549692000</v>
      </c>
      <c r="K868" s="6">
        <f t="shared" si="65"/>
        <v>43505.25</v>
      </c>
      <c r="L868">
        <v>1550037600</v>
      </c>
      <c r="M868" s="7">
        <f t="shared" si="66"/>
        <v>43509.25</v>
      </c>
      <c r="N868">
        <f t="shared" si="67"/>
        <v>4</v>
      </c>
      <c r="O868" t="b">
        <v>0</v>
      </c>
      <c r="P868" t="b">
        <v>0</v>
      </c>
      <c r="Q868" t="s">
        <v>2033</v>
      </c>
      <c r="R868" t="s">
        <v>2043</v>
      </c>
      <c r="S868" s="12">
        <f t="shared" si="68"/>
        <v>113</v>
      </c>
      <c r="T868">
        <f t="shared" si="69"/>
        <v>32.999805409612762</v>
      </c>
    </row>
    <row r="869" spans="1:20" ht="23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t="s">
        <v>20</v>
      </c>
      <c r="G869">
        <v>2353</v>
      </c>
      <c r="H869" t="s">
        <v>21</v>
      </c>
      <c r="I869" t="s">
        <v>22</v>
      </c>
      <c r="J869">
        <v>1492059600</v>
      </c>
      <c r="K869" s="6">
        <f t="shared" si="65"/>
        <v>42838.208333333328</v>
      </c>
      <c r="L869">
        <v>1492923600</v>
      </c>
      <c r="M869" s="7">
        <f t="shared" si="66"/>
        <v>42848.208333333328</v>
      </c>
      <c r="N869">
        <f t="shared" si="67"/>
        <v>10</v>
      </c>
      <c r="O869" t="b">
        <v>0</v>
      </c>
      <c r="P869" t="b">
        <v>0</v>
      </c>
      <c r="Q869" t="s">
        <v>2037</v>
      </c>
      <c r="R869" t="s">
        <v>2038</v>
      </c>
      <c r="S869" s="12">
        <f t="shared" si="68"/>
        <v>191</v>
      </c>
      <c r="T869">
        <f t="shared" si="69"/>
        <v>43.00254993625159</v>
      </c>
    </row>
    <row r="870" spans="1:20" ht="23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t="s">
        <v>20</v>
      </c>
      <c r="G870">
        <v>78</v>
      </c>
      <c r="H870" t="s">
        <v>107</v>
      </c>
      <c r="I870" t="s">
        <v>108</v>
      </c>
      <c r="J870">
        <v>1463979600</v>
      </c>
      <c r="K870" s="6">
        <f t="shared" si="65"/>
        <v>42513.208333333328</v>
      </c>
      <c r="L870">
        <v>1467522000</v>
      </c>
      <c r="M870" s="7">
        <f t="shared" si="66"/>
        <v>42554.208333333328</v>
      </c>
      <c r="N870">
        <f t="shared" si="67"/>
        <v>41</v>
      </c>
      <c r="O870" t="b">
        <v>0</v>
      </c>
      <c r="P870" t="b">
        <v>0</v>
      </c>
      <c r="Q870" t="s">
        <v>2035</v>
      </c>
      <c r="R870" t="s">
        <v>2036</v>
      </c>
      <c r="S870" s="12">
        <f t="shared" si="68"/>
        <v>136</v>
      </c>
      <c r="T870">
        <f t="shared" si="69"/>
        <v>86.858974358974365</v>
      </c>
    </row>
    <row r="871" spans="1:20" ht="23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t="s">
        <v>20</v>
      </c>
      <c r="G871">
        <v>174</v>
      </c>
      <c r="H871" t="s">
        <v>98</v>
      </c>
      <c r="I871" t="s">
        <v>99</v>
      </c>
      <c r="J871">
        <v>1313211600</v>
      </c>
      <c r="K871" s="6">
        <f t="shared" si="65"/>
        <v>40768.208333333336</v>
      </c>
      <c r="L871">
        <v>1313643600</v>
      </c>
      <c r="M871" s="7">
        <f t="shared" si="66"/>
        <v>40773.208333333336</v>
      </c>
      <c r="N871">
        <f t="shared" si="67"/>
        <v>5</v>
      </c>
      <c r="O871" t="b">
        <v>0</v>
      </c>
      <c r="P871" t="b">
        <v>0</v>
      </c>
      <c r="Q871" t="s">
        <v>2039</v>
      </c>
      <c r="R871" t="s">
        <v>2047</v>
      </c>
      <c r="S871" s="12">
        <f t="shared" si="68"/>
        <v>788</v>
      </c>
      <c r="T871">
        <f t="shared" si="69"/>
        <v>58.867816091954026</v>
      </c>
    </row>
    <row r="872" spans="1:20" ht="36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t="s">
        <v>20</v>
      </c>
      <c r="G872">
        <v>164</v>
      </c>
      <c r="H872" t="s">
        <v>21</v>
      </c>
      <c r="I872" t="s">
        <v>22</v>
      </c>
      <c r="J872">
        <v>1469163600</v>
      </c>
      <c r="K872" s="6">
        <f t="shared" si="65"/>
        <v>42573.208333333328</v>
      </c>
      <c r="L872">
        <v>1470805200</v>
      </c>
      <c r="M872" s="7">
        <f t="shared" si="66"/>
        <v>42592.208333333328</v>
      </c>
      <c r="N872">
        <f t="shared" si="67"/>
        <v>19</v>
      </c>
      <c r="O872" t="b">
        <v>0</v>
      </c>
      <c r="P872" t="b">
        <v>1</v>
      </c>
      <c r="Q872" t="s">
        <v>2039</v>
      </c>
      <c r="R872" t="s">
        <v>2042</v>
      </c>
      <c r="S872" s="12">
        <f t="shared" si="68"/>
        <v>106</v>
      </c>
      <c r="T872">
        <f t="shared" si="69"/>
        <v>33.054878048780488</v>
      </c>
    </row>
    <row r="873" spans="1:20" ht="23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t="s">
        <v>20</v>
      </c>
      <c r="G873">
        <v>161</v>
      </c>
      <c r="H873" t="s">
        <v>21</v>
      </c>
      <c r="I873" t="s">
        <v>22</v>
      </c>
      <c r="J873">
        <v>1298959200</v>
      </c>
      <c r="K873" s="6">
        <f t="shared" si="65"/>
        <v>40603.25</v>
      </c>
      <c r="L873">
        <v>1301374800</v>
      </c>
      <c r="M873" s="7">
        <f t="shared" si="66"/>
        <v>40631.208333333336</v>
      </c>
      <c r="N873">
        <f t="shared" si="67"/>
        <v>28</v>
      </c>
      <c r="O873" t="b">
        <v>0</v>
      </c>
      <c r="P873" t="b">
        <v>1</v>
      </c>
      <c r="Q873" t="s">
        <v>2039</v>
      </c>
      <c r="R873" t="s">
        <v>2047</v>
      </c>
      <c r="S873" s="12">
        <f t="shared" si="68"/>
        <v>215</v>
      </c>
      <c r="T873">
        <f t="shared" si="69"/>
        <v>68.204968944099377</v>
      </c>
    </row>
    <row r="874" spans="1:20" ht="23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t="s">
        <v>20</v>
      </c>
      <c r="G874">
        <v>138</v>
      </c>
      <c r="H874" t="s">
        <v>21</v>
      </c>
      <c r="I874" t="s">
        <v>22</v>
      </c>
      <c r="J874">
        <v>1387260000</v>
      </c>
      <c r="K874" s="6">
        <f t="shared" si="65"/>
        <v>41625.25</v>
      </c>
      <c r="L874">
        <v>1387864800</v>
      </c>
      <c r="M874" s="7">
        <f t="shared" si="66"/>
        <v>41632.25</v>
      </c>
      <c r="N874">
        <f t="shared" si="67"/>
        <v>7</v>
      </c>
      <c r="O874" t="b">
        <v>0</v>
      </c>
      <c r="P874" t="b">
        <v>0</v>
      </c>
      <c r="Q874" t="s">
        <v>2033</v>
      </c>
      <c r="R874" t="s">
        <v>2034</v>
      </c>
      <c r="S874" s="12">
        <f t="shared" si="68"/>
        <v>141</v>
      </c>
      <c r="T874">
        <f t="shared" si="69"/>
        <v>75.731884057971016</v>
      </c>
    </row>
    <row r="875" spans="1:20" ht="23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t="s">
        <v>20</v>
      </c>
      <c r="G875">
        <v>3308</v>
      </c>
      <c r="H875" t="s">
        <v>21</v>
      </c>
      <c r="I875" t="s">
        <v>22</v>
      </c>
      <c r="J875">
        <v>1457244000</v>
      </c>
      <c r="K875" s="6">
        <f t="shared" si="65"/>
        <v>42435.25</v>
      </c>
      <c r="L875">
        <v>1458190800</v>
      </c>
      <c r="M875" s="7">
        <f t="shared" si="66"/>
        <v>42446.208333333328</v>
      </c>
      <c r="N875">
        <f t="shared" si="67"/>
        <v>11</v>
      </c>
      <c r="O875" t="b">
        <v>0</v>
      </c>
      <c r="P875" t="b">
        <v>0</v>
      </c>
      <c r="Q875" t="s">
        <v>2035</v>
      </c>
      <c r="R875" t="s">
        <v>2036</v>
      </c>
      <c r="S875" s="12">
        <f t="shared" si="68"/>
        <v>115</v>
      </c>
      <c r="T875">
        <f t="shared" si="69"/>
        <v>30.996070133010882</v>
      </c>
    </row>
    <row r="876" spans="1:20" ht="36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t="s">
        <v>20</v>
      </c>
      <c r="G876">
        <v>127</v>
      </c>
      <c r="H876" t="s">
        <v>26</v>
      </c>
      <c r="I876" t="s">
        <v>27</v>
      </c>
      <c r="J876">
        <v>1556341200</v>
      </c>
      <c r="K876" s="6">
        <f t="shared" si="65"/>
        <v>43582.208333333328</v>
      </c>
      <c r="L876">
        <v>1559278800</v>
      </c>
      <c r="M876" s="7">
        <f t="shared" si="66"/>
        <v>43616.208333333328</v>
      </c>
      <c r="N876">
        <f t="shared" si="67"/>
        <v>34</v>
      </c>
      <c r="O876" t="b">
        <v>0</v>
      </c>
      <c r="P876" t="b">
        <v>1</v>
      </c>
      <c r="Q876" t="s">
        <v>2039</v>
      </c>
      <c r="R876" t="s">
        <v>2047</v>
      </c>
      <c r="S876" s="12">
        <f t="shared" si="68"/>
        <v>193</v>
      </c>
      <c r="T876">
        <f t="shared" si="69"/>
        <v>101.88188976377953</v>
      </c>
    </row>
    <row r="877" spans="1:20" ht="23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t="s">
        <v>20</v>
      </c>
      <c r="G877">
        <v>207</v>
      </c>
      <c r="H877" t="s">
        <v>107</v>
      </c>
      <c r="I877" t="s">
        <v>108</v>
      </c>
      <c r="J877">
        <v>1522126800</v>
      </c>
      <c r="K877" s="6">
        <f t="shared" si="65"/>
        <v>43186.208333333328</v>
      </c>
      <c r="L877">
        <v>1522731600</v>
      </c>
      <c r="M877" s="7">
        <f t="shared" si="66"/>
        <v>43193.208333333328</v>
      </c>
      <c r="N877">
        <f t="shared" si="67"/>
        <v>7</v>
      </c>
      <c r="O877" t="b">
        <v>0</v>
      </c>
      <c r="P877" t="b">
        <v>1</v>
      </c>
      <c r="Q877" t="s">
        <v>2033</v>
      </c>
      <c r="R877" t="s">
        <v>2056</v>
      </c>
      <c r="S877" s="12">
        <f t="shared" si="68"/>
        <v>730</v>
      </c>
      <c r="T877">
        <f t="shared" si="69"/>
        <v>52.879227053140099</v>
      </c>
    </row>
    <row r="878" spans="1:20" ht="23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t="s">
        <v>20</v>
      </c>
      <c r="G878">
        <v>181</v>
      </c>
      <c r="H878" t="s">
        <v>98</v>
      </c>
      <c r="I878" t="s">
        <v>99</v>
      </c>
      <c r="J878">
        <v>1372136400</v>
      </c>
      <c r="K878" s="6">
        <f t="shared" si="65"/>
        <v>41450.208333333336</v>
      </c>
      <c r="L878">
        <v>1372482000</v>
      </c>
      <c r="M878" s="7">
        <f t="shared" si="66"/>
        <v>41454.208333333336</v>
      </c>
      <c r="N878">
        <f t="shared" si="67"/>
        <v>4</v>
      </c>
      <c r="O878" t="b">
        <v>0</v>
      </c>
      <c r="P878" t="b">
        <v>0</v>
      </c>
      <c r="Q878" t="s">
        <v>2045</v>
      </c>
      <c r="R878" t="s">
        <v>2046</v>
      </c>
      <c r="S878" s="12">
        <f t="shared" si="68"/>
        <v>1186</v>
      </c>
      <c r="T878">
        <f t="shared" si="69"/>
        <v>72.071823204419886</v>
      </c>
    </row>
    <row r="879" spans="1:20" ht="23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t="s">
        <v>20</v>
      </c>
      <c r="G879">
        <v>110</v>
      </c>
      <c r="H879" t="s">
        <v>21</v>
      </c>
      <c r="I879" t="s">
        <v>22</v>
      </c>
      <c r="J879">
        <v>1513922400</v>
      </c>
      <c r="K879" s="6">
        <f t="shared" si="65"/>
        <v>43091.25</v>
      </c>
      <c r="L879">
        <v>1514959200</v>
      </c>
      <c r="M879" s="7">
        <f t="shared" si="66"/>
        <v>43103.25</v>
      </c>
      <c r="N879">
        <f t="shared" si="67"/>
        <v>12</v>
      </c>
      <c r="O879" t="b">
        <v>0</v>
      </c>
      <c r="P879" t="b">
        <v>0</v>
      </c>
      <c r="Q879" t="s">
        <v>2033</v>
      </c>
      <c r="R879" t="s">
        <v>2034</v>
      </c>
      <c r="S879" s="12">
        <f t="shared" si="68"/>
        <v>125</v>
      </c>
      <c r="T879">
        <f t="shared" si="69"/>
        <v>75.236363636363635</v>
      </c>
    </row>
    <row r="880" spans="1:20" ht="23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t="s">
        <v>20</v>
      </c>
      <c r="G880">
        <v>185</v>
      </c>
      <c r="H880" t="s">
        <v>21</v>
      </c>
      <c r="I880" t="s">
        <v>22</v>
      </c>
      <c r="J880">
        <v>1546149600</v>
      </c>
      <c r="K880" s="6">
        <f t="shared" si="65"/>
        <v>43464.25</v>
      </c>
      <c r="L880">
        <v>1548136800</v>
      </c>
      <c r="M880" s="7">
        <f t="shared" si="66"/>
        <v>43487.25</v>
      </c>
      <c r="N880">
        <f t="shared" si="67"/>
        <v>23</v>
      </c>
      <c r="O880" t="b">
        <v>0</v>
      </c>
      <c r="P880" t="b">
        <v>0</v>
      </c>
      <c r="Q880" t="s">
        <v>2035</v>
      </c>
      <c r="R880" t="s">
        <v>2036</v>
      </c>
      <c r="S880" s="12">
        <f t="shared" si="68"/>
        <v>110</v>
      </c>
      <c r="T880">
        <f t="shared" si="69"/>
        <v>45.037837837837834</v>
      </c>
    </row>
    <row r="881" spans="1:20" ht="23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t="s">
        <v>20</v>
      </c>
      <c r="G881">
        <v>121</v>
      </c>
      <c r="H881" t="s">
        <v>21</v>
      </c>
      <c r="I881" t="s">
        <v>22</v>
      </c>
      <c r="J881">
        <v>1338440400</v>
      </c>
      <c r="K881" s="6">
        <f t="shared" si="65"/>
        <v>41060.208333333336</v>
      </c>
      <c r="L881">
        <v>1340859600</v>
      </c>
      <c r="M881" s="7">
        <f t="shared" si="66"/>
        <v>41088.208333333336</v>
      </c>
      <c r="N881">
        <f t="shared" si="67"/>
        <v>28</v>
      </c>
      <c r="O881" t="b">
        <v>0</v>
      </c>
      <c r="P881" t="b">
        <v>1</v>
      </c>
      <c r="Q881" t="s">
        <v>2037</v>
      </c>
      <c r="R881" t="s">
        <v>2038</v>
      </c>
      <c r="S881" s="12">
        <f t="shared" si="68"/>
        <v>188</v>
      </c>
      <c r="T881">
        <f t="shared" si="69"/>
        <v>52.958677685950413</v>
      </c>
    </row>
    <row r="882" spans="1:20" ht="23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t="s">
        <v>20</v>
      </c>
      <c r="G882">
        <v>106</v>
      </c>
      <c r="H882" t="s">
        <v>21</v>
      </c>
      <c r="I882" t="s">
        <v>22</v>
      </c>
      <c r="J882">
        <v>1577772000</v>
      </c>
      <c r="K882" s="6">
        <f t="shared" si="65"/>
        <v>43830.25</v>
      </c>
      <c r="L882">
        <v>1579672800</v>
      </c>
      <c r="M882" s="7">
        <f t="shared" si="66"/>
        <v>43852.25</v>
      </c>
      <c r="N882">
        <f t="shared" si="67"/>
        <v>22</v>
      </c>
      <c r="O882" t="b">
        <v>0</v>
      </c>
      <c r="P882" t="b">
        <v>1</v>
      </c>
      <c r="Q882" t="s">
        <v>2052</v>
      </c>
      <c r="R882" t="s">
        <v>2053</v>
      </c>
      <c r="S882" s="12">
        <f t="shared" si="68"/>
        <v>203</v>
      </c>
      <c r="T882">
        <f t="shared" si="69"/>
        <v>44.028301886792455</v>
      </c>
    </row>
    <row r="883" spans="1:20" ht="36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t="s">
        <v>20</v>
      </c>
      <c r="G883">
        <v>142</v>
      </c>
      <c r="H883" t="s">
        <v>21</v>
      </c>
      <c r="I883" t="s">
        <v>22</v>
      </c>
      <c r="J883">
        <v>1562216400</v>
      </c>
      <c r="K883" s="6">
        <f t="shared" si="65"/>
        <v>43650.208333333328</v>
      </c>
      <c r="L883">
        <v>1562389200</v>
      </c>
      <c r="M883" s="7">
        <f t="shared" si="66"/>
        <v>43652.208333333328</v>
      </c>
      <c r="N883">
        <f t="shared" si="67"/>
        <v>2</v>
      </c>
      <c r="O883" t="b">
        <v>0</v>
      </c>
      <c r="P883" t="b">
        <v>0</v>
      </c>
      <c r="Q883" t="s">
        <v>2052</v>
      </c>
      <c r="R883" t="s">
        <v>2053</v>
      </c>
      <c r="S883" s="12">
        <f t="shared" si="68"/>
        <v>197</v>
      </c>
      <c r="T883">
        <f t="shared" si="69"/>
        <v>86.028169014084511</v>
      </c>
    </row>
    <row r="884" spans="1:20" ht="36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t="s">
        <v>20</v>
      </c>
      <c r="G884">
        <v>233</v>
      </c>
      <c r="H884" t="s">
        <v>21</v>
      </c>
      <c r="I884" t="s">
        <v>22</v>
      </c>
      <c r="J884">
        <v>1548568800</v>
      </c>
      <c r="K884" s="6">
        <f t="shared" si="65"/>
        <v>43492.25</v>
      </c>
      <c r="L884">
        <v>1551506400</v>
      </c>
      <c r="M884" s="7">
        <f t="shared" si="66"/>
        <v>43526.25</v>
      </c>
      <c r="N884">
        <f t="shared" si="67"/>
        <v>34</v>
      </c>
      <c r="O884" t="b">
        <v>0</v>
      </c>
      <c r="P884" t="b">
        <v>0</v>
      </c>
      <c r="Q884" t="s">
        <v>2037</v>
      </c>
      <c r="R884" t="s">
        <v>2038</v>
      </c>
      <c r="S884" s="12">
        <f t="shared" si="68"/>
        <v>107</v>
      </c>
      <c r="T884">
        <f t="shared" si="69"/>
        <v>28.012875536480685</v>
      </c>
    </row>
    <row r="885" spans="1:20" ht="23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t="s">
        <v>20</v>
      </c>
      <c r="G885">
        <v>218</v>
      </c>
      <c r="H885" t="s">
        <v>21</v>
      </c>
      <c r="I885" t="s">
        <v>22</v>
      </c>
      <c r="J885">
        <v>1514872800</v>
      </c>
      <c r="K885" s="6">
        <f t="shared" si="65"/>
        <v>43102.25</v>
      </c>
      <c r="L885">
        <v>1516600800</v>
      </c>
      <c r="M885" s="7">
        <f t="shared" si="66"/>
        <v>43122.25</v>
      </c>
      <c r="N885">
        <f t="shared" si="67"/>
        <v>20</v>
      </c>
      <c r="O885" t="b">
        <v>0</v>
      </c>
      <c r="P885" t="b">
        <v>0</v>
      </c>
      <c r="Q885" t="s">
        <v>2033</v>
      </c>
      <c r="R885" t="s">
        <v>2034</v>
      </c>
      <c r="S885" s="12">
        <f t="shared" si="68"/>
        <v>269</v>
      </c>
      <c r="T885">
        <f t="shared" si="69"/>
        <v>32.050458715596328</v>
      </c>
    </row>
    <row r="886" spans="1:20" ht="23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t="s">
        <v>20</v>
      </c>
      <c r="G886">
        <v>76</v>
      </c>
      <c r="H886" t="s">
        <v>21</v>
      </c>
      <c r="I886" t="s">
        <v>22</v>
      </c>
      <c r="J886">
        <v>1330927200</v>
      </c>
      <c r="K886" s="6">
        <f t="shared" si="65"/>
        <v>40973.25</v>
      </c>
      <c r="L886">
        <v>1332997200</v>
      </c>
      <c r="M886" s="7">
        <f t="shared" si="66"/>
        <v>40997.208333333336</v>
      </c>
      <c r="N886">
        <f t="shared" si="67"/>
        <v>24</v>
      </c>
      <c r="O886" t="b">
        <v>0</v>
      </c>
      <c r="P886" t="b">
        <v>1</v>
      </c>
      <c r="Q886" t="s">
        <v>2039</v>
      </c>
      <c r="R886" t="s">
        <v>2042</v>
      </c>
      <c r="S886" s="12">
        <f t="shared" si="68"/>
        <v>1180</v>
      </c>
      <c r="T886">
        <f t="shared" si="69"/>
        <v>108.71052631578948</v>
      </c>
    </row>
    <row r="887" spans="1:20" ht="23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t="s">
        <v>20</v>
      </c>
      <c r="G887">
        <v>43</v>
      </c>
      <c r="H887" t="s">
        <v>21</v>
      </c>
      <c r="I887" t="s">
        <v>22</v>
      </c>
      <c r="J887">
        <v>1571115600</v>
      </c>
      <c r="K887" s="6">
        <f t="shared" si="65"/>
        <v>43753.208333333328</v>
      </c>
      <c r="L887">
        <v>1574920800</v>
      </c>
      <c r="M887" s="7">
        <f t="shared" si="66"/>
        <v>43797.25</v>
      </c>
      <c r="N887">
        <f t="shared" si="67"/>
        <v>44</v>
      </c>
      <c r="O887" t="b">
        <v>0</v>
      </c>
      <c r="P887" t="b">
        <v>1</v>
      </c>
      <c r="Q887" t="s">
        <v>2037</v>
      </c>
      <c r="R887" t="s">
        <v>2038</v>
      </c>
      <c r="S887" s="12">
        <f t="shared" si="68"/>
        <v>264</v>
      </c>
      <c r="T887">
        <f t="shared" si="69"/>
        <v>42.97674418604651</v>
      </c>
    </row>
    <row r="888" spans="1:20" ht="36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t="s">
        <v>20</v>
      </c>
      <c r="G888">
        <v>221</v>
      </c>
      <c r="H888" t="s">
        <v>21</v>
      </c>
      <c r="I888" t="s">
        <v>22</v>
      </c>
      <c r="J888">
        <v>1511848800</v>
      </c>
      <c r="K888" s="6">
        <f t="shared" si="65"/>
        <v>43067.25</v>
      </c>
      <c r="L888">
        <v>1512712800</v>
      </c>
      <c r="M888" s="7">
        <f t="shared" si="66"/>
        <v>43077.25</v>
      </c>
      <c r="N888">
        <f t="shared" si="67"/>
        <v>10</v>
      </c>
      <c r="O888" t="b">
        <v>0</v>
      </c>
      <c r="P888" t="b">
        <v>1</v>
      </c>
      <c r="Q888" t="s">
        <v>2037</v>
      </c>
      <c r="R888" t="s">
        <v>2038</v>
      </c>
      <c r="S888" s="12">
        <f t="shared" si="68"/>
        <v>193</v>
      </c>
      <c r="T888">
        <f t="shared" si="69"/>
        <v>55.927601809954751</v>
      </c>
    </row>
    <row r="889" spans="1:20" ht="23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t="s">
        <v>20</v>
      </c>
      <c r="G889">
        <v>2805</v>
      </c>
      <c r="H889" t="s">
        <v>15</v>
      </c>
      <c r="I889" t="s">
        <v>16</v>
      </c>
      <c r="J889">
        <v>1523854800</v>
      </c>
      <c r="K889" s="6">
        <f t="shared" si="65"/>
        <v>43206.208333333328</v>
      </c>
      <c r="L889">
        <v>1524286800</v>
      </c>
      <c r="M889" s="7">
        <f t="shared" si="66"/>
        <v>43211.208333333328</v>
      </c>
      <c r="N889">
        <f t="shared" si="67"/>
        <v>5</v>
      </c>
      <c r="O889" t="b">
        <v>0</v>
      </c>
      <c r="P889" t="b">
        <v>0</v>
      </c>
      <c r="Q889" t="s">
        <v>2045</v>
      </c>
      <c r="R889" t="s">
        <v>2046</v>
      </c>
      <c r="S889" s="12">
        <f t="shared" si="68"/>
        <v>226</v>
      </c>
      <c r="T889">
        <f t="shared" si="69"/>
        <v>48</v>
      </c>
    </row>
    <row r="890" spans="1:20" ht="23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t="s">
        <v>20</v>
      </c>
      <c r="G890">
        <v>68</v>
      </c>
      <c r="H890" t="s">
        <v>21</v>
      </c>
      <c r="I890" t="s">
        <v>22</v>
      </c>
      <c r="J890">
        <v>1346043600</v>
      </c>
      <c r="K890" s="6">
        <f t="shared" si="65"/>
        <v>41148.208333333336</v>
      </c>
      <c r="L890">
        <v>1346907600</v>
      </c>
      <c r="M890" s="7">
        <f t="shared" si="66"/>
        <v>41158.208333333336</v>
      </c>
      <c r="N890">
        <f t="shared" si="67"/>
        <v>10</v>
      </c>
      <c r="O890" t="b">
        <v>0</v>
      </c>
      <c r="P890" t="b">
        <v>0</v>
      </c>
      <c r="Q890" t="s">
        <v>2048</v>
      </c>
      <c r="R890" t="s">
        <v>2049</v>
      </c>
      <c r="S890" s="12">
        <f t="shared" si="68"/>
        <v>239</v>
      </c>
      <c r="T890">
        <f t="shared" si="69"/>
        <v>112.66176470588235</v>
      </c>
    </row>
    <row r="891" spans="1:20" ht="36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t="s">
        <v>20</v>
      </c>
      <c r="G891">
        <v>183</v>
      </c>
      <c r="H891" t="s">
        <v>15</v>
      </c>
      <c r="I891" t="s">
        <v>16</v>
      </c>
      <c r="J891">
        <v>1511935200</v>
      </c>
      <c r="K891" s="6">
        <f t="shared" si="65"/>
        <v>43068.25</v>
      </c>
      <c r="L891">
        <v>1514181600</v>
      </c>
      <c r="M891" s="7">
        <f t="shared" si="66"/>
        <v>43094.25</v>
      </c>
      <c r="N891">
        <f t="shared" si="67"/>
        <v>26</v>
      </c>
      <c r="O891" t="b">
        <v>0</v>
      </c>
      <c r="P891" t="b">
        <v>0</v>
      </c>
      <c r="Q891" t="s">
        <v>2033</v>
      </c>
      <c r="R891" t="s">
        <v>2034</v>
      </c>
      <c r="S891" s="12">
        <f t="shared" si="68"/>
        <v>130</v>
      </c>
      <c r="T891">
        <f t="shared" si="69"/>
        <v>64.049180327868854</v>
      </c>
    </row>
    <row r="892" spans="1:20" ht="36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t="s">
        <v>20</v>
      </c>
      <c r="G892">
        <v>133</v>
      </c>
      <c r="H892" t="s">
        <v>21</v>
      </c>
      <c r="I892" t="s">
        <v>22</v>
      </c>
      <c r="J892">
        <v>1392012000</v>
      </c>
      <c r="K892" s="6">
        <f t="shared" si="65"/>
        <v>41680.25</v>
      </c>
      <c r="L892">
        <v>1392184800</v>
      </c>
      <c r="M892" s="7">
        <f t="shared" si="66"/>
        <v>41682.25</v>
      </c>
      <c r="N892">
        <f t="shared" si="67"/>
        <v>2</v>
      </c>
      <c r="O892" t="b">
        <v>1</v>
      </c>
      <c r="P892" t="b">
        <v>1</v>
      </c>
      <c r="Q892" t="s">
        <v>2037</v>
      </c>
      <c r="R892" t="s">
        <v>2038</v>
      </c>
      <c r="S892" s="12">
        <f t="shared" si="68"/>
        <v>615</v>
      </c>
      <c r="T892">
        <f t="shared" si="69"/>
        <v>106.39097744360902</v>
      </c>
    </row>
    <row r="893" spans="1:20" ht="23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t="s">
        <v>20</v>
      </c>
      <c r="G893">
        <v>2489</v>
      </c>
      <c r="H893" t="s">
        <v>107</v>
      </c>
      <c r="I893" t="s">
        <v>108</v>
      </c>
      <c r="J893">
        <v>1556946000</v>
      </c>
      <c r="K893" s="6">
        <f t="shared" si="65"/>
        <v>43589.208333333328</v>
      </c>
      <c r="L893">
        <v>1559365200</v>
      </c>
      <c r="M893" s="7">
        <f t="shared" si="66"/>
        <v>43617.208333333328</v>
      </c>
      <c r="N893">
        <f t="shared" si="67"/>
        <v>28</v>
      </c>
      <c r="O893" t="b">
        <v>0</v>
      </c>
      <c r="P893" t="b">
        <v>1</v>
      </c>
      <c r="Q893" t="s">
        <v>2045</v>
      </c>
      <c r="R893" t="s">
        <v>2046</v>
      </c>
      <c r="S893" s="12">
        <f t="shared" si="68"/>
        <v>369</v>
      </c>
      <c r="T893">
        <f t="shared" si="69"/>
        <v>76.011249497790274</v>
      </c>
    </row>
    <row r="894" spans="1:20" ht="23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t="s">
        <v>20</v>
      </c>
      <c r="G894">
        <v>69</v>
      </c>
      <c r="H894" t="s">
        <v>21</v>
      </c>
      <c r="I894" t="s">
        <v>22</v>
      </c>
      <c r="J894">
        <v>1548050400</v>
      </c>
      <c r="K894" s="6">
        <f t="shared" si="65"/>
        <v>43486.25</v>
      </c>
      <c r="L894">
        <v>1549173600</v>
      </c>
      <c r="M894" s="7">
        <f t="shared" si="66"/>
        <v>43499.25</v>
      </c>
      <c r="N894">
        <f t="shared" si="67"/>
        <v>13</v>
      </c>
      <c r="O894" t="b">
        <v>0</v>
      </c>
      <c r="P894" t="b">
        <v>1</v>
      </c>
      <c r="Q894" t="s">
        <v>2037</v>
      </c>
      <c r="R894" t="s">
        <v>2038</v>
      </c>
      <c r="S894" s="12">
        <f t="shared" si="68"/>
        <v>1095</v>
      </c>
      <c r="T894">
        <f t="shared" si="69"/>
        <v>111.07246376811594</v>
      </c>
    </row>
    <row r="895" spans="1:20" ht="23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t="s">
        <v>20</v>
      </c>
      <c r="G895">
        <v>279</v>
      </c>
      <c r="H895" t="s">
        <v>40</v>
      </c>
      <c r="I895" t="s">
        <v>41</v>
      </c>
      <c r="J895">
        <v>1532840400</v>
      </c>
      <c r="K895" s="6">
        <f t="shared" si="65"/>
        <v>43310.208333333328</v>
      </c>
      <c r="L895">
        <v>1533963600</v>
      </c>
      <c r="M895" s="7">
        <f t="shared" si="66"/>
        <v>43323.208333333328</v>
      </c>
      <c r="N895">
        <f t="shared" si="67"/>
        <v>13</v>
      </c>
      <c r="O895" t="b">
        <v>0</v>
      </c>
      <c r="P895" t="b">
        <v>1</v>
      </c>
      <c r="Q895" t="s">
        <v>2033</v>
      </c>
      <c r="R895" t="s">
        <v>2034</v>
      </c>
      <c r="S895" s="12">
        <f t="shared" si="68"/>
        <v>801</v>
      </c>
      <c r="T895">
        <f t="shared" si="69"/>
        <v>43.043010752688176</v>
      </c>
    </row>
    <row r="896" spans="1:20" ht="23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t="s">
        <v>20</v>
      </c>
      <c r="G896">
        <v>210</v>
      </c>
      <c r="H896" t="s">
        <v>21</v>
      </c>
      <c r="I896" t="s">
        <v>22</v>
      </c>
      <c r="J896">
        <v>1488261600</v>
      </c>
      <c r="K896" s="6">
        <f t="shared" si="65"/>
        <v>42794.25</v>
      </c>
      <c r="L896">
        <v>1489381200</v>
      </c>
      <c r="M896" s="7">
        <f t="shared" si="66"/>
        <v>42807.208333333328</v>
      </c>
      <c r="N896">
        <f t="shared" si="67"/>
        <v>13</v>
      </c>
      <c r="O896" t="b">
        <v>0</v>
      </c>
      <c r="P896" t="b">
        <v>0</v>
      </c>
      <c r="Q896" t="s">
        <v>2039</v>
      </c>
      <c r="R896" t="s">
        <v>2040</v>
      </c>
      <c r="S896" s="12">
        <f t="shared" si="68"/>
        <v>291</v>
      </c>
      <c r="T896">
        <f t="shared" si="69"/>
        <v>67.966666666666669</v>
      </c>
    </row>
    <row r="897" spans="1:20" ht="23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t="s">
        <v>20</v>
      </c>
      <c r="G897">
        <v>2100</v>
      </c>
      <c r="H897" t="s">
        <v>21</v>
      </c>
      <c r="I897" t="s">
        <v>22</v>
      </c>
      <c r="J897">
        <v>1393567200</v>
      </c>
      <c r="K897" s="6">
        <f t="shared" si="65"/>
        <v>41698.25</v>
      </c>
      <c r="L897">
        <v>1395032400</v>
      </c>
      <c r="M897" s="7">
        <f t="shared" si="66"/>
        <v>41715.208333333336</v>
      </c>
      <c r="N897">
        <f t="shared" si="67"/>
        <v>17</v>
      </c>
      <c r="O897" t="b">
        <v>0</v>
      </c>
      <c r="P897" t="b">
        <v>0</v>
      </c>
      <c r="Q897" t="s">
        <v>2033</v>
      </c>
      <c r="R897" t="s">
        <v>2034</v>
      </c>
      <c r="S897" s="12">
        <f t="shared" si="68"/>
        <v>350</v>
      </c>
      <c r="T897">
        <f t="shared" si="69"/>
        <v>89.991428571428571</v>
      </c>
    </row>
    <row r="898" spans="1:20" ht="36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t="s">
        <v>20</v>
      </c>
      <c r="G898">
        <v>252</v>
      </c>
      <c r="H898" t="s">
        <v>21</v>
      </c>
      <c r="I898" t="s">
        <v>22</v>
      </c>
      <c r="J898">
        <v>1410325200</v>
      </c>
      <c r="K898" s="6">
        <f t="shared" ref="K898:K961" si="70">(((J898/60)/60)/24)+DATE(1970,1,1)</f>
        <v>41892.208333333336</v>
      </c>
      <c r="L898">
        <v>1412485200</v>
      </c>
      <c r="M898" s="7">
        <f t="shared" ref="M898:M961" si="71">(((L898/60)/60)/24)+DATE(1970,1,1)</f>
        <v>41917.208333333336</v>
      </c>
      <c r="N898">
        <f t="shared" ref="N898:N961" si="72">DATEDIF(K898,M898, "D")</f>
        <v>25</v>
      </c>
      <c r="O898" t="b">
        <v>1</v>
      </c>
      <c r="P898" t="b">
        <v>1</v>
      </c>
      <c r="Q898" t="s">
        <v>2033</v>
      </c>
      <c r="R898" t="s">
        <v>2034</v>
      </c>
      <c r="S898" s="12">
        <f t="shared" ref="S898:S961" si="73">ROUND(E898/D898*100,0)</f>
        <v>357</v>
      </c>
      <c r="T898">
        <f t="shared" ref="T898:T961" si="74">E898/G898</f>
        <v>58.095238095238095</v>
      </c>
    </row>
    <row r="899" spans="1:20" ht="23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t="s">
        <v>20</v>
      </c>
      <c r="G899">
        <v>1280</v>
      </c>
      <c r="H899" t="s">
        <v>21</v>
      </c>
      <c r="I899" t="s">
        <v>22</v>
      </c>
      <c r="J899">
        <v>1276923600</v>
      </c>
      <c r="K899" s="6">
        <f t="shared" si="70"/>
        <v>40348.208333333336</v>
      </c>
      <c r="L899">
        <v>1279688400</v>
      </c>
      <c r="M899" s="7">
        <f t="shared" si="71"/>
        <v>40380.208333333336</v>
      </c>
      <c r="N899">
        <f t="shared" si="72"/>
        <v>32</v>
      </c>
      <c r="O899" t="b">
        <v>0</v>
      </c>
      <c r="P899" t="b">
        <v>1</v>
      </c>
      <c r="Q899" t="s">
        <v>2045</v>
      </c>
      <c r="R899" t="s">
        <v>2046</v>
      </c>
      <c r="S899" s="12">
        <f t="shared" si="73"/>
        <v>126</v>
      </c>
      <c r="T899">
        <f t="shared" si="74"/>
        <v>83.996875000000003</v>
      </c>
    </row>
    <row r="900" spans="1:20" ht="23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t="s">
        <v>20</v>
      </c>
      <c r="G900">
        <v>157</v>
      </c>
      <c r="H900" t="s">
        <v>40</v>
      </c>
      <c r="I900" t="s">
        <v>41</v>
      </c>
      <c r="J900">
        <v>1500958800</v>
      </c>
      <c r="K900" s="6">
        <f t="shared" si="70"/>
        <v>42941.208333333328</v>
      </c>
      <c r="L900">
        <v>1501995600</v>
      </c>
      <c r="M900" s="7">
        <f t="shared" si="71"/>
        <v>42953.208333333328</v>
      </c>
      <c r="N900">
        <f t="shared" si="72"/>
        <v>12</v>
      </c>
      <c r="O900" t="b">
        <v>0</v>
      </c>
      <c r="P900" t="b">
        <v>0</v>
      </c>
      <c r="Q900" t="s">
        <v>2039</v>
      </c>
      <c r="R900" t="s">
        <v>2050</v>
      </c>
      <c r="S900" s="12">
        <f t="shared" si="73"/>
        <v>388</v>
      </c>
      <c r="T900">
        <f t="shared" si="74"/>
        <v>88.853503184713375</v>
      </c>
    </row>
    <row r="901" spans="1:20" ht="36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t="s">
        <v>20</v>
      </c>
      <c r="G901">
        <v>194</v>
      </c>
      <c r="H901" t="s">
        <v>21</v>
      </c>
      <c r="I901" t="s">
        <v>22</v>
      </c>
      <c r="J901">
        <v>1292220000</v>
      </c>
      <c r="K901" s="6">
        <f t="shared" si="70"/>
        <v>40525.25</v>
      </c>
      <c r="L901">
        <v>1294639200</v>
      </c>
      <c r="M901" s="7">
        <f t="shared" si="71"/>
        <v>40553.25</v>
      </c>
      <c r="N901">
        <f t="shared" si="72"/>
        <v>28</v>
      </c>
      <c r="O901" t="b">
        <v>0</v>
      </c>
      <c r="P901" t="b">
        <v>1</v>
      </c>
      <c r="Q901" t="s">
        <v>2037</v>
      </c>
      <c r="R901" t="s">
        <v>2038</v>
      </c>
      <c r="S901" s="12">
        <f t="shared" si="73"/>
        <v>457</v>
      </c>
      <c r="T901">
        <f t="shared" si="74"/>
        <v>65.963917525773198</v>
      </c>
    </row>
    <row r="902" spans="1:20" ht="36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t="s">
        <v>20</v>
      </c>
      <c r="G902">
        <v>82</v>
      </c>
      <c r="H902" t="s">
        <v>26</v>
      </c>
      <c r="I902" t="s">
        <v>27</v>
      </c>
      <c r="J902">
        <v>1304398800</v>
      </c>
      <c r="K902" s="6">
        <f t="shared" si="70"/>
        <v>40666.208333333336</v>
      </c>
      <c r="L902">
        <v>1305435600</v>
      </c>
      <c r="M902" s="7">
        <f t="shared" si="71"/>
        <v>40678.208333333336</v>
      </c>
      <c r="N902">
        <f t="shared" si="72"/>
        <v>12</v>
      </c>
      <c r="O902" t="b">
        <v>0</v>
      </c>
      <c r="P902" t="b">
        <v>1</v>
      </c>
      <c r="Q902" t="s">
        <v>2039</v>
      </c>
      <c r="R902" t="s">
        <v>2042</v>
      </c>
      <c r="S902" s="12">
        <f t="shared" si="73"/>
        <v>267</v>
      </c>
      <c r="T902">
        <f t="shared" si="74"/>
        <v>74.804878048780495</v>
      </c>
    </row>
    <row r="903" spans="1:20" ht="36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t="s">
        <v>20</v>
      </c>
      <c r="G903">
        <v>4233</v>
      </c>
      <c r="H903" t="s">
        <v>21</v>
      </c>
      <c r="I903" t="s">
        <v>22</v>
      </c>
      <c r="J903">
        <v>1332738000</v>
      </c>
      <c r="K903" s="6">
        <f t="shared" si="70"/>
        <v>40994.208333333336</v>
      </c>
      <c r="L903">
        <v>1335675600</v>
      </c>
      <c r="M903" s="7">
        <f t="shared" si="71"/>
        <v>41028.208333333336</v>
      </c>
      <c r="N903">
        <f t="shared" si="72"/>
        <v>34</v>
      </c>
      <c r="O903" t="b">
        <v>0</v>
      </c>
      <c r="P903" t="b">
        <v>0</v>
      </c>
      <c r="Q903" t="s">
        <v>2052</v>
      </c>
      <c r="R903" t="s">
        <v>2053</v>
      </c>
      <c r="S903" s="12">
        <f t="shared" si="73"/>
        <v>109</v>
      </c>
      <c r="T903">
        <f t="shared" si="74"/>
        <v>24.998110087408456</v>
      </c>
    </row>
    <row r="904" spans="1:20" ht="23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t="s">
        <v>20</v>
      </c>
      <c r="G904">
        <v>1297</v>
      </c>
      <c r="H904" t="s">
        <v>36</v>
      </c>
      <c r="I904" t="s">
        <v>37</v>
      </c>
      <c r="J904">
        <v>1445490000</v>
      </c>
      <c r="K904" s="6">
        <f t="shared" si="70"/>
        <v>42299.208333333328</v>
      </c>
      <c r="L904">
        <v>1448431200</v>
      </c>
      <c r="M904" s="7">
        <f t="shared" si="71"/>
        <v>42333.25</v>
      </c>
      <c r="N904">
        <f t="shared" si="72"/>
        <v>34</v>
      </c>
      <c r="O904" t="b">
        <v>1</v>
      </c>
      <c r="P904" t="b">
        <v>0</v>
      </c>
      <c r="Q904" t="s">
        <v>2045</v>
      </c>
      <c r="R904" t="s">
        <v>2057</v>
      </c>
      <c r="S904" s="12">
        <f t="shared" si="73"/>
        <v>315</v>
      </c>
      <c r="T904">
        <f t="shared" si="74"/>
        <v>104.97764070932922</v>
      </c>
    </row>
    <row r="905" spans="1:20" ht="23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t="s">
        <v>20</v>
      </c>
      <c r="G905">
        <v>165</v>
      </c>
      <c r="H905" t="s">
        <v>36</v>
      </c>
      <c r="I905" t="s">
        <v>37</v>
      </c>
      <c r="J905">
        <v>1297663200</v>
      </c>
      <c r="K905" s="6">
        <f t="shared" si="70"/>
        <v>40588.25</v>
      </c>
      <c r="L905">
        <v>1298613600</v>
      </c>
      <c r="M905" s="7">
        <f t="shared" si="71"/>
        <v>40599.25</v>
      </c>
      <c r="N905">
        <f t="shared" si="72"/>
        <v>11</v>
      </c>
      <c r="O905" t="b">
        <v>0</v>
      </c>
      <c r="P905" t="b">
        <v>0</v>
      </c>
      <c r="Q905" t="s">
        <v>2045</v>
      </c>
      <c r="R905" t="s">
        <v>2057</v>
      </c>
      <c r="S905" s="12">
        <f t="shared" si="73"/>
        <v>158</v>
      </c>
      <c r="T905">
        <f t="shared" si="74"/>
        <v>64.987878787878785</v>
      </c>
    </row>
    <row r="906" spans="1:20" ht="23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t="s">
        <v>20</v>
      </c>
      <c r="G906">
        <v>119</v>
      </c>
      <c r="H906" t="s">
        <v>21</v>
      </c>
      <c r="I906" t="s">
        <v>22</v>
      </c>
      <c r="J906">
        <v>1371963600</v>
      </c>
      <c r="K906" s="6">
        <f t="shared" si="70"/>
        <v>41448.208333333336</v>
      </c>
      <c r="L906">
        <v>1372482000</v>
      </c>
      <c r="M906" s="7">
        <f t="shared" si="71"/>
        <v>41454.208333333336</v>
      </c>
      <c r="N906">
        <f t="shared" si="72"/>
        <v>6</v>
      </c>
      <c r="O906" t="b">
        <v>0</v>
      </c>
      <c r="P906" t="b">
        <v>0</v>
      </c>
      <c r="Q906" t="s">
        <v>2037</v>
      </c>
      <c r="R906" t="s">
        <v>2038</v>
      </c>
      <c r="S906" s="12">
        <f t="shared" si="73"/>
        <v>154</v>
      </c>
      <c r="T906">
        <f t="shared" si="74"/>
        <v>94.352941176470594</v>
      </c>
    </row>
    <row r="907" spans="1:20" ht="23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t="s">
        <v>20</v>
      </c>
      <c r="G907">
        <v>1797</v>
      </c>
      <c r="H907" t="s">
        <v>21</v>
      </c>
      <c r="I907" t="s">
        <v>22</v>
      </c>
      <c r="J907">
        <v>1301202000</v>
      </c>
      <c r="K907" s="6">
        <f t="shared" si="70"/>
        <v>40629.208333333336</v>
      </c>
      <c r="L907">
        <v>1305867600</v>
      </c>
      <c r="M907" s="7">
        <f t="shared" si="71"/>
        <v>40683.208333333336</v>
      </c>
      <c r="N907">
        <f t="shared" si="72"/>
        <v>54</v>
      </c>
      <c r="O907" t="b">
        <v>0</v>
      </c>
      <c r="P907" t="b">
        <v>0</v>
      </c>
      <c r="Q907" t="s">
        <v>2033</v>
      </c>
      <c r="R907" t="s">
        <v>2056</v>
      </c>
      <c r="S907" s="12">
        <f t="shared" si="73"/>
        <v>853</v>
      </c>
      <c r="T907">
        <f t="shared" si="74"/>
        <v>84.00667779632721</v>
      </c>
    </row>
    <row r="908" spans="1:20" ht="23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t="s">
        <v>20</v>
      </c>
      <c r="G908">
        <v>261</v>
      </c>
      <c r="H908" t="s">
        <v>21</v>
      </c>
      <c r="I908" t="s">
        <v>22</v>
      </c>
      <c r="J908">
        <v>1538024400</v>
      </c>
      <c r="K908" s="6">
        <f t="shared" si="70"/>
        <v>43370.208333333328</v>
      </c>
      <c r="L908">
        <v>1538802000</v>
      </c>
      <c r="M908" s="7">
        <f t="shared" si="71"/>
        <v>43379.208333333328</v>
      </c>
      <c r="N908">
        <f t="shared" si="72"/>
        <v>9</v>
      </c>
      <c r="O908" t="b">
        <v>0</v>
      </c>
      <c r="P908" t="b">
        <v>0</v>
      </c>
      <c r="Q908" t="s">
        <v>2037</v>
      </c>
      <c r="R908" t="s">
        <v>2038</v>
      </c>
      <c r="S908" s="12">
        <f t="shared" si="73"/>
        <v>139</v>
      </c>
      <c r="T908">
        <f t="shared" si="74"/>
        <v>34.061302681992338</v>
      </c>
    </row>
    <row r="909" spans="1:20" ht="23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t="s">
        <v>20</v>
      </c>
      <c r="G909">
        <v>157</v>
      </c>
      <c r="H909" t="s">
        <v>21</v>
      </c>
      <c r="I909" t="s">
        <v>22</v>
      </c>
      <c r="J909">
        <v>1395032400</v>
      </c>
      <c r="K909" s="6">
        <f t="shared" si="70"/>
        <v>41715.208333333336</v>
      </c>
      <c r="L909">
        <v>1398920400</v>
      </c>
      <c r="M909" s="7">
        <f t="shared" si="71"/>
        <v>41760.208333333336</v>
      </c>
      <c r="N909">
        <f t="shared" si="72"/>
        <v>45</v>
      </c>
      <c r="O909" t="b">
        <v>0</v>
      </c>
      <c r="P909" t="b">
        <v>1</v>
      </c>
      <c r="Q909" t="s">
        <v>2039</v>
      </c>
      <c r="R909" t="s">
        <v>2040</v>
      </c>
      <c r="S909" s="12">
        <f t="shared" si="73"/>
        <v>190</v>
      </c>
      <c r="T909">
        <f t="shared" si="74"/>
        <v>93.273885350318466</v>
      </c>
    </row>
    <row r="910" spans="1:20" ht="23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t="s">
        <v>20</v>
      </c>
      <c r="G910">
        <v>3533</v>
      </c>
      <c r="H910" t="s">
        <v>21</v>
      </c>
      <c r="I910" t="s">
        <v>22</v>
      </c>
      <c r="J910">
        <v>1405486800</v>
      </c>
      <c r="K910" s="6">
        <f t="shared" si="70"/>
        <v>41836.208333333336</v>
      </c>
      <c r="L910">
        <v>1405659600</v>
      </c>
      <c r="M910" s="7">
        <f t="shared" si="71"/>
        <v>41838.208333333336</v>
      </c>
      <c r="N910">
        <f t="shared" si="72"/>
        <v>2</v>
      </c>
      <c r="O910" t="b">
        <v>0</v>
      </c>
      <c r="P910" t="b">
        <v>1</v>
      </c>
      <c r="Q910" t="s">
        <v>2037</v>
      </c>
      <c r="R910" t="s">
        <v>2038</v>
      </c>
      <c r="S910" s="12">
        <f t="shared" si="73"/>
        <v>100</v>
      </c>
      <c r="T910">
        <f t="shared" si="74"/>
        <v>32.998301726577978</v>
      </c>
    </row>
    <row r="911" spans="1:20" ht="23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t="s">
        <v>20</v>
      </c>
      <c r="G911">
        <v>155</v>
      </c>
      <c r="H911" t="s">
        <v>21</v>
      </c>
      <c r="I911" t="s">
        <v>22</v>
      </c>
      <c r="J911">
        <v>1455861600</v>
      </c>
      <c r="K911" s="6">
        <f t="shared" si="70"/>
        <v>42419.25</v>
      </c>
      <c r="L911">
        <v>1457244000</v>
      </c>
      <c r="M911" s="7">
        <f t="shared" si="71"/>
        <v>42435.25</v>
      </c>
      <c r="N911">
        <f t="shared" si="72"/>
        <v>16</v>
      </c>
      <c r="O911" t="b">
        <v>0</v>
      </c>
      <c r="P911" t="b">
        <v>0</v>
      </c>
      <c r="Q911" t="s">
        <v>2035</v>
      </c>
      <c r="R911" t="s">
        <v>2036</v>
      </c>
      <c r="S911" s="12">
        <f t="shared" si="73"/>
        <v>143</v>
      </c>
      <c r="T911">
        <f t="shared" si="74"/>
        <v>83.812903225806451</v>
      </c>
    </row>
    <row r="912" spans="1:20" ht="36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t="s">
        <v>20</v>
      </c>
      <c r="G912">
        <v>132</v>
      </c>
      <c r="H912" t="s">
        <v>107</v>
      </c>
      <c r="I912" t="s">
        <v>108</v>
      </c>
      <c r="J912">
        <v>1529038800</v>
      </c>
      <c r="K912" s="6">
        <f t="shared" si="70"/>
        <v>43266.208333333328</v>
      </c>
      <c r="L912">
        <v>1529298000</v>
      </c>
      <c r="M912" s="7">
        <f t="shared" si="71"/>
        <v>43269.208333333328</v>
      </c>
      <c r="N912">
        <f t="shared" si="72"/>
        <v>3</v>
      </c>
      <c r="O912" t="b">
        <v>0</v>
      </c>
      <c r="P912" t="b">
        <v>0</v>
      </c>
      <c r="Q912" t="s">
        <v>2035</v>
      </c>
      <c r="R912" t="s">
        <v>2044</v>
      </c>
      <c r="S912" s="12">
        <f t="shared" si="73"/>
        <v>563</v>
      </c>
      <c r="T912">
        <f t="shared" si="74"/>
        <v>63.992424242424242</v>
      </c>
    </row>
    <row r="913" spans="1:20" ht="23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t="s">
        <v>20</v>
      </c>
      <c r="G913">
        <v>1354</v>
      </c>
      <c r="H913" t="s">
        <v>40</v>
      </c>
      <c r="I913" t="s">
        <v>41</v>
      </c>
      <c r="J913">
        <v>1526360400</v>
      </c>
      <c r="K913" s="6">
        <f t="shared" si="70"/>
        <v>43235.208333333328</v>
      </c>
      <c r="L913">
        <v>1529557200</v>
      </c>
      <c r="M913" s="7">
        <f t="shared" si="71"/>
        <v>43272.208333333328</v>
      </c>
      <c r="N913">
        <f t="shared" si="72"/>
        <v>37</v>
      </c>
      <c r="O913" t="b">
        <v>0</v>
      </c>
      <c r="P913" t="b">
        <v>0</v>
      </c>
      <c r="Q913" t="s">
        <v>2035</v>
      </c>
      <c r="R913" t="s">
        <v>2036</v>
      </c>
      <c r="S913" s="12">
        <f t="shared" si="73"/>
        <v>198</v>
      </c>
      <c r="T913">
        <f t="shared" si="74"/>
        <v>101.98449039881831</v>
      </c>
    </row>
    <row r="914" spans="1:20" ht="23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 s="6">
        <f t="shared" si="70"/>
        <v>43302.208333333328</v>
      </c>
      <c r="L914">
        <v>1535259600</v>
      </c>
      <c r="M914" s="7">
        <f t="shared" si="71"/>
        <v>43338.208333333328</v>
      </c>
      <c r="N914">
        <f t="shared" si="72"/>
        <v>36</v>
      </c>
      <c r="O914" t="b">
        <v>1</v>
      </c>
      <c r="P914" t="b">
        <v>1</v>
      </c>
      <c r="Q914" t="s">
        <v>2035</v>
      </c>
      <c r="R914" t="s">
        <v>2036</v>
      </c>
      <c r="S914" s="12">
        <f t="shared" si="73"/>
        <v>509</v>
      </c>
      <c r="T914">
        <f t="shared" si="74"/>
        <v>105.9375</v>
      </c>
    </row>
    <row r="915" spans="1:20" ht="23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t="s">
        <v>20</v>
      </c>
      <c r="G915">
        <v>110</v>
      </c>
      <c r="H915" t="s">
        <v>21</v>
      </c>
      <c r="I915" t="s">
        <v>22</v>
      </c>
      <c r="J915">
        <v>1515304800</v>
      </c>
      <c r="K915" s="6">
        <f t="shared" si="70"/>
        <v>43107.25</v>
      </c>
      <c r="L915">
        <v>1515564000</v>
      </c>
      <c r="M915" s="7">
        <f t="shared" si="71"/>
        <v>43110.25</v>
      </c>
      <c r="N915">
        <f t="shared" si="72"/>
        <v>3</v>
      </c>
      <c r="O915" t="b">
        <v>0</v>
      </c>
      <c r="P915" t="b">
        <v>0</v>
      </c>
      <c r="Q915" t="s">
        <v>2031</v>
      </c>
      <c r="R915" t="s">
        <v>2032</v>
      </c>
      <c r="S915" s="12">
        <f t="shared" si="73"/>
        <v>238</v>
      </c>
      <c r="T915">
        <f t="shared" si="74"/>
        <v>101.58181818181818</v>
      </c>
    </row>
    <row r="916" spans="1:20" ht="23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t="s">
        <v>20</v>
      </c>
      <c r="G916">
        <v>172</v>
      </c>
      <c r="H916" t="s">
        <v>21</v>
      </c>
      <c r="I916" t="s">
        <v>22</v>
      </c>
      <c r="J916">
        <v>1276318800</v>
      </c>
      <c r="K916" s="6">
        <f t="shared" si="70"/>
        <v>40341.208333333336</v>
      </c>
      <c r="L916">
        <v>1277096400</v>
      </c>
      <c r="M916" s="7">
        <f t="shared" si="71"/>
        <v>40350.208333333336</v>
      </c>
      <c r="N916">
        <f t="shared" si="72"/>
        <v>9</v>
      </c>
      <c r="O916" t="b">
        <v>0</v>
      </c>
      <c r="P916" t="b">
        <v>0</v>
      </c>
      <c r="Q916" t="s">
        <v>2039</v>
      </c>
      <c r="R916" t="s">
        <v>2042</v>
      </c>
      <c r="S916" s="12">
        <f t="shared" si="73"/>
        <v>338</v>
      </c>
      <c r="T916">
        <f t="shared" si="74"/>
        <v>62.970930232558139</v>
      </c>
    </row>
    <row r="917" spans="1:20" ht="23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t="s">
        <v>20</v>
      </c>
      <c r="G917">
        <v>307</v>
      </c>
      <c r="H917" t="s">
        <v>21</v>
      </c>
      <c r="I917" t="s">
        <v>22</v>
      </c>
      <c r="J917">
        <v>1328767200</v>
      </c>
      <c r="K917" s="6">
        <f t="shared" si="70"/>
        <v>40948.25</v>
      </c>
      <c r="L917">
        <v>1329026400</v>
      </c>
      <c r="M917" s="7">
        <f t="shared" si="71"/>
        <v>40951.25</v>
      </c>
      <c r="N917">
        <f t="shared" si="72"/>
        <v>3</v>
      </c>
      <c r="O917" t="b">
        <v>0</v>
      </c>
      <c r="P917" t="b">
        <v>1</v>
      </c>
      <c r="Q917" t="s">
        <v>2033</v>
      </c>
      <c r="R917" t="s">
        <v>2043</v>
      </c>
      <c r="S917" s="12">
        <f t="shared" si="73"/>
        <v>133</v>
      </c>
      <c r="T917">
        <f t="shared" si="74"/>
        <v>29.045602605863191</v>
      </c>
    </row>
    <row r="918" spans="1:20" ht="36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t="s">
        <v>20</v>
      </c>
      <c r="G918">
        <v>160</v>
      </c>
      <c r="H918" t="s">
        <v>21</v>
      </c>
      <c r="I918" t="s">
        <v>22</v>
      </c>
      <c r="J918">
        <v>1335934800</v>
      </c>
      <c r="K918" s="6">
        <f t="shared" si="70"/>
        <v>41031.208333333336</v>
      </c>
      <c r="L918">
        <v>1338786000</v>
      </c>
      <c r="M918" s="7">
        <f t="shared" si="71"/>
        <v>41064.208333333336</v>
      </c>
      <c r="N918">
        <f t="shared" si="72"/>
        <v>33</v>
      </c>
      <c r="O918" t="b">
        <v>0</v>
      </c>
      <c r="P918" t="b">
        <v>0</v>
      </c>
      <c r="Q918" t="s">
        <v>2033</v>
      </c>
      <c r="R918" t="s">
        <v>2041</v>
      </c>
      <c r="S918" s="12">
        <f t="shared" si="73"/>
        <v>208</v>
      </c>
      <c r="T918">
        <f t="shared" si="74"/>
        <v>77.924999999999997</v>
      </c>
    </row>
    <row r="919" spans="1:20" ht="23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t="s">
        <v>20</v>
      </c>
      <c r="G919">
        <v>1467</v>
      </c>
      <c r="H919" t="s">
        <v>15</v>
      </c>
      <c r="I919" t="s">
        <v>16</v>
      </c>
      <c r="J919">
        <v>1308546000</v>
      </c>
      <c r="K919" s="6">
        <f t="shared" si="70"/>
        <v>40714.208333333336</v>
      </c>
      <c r="L919">
        <v>1308978000</v>
      </c>
      <c r="M919" s="7">
        <f t="shared" si="71"/>
        <v>40719.208333333336</v>
      </c>
      <c r="N919">
        <f t="shared" si="72"/>
        <v>5</v>
      </c>
      <c r="O919" t="b">
        <v>0</v>
      </c>
      <c r="P919" t="b">
        <v>1</v>
      </c>
      <c r="Q919" t="s">
        <v>2033</v>
      </c>
      <c r="R919" t="s">
        <v>2043</v>
      </c>
      <c r="S919" s="12">
        <f t="shared" si="73"/>
        <v>652</v>
      </c>
      <c r="T919">
        <f t="shared" si="74"/>
        <v>76.006816632583508</v>
      </c>
    </row>
    <row r="920" spans="1:20" ht="36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t="s">
        <v>20</v>
      </c>
      <c r="G920">
        <v>2662</v>
      </c>
      <c r="H920" t="s">
        <v>15</v>
      </c>
      <c r="I920" t="s">
        <v>16</v>
      </c>
      <c r="J920">
        <v>1574056800</v>
      </c>
      <c r="K920" s="6">
        <f t="shared" si="70"/>
        <v>43787.25</v>
      </c>
      <c r="L920">
        <v>1576389600</v>
      </c>
      <c r="M920" s="7">
        <f t="shared" si="71"/>
        <v>43814.25</v>
      </c>
      <c r="N920">
        <f t="shared" si="72"/>
        <v>27</v>
      </c>
      <c r="O920" t="b">
        <v>0</v>
      </c>
      <c r="P920" t="b">
        <v>0</v>
      </c>
      <c r="Q920" t="s">
        <v>2045</v>
      </c>
      <c r="R920" t="s">
        <v>2051</v>
      </c>
      <c r="S920" s="12">
        <f t="shared" si="73"/>
        <v>114</v>
      </c>
      <c r="T920">
        <f t="shared" si="74"/>
        <v>72.993613824192337</v>
      </c>
    </row>
    <row r="921" spans="1:20" ht="23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t="s">
        <v>20</v>
      </c>
      <c r="G921">
        <v>452</v>
      </c>
      <c r="H921" t="s">
        <v>26</v>
      </c>
      <c r="I921" t="s">
        <v>27</v>
      </c>
      <c r="J921">
        <v>1308373200</v>
      </c>
      <c r="K921" s="6">
        <f t="shared" si="70"/>
        <v>40712.208333333336</v>
      </c>
      <c r="L921">
        <v>1311051600</v>
      </c>
      <c r="M921" s="7">
        <f t="shared" si="71"/>
        <v>40743.208333333336</v>
      </c>
      <c r="N921">
        <f t="shared" si="72"/>
        <v>31</v>
      </c>
      <c r="O921" t="b">
        <v>0</v>
      </c>
      <c r="P921" t="b">
        <v>0</v>
      </c>
      <c r="Q921" t="s">
        <v>2037</v>
      </c>
      <c r="R921" t="s">
        <v>2038</v>
      </c>
      <c r="S921" s="12">
        <f t="shared" si="73"/>
        <v>102</v>
      </c>
      <c r="T921">
        <f t="shared" si="74"/>
        <v>53</v>
      </c>
    </row>
    <row r="922" spans="1:20" ht="23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t="s">
        <v>20</v>
      </c>
      <c r="G922">
        <v>158</v>
      </c>
      <c r="H922" t="s">
        <v>21</v>
      </c>
      <c r="I922" t="s">
        <v>22</v>
      </c>
      <c r="J922">
        <v>1335243600</v>
      </c>
      <c r="K922" s="6">
        <f t="shared" si="70"/>
        <v>41023.208333333336</v>
      </c>
      <c r="L922">
        <v>1336712400</v>
      </c>
      <c r="M922" s="7">
        <f t="shared" si="71"/>
        <v>41040.208333333336</v>
      </c>
      <c r="N922">
        <f t="shared" si="72"/>
        <v>17</v>
      </c>
      <c r="O922" t="b">
        <v>0</v>
      </c>
      <c r="P922" t="b">
        <v>0</v>
      </c>
      <c r="Q922" t="s">
        <v>2031</v>
      </c>
      <c r="R922" t="s">
        <v>2032</v>
      </c>
      <c r="S922" s="12">
        <f t="shared" si="73"/>
        <v>357</v>
      </c>
      <c r="T922">
        <f t="shared" si="74"/>
        <v>54.164556962025316</v>
      </c>
    </row>
    <row r="923" spans="1:20" ht="36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t="s">
        <v>20</v>
      </c>
      <c r="G923">
        <v>225</v>
      </c>
      <c r="H923" t="s">
        <v>98</v>
      </c>
      <c r="I923" t="s">
        <v>99</v>
      </c>
      <c r="J923">
        <v>1328421600</v>
      </c>
      <c r="K923" s="6">
        <f t="shared" si="70"/>
        <v>40944.25</v>
      </c>
      <c r="L923">
        <v>1330408800</v>
      </c>
      <c r="M923" s="7">
        <f t="shared" si="71"/>
        <v>40967.25</v>
      </c>
      <c r="N923">
        <f t="shared" si="72"/>
        <v>23</v>
      </c>
      <c r="O923" t="b">
        <v>1</v>
      </c>
      <c r="P923" t="b">
        <v>0</v>
      </c>
      <c r="Q923" t="s">
        <v>2039</v>
      </c>
      <c r="R923" t="s">
        <v>2050</v>
      </c>
      <c r="S923" s="12">
        <f t="shared" si="73"/>
        <v>140</v>
      </c>
      <c r="T923">
        <f t="shared" si="74"/>
        <v>32.946666666666665</v>
      </c>
    </row>
    <row r="924" spans="1:20" ht="36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t="s">
        <v>20</v>
      </c>
      <c r="G924">
        <v>65</v>
      </c>
      <c r="H924" t="s">
        <v>21</v>
      </c>
      <c r="I924" t="s">
        <v>22</v>
      </c>
      <c r="J924">
        <v>1550556000</v>
      </c>
      <c r="K924" s="6">
        <f t="shared" si="70"/>
        <v>43515.25</v>
      </c>
      <c r="L924">
        <v>1551420000</v>
      </c>
      <c r="M924" s="7">
        <f t="shared" si="71"/>
        <v>43525.25</v>
      </c>
      <c r="N924">
        <f t="shared" si="72"/>
        <v>10</v>
      </c>
      <c r="O924" t="b">
        <v>0</v>
      </c>
      <c r="P924" t="b">
        <v>1</v>
      </c>
      <c r="Q924" t="s">
        <v>2035</v>
      </c>
      <c r="R924" t="s">
        <v>2044</v>
      </c>
      <c r="S924" s="12">
        <f t="shared" si="73"/>
        <v>252</v>
      </c>
      <c r="T924">
        <f t="shared" si="74"/>
        <v>77.430769230769229</v>
      </c>
    </row>
    <row r="925" spans="1:20" ht="23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t="s">
        <v>20</v>
      </c>
      <c r="G925">
        <v>163</v>
      </c>
      <c r="H925" t="s">
        <v>21</v>
      </c>
      <c r="I925" t="s">
        <v>22</v>
      </c>
      <c r="J925">
        <v>1269147600</v>
      </c>
      <c r="K925" s="6">
        <f t="shared" si="70"/>
        <v>40258.208333333336</v>
      </c>
      <c r="L925">
        <v>1269838800</v>
      </c>
      <c r="M925" s="7">
        <f t="shared" si="71"/>
        <v>40266.208333333336</v>
      </c>
      <c r="N925">
        <f t="shared" si="72"/>
        <v>8</v>
      </c>
      <c r="O925" t="b">
        <v>0</v>
      </c>
      <c r="P925" t="b">
        <v>0</v>
      </c>
      <c r="Q925" t="s">
        <v>2037</v>
      </c>
      <c r="R925" t="s">
        <v>2038</v>
      </c>
      <c r="S925" s="12">
        <f t="shared" si="73"/>
        <v>106</v>
      </c>
      <c r="T925">
        <f t="shared" si="74"/>
        <v>57.159509202453989</v>
      </c>
    </row>
    <row r="926" spans="1:20" ht="23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t="s">
        <v>20</v>
      </c>
      <c r="G926">
        <v>85</v>
      </c>
      <c r="H926" t="s">
        <v>21</v>
      </c>
      <c r="I926" t="s">
        <v>22</v>
      </c>
      <c r="J926">
        <v>1312174800</v>
      </c>
      <c r="K926" s="6">
        <f t="shared" si="70"/>
        <v>40756.208333333336</v>
      </c>
      <c r="L926">
        <v>1312520400</v>
      </c>
      <c r="M926" s="7">
        <f t="shared" si="71"/>
        <v>40760.208333333336</v>
      </c>
      <c r="N926">
        <f t="shared" si="72"/>
        <v>4</v>
      </c>
      <c r="O926" t="b">
        <v>0</v>
      </c>
      <c r="P926" t="b">
        <v>0</v>
      </c>
      <c r="Q926" t="s">
        <v>2037</v>
      </c>
      <c r="R926" t="s">
        <v>2038</v>
      </c>
      <c r="S926" s="12">
        <f t="shared" si="73"/>
        <v>187</v>
      </c>
      <c r="T926">
        <f t="shared" si="74"/>
        <v>77.17647058823529</v>
      </c>
    </row>
    <row r="927" spans="1:20" ht="23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t="s">
        <v>20</v>
      </c>
      <c r="G927">
        <v>217</v>
      </c>
      <c r="H927" t="s">
        <v>21</v>
      </c>
      <c r="I927" t="s">
        <v>22</v>
      </c>
      <c r="J927">
        <v>1434517200</v>
      </c>
      <c r="K927" s="6">
        <f t="shared" si="70"/>
        <v>42172.208333333328</v>
      </c>
      <c r="L927">
        <v>1436504400</v>
      </c>
      <c r="M927" s="7">
        <f t="shared" si="71"/>
        <v>42195.208333333328</v>
      </c>
      <c r="N927">
        <f t="shared" si="72"/>
        <v>23</v>
      </c>
      <c r="O927" t="b">
        <v>0</v>
      </c>
      <c r="P927" t="b">
        <v>1</v>
      </c>
      <c r="Q927" t="s">
        <v>2039</v>
      </c>
      <c r="R927" t="s">
        <v>2058</v>
      </c>
      <c r="S927" s="12">
        <f t="shared" si="73"/>
        <v>387</v>
      </c>
      <c r="T927">
        <f t="shared" si="74"/>
        <v>24.953917050691246</v>
      </c>
    </row>
    <row r="928" spans="1:20" ht="23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t="s">
        <v>20</v>
      </c>
      <c r="G928">
        <v>150</v>
      </c>
      <c r="H928" t="s">
        <v>21</v>
      </c>
      <c r="I928" t="s">
        <v>22</v>
      </c>
      <c r="J928">
        <v>1471582800</v>
      </c>
      <c r="K928" s="6">
        <f t="shared" si="70"/>
        <v>42601.208333333328</v>
      </c>
      <c r="L928">
        <v>1472014800</v>
      </c>
      <c r="M928" s="7">
        <f t="shared" si="71"/>
        <v>42606.208333333328</v>
      </c>
      <c r="N928">
        <f t="shared" si="72"/>
        <v>5</v>
      </c>
      <c r="O928" t="b">
        <v>0</v>
      </c>
      <c r="P928" t="b">
        <v>0</v>
      </c>
      <c r="Q928" t="s">
        <v>2039</v>
      </c>
      <c r="R928" t="s">
        <v>2050</v>
      </c>
      <c r="S928" s="12">
        <f t="shared" si="73"/>
        <v>347</v>
      </c>
      <c r="T928">
        <f t="shared" si="74"/>
        <v>97.18</v>
      </c>
    </row>
    <row r="929" spans="1:20" ht="23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t="s">
        <v>20</v>
      </c>
      <c r="G929">
        <v>3272</v>
      </c>
      <c r="H929" t="s">
        <v>21</v>
      </c>
      <c r="I929" t="s">
        <v>22</v>
      </c>
      <c r="J929">
        <v>1410757200</v>
      </c>
      <c r="K929" s="6">
        <f t="shared" si="70"/>
        <v>41897.208333333336</v>
      </c>
      <c r="L929">
        <v>1411534800</v>
      </c>
      <c r="M929" s="7">
        <f t="shared" si="71"/>
        <v>41906.208333333336</v>
      </c>
      <c r="N929">
        <f t="shared" si="72"/>
        <v>9</v>
      </c>
      <c r="O929" t="b">
        <v>0</v>
      </c>
      <c r="P929" t="b">
        <v>0</v>
      </c>
      <c r="Q929" t="s">
        <v>2037</v>
      </c>
      <c r="R929" t="s">
        <v>2038</v>
      </c>
      <c r="S929" s="12">
        <f t="shared" si="73"/>
        <v>186</v>
      </c>
      <c r="T929">
        <f t="shared" si="74"/>
        <v>46.000916870415651</v>
      </c>
    </row>
    <row r="930" spans="1:20" ht="36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t="s">
        <v>20</v>
      </c>
      <c r="G930">
        <v>300</v>
      </c>
      <c r="H930" t="s">
        <v>21</v>
      </c>
      <c r="I930" t="s">
        <v>22</v>
      </c>
      <c r="J930">
        <v>1539061200</v>
      </c>
      <c r="K930" s="6">
        <f t="shared" si="70"/>
        <v>43382.208333333328</v>
      </c>
      <c r="L930">
        <v>1539579600</v>
      </c>
      <c r="M930" s="7">
        <f t="shared" si="71"/>
        <v>43388.208333333328</v>
      </c>
      <c r="N930">
        <f t="shared" si="72"/>
        <v>6</v>
      </c>
      <c r="O930" t="b">
        <v>0</v>
      </c>
      <c r="P930" t="b">
        <v>0</v>
      </c>
      <c r="Q930" t="s">
        <v>2031</v>
      </c>
      <c r="R930" t="s">
        <v>2032</v>
      </c>
      <c r="S930" s="12">
        <f t="shared" si="73"/>
        <v>162</v>
      </c>
      <c r="T930">
        <f t="shared" si="74"/>
        <v>25.99</v>
      </c>
    </row>
    <row r="931" spans="1:20" ht="23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t="s">
        <v>20</v>
      </c>
      <c r="G931">
        <v>126</v>
      </c>
      <c r="H931" t="s">
        <v>21</v>
      </c>
      <c r="I931" t="s">
        <v>22</v>
      </c>
      <c r="J931">
        <v>1381554000</v>
      </c>
      <c r="K931" s="6">
        <f t="shared" si="70"/>
        <v>41559.208333333336</v>
      </c>
      <c r="L931">
        <v>1382504400</v>
      </c>
      <c r="M931" s="7">
        <f t="shared" si="71"/>
        <v>41570.208333333336</v>
      </c>
      <c r="N931">
        <f t="shared" si="72"/>
        <v>11</v>
      </c>
      <c r="O931" t="b">
        <v>0</v>
      </c>
      <c r="P931" t="b">
        <v>0</v>
      </c>
      <c r="Q931" t="s">
        <v>2037</v>
      </c>
      <c r="R931" t="s">
        <v>2038</v>
      </c>
      <c r="S931" s="12">
        <f t="shared" si="73"/>
        <v>185</v>
      </c>
      <c r="T931">
        <f t="shared" si="74"/>
        <v>102.69047619047619</v>
      </c>
    </row>
    <row r="932" spans="1:20" ht="36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t="s">
        <v>20</v>
      </c>
      <c r="G932">
        <v>2320</v>
      </c>
      <c r="H932" t="s">
        <v>21</v>
      </c>
      <c r="I932" t="s">
        <v>22</v>
      </c>
      <c r="J932">
        <v>1509512400</v>
      </c>
      <c r="K932" s="6">
        <f t="shared" si="70"/>
        <v>43040.208333333328</v>
      </c>
      <c r="L932">
        <v>1511071200</v>
      </c>
      <c r="M932" s="7">
        <f t="shared" si="71"/>
        <v>43058.25</v>
      </c>
      <c r="N932">
        <f t="shared" si="72"/>
        <v>18</v>
      </c>
      <c r="O932" t="b">
        <v>0</v>
      </c>
      <c r="P932" t="b">
        <v>1</v>
      </c>
      <c r="Q932" t="s">
        <v>2037</v>
      </c>
      <c r="R932" t="s">
        <v>2038</v>
      </c>
      <c r="S932" s="12">
        <f t="shared" si="73"/>
        <v>273</v>
      </c>
      <c r="T932">
        <f t="shared" si="74"/>
        <v>84.013793103448279</v>
      </c>
    </row>
    <row r="933" spans="1:20" ht="23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t="s">
        <v>20</v>
      </c>
      <c r="G933">
        <v>81</v>
      </c>
      <c r="H933" t="s">
        <v>26</v>
      </c>
      <c r="I933" t="s">
        <v>27</v>
      </c>
      <c r="J933">
        <v>1535950800</v>
      </c>
      <c r="K933" s="6">
        <f t="shared" si="70"/>
        <v>43346.208333333328</v>
      </c>
      <c r="L933">
        <v>1536382800</v>
      </c>
      <c r="M933" s="7">
        <f t="shared" si="71"/>
        <v>43351.208333333328</v>
      </c>
      <c r="N933">
        <f t="shared" si="72"/>
        <v>5</v>
      </c>
      <c r="O933" t="b">
        <v>0</v>
      </c>
      <c r="P933" t="b">
        <v>0</v>
      </c>
      <c r="Q933" t="s">
        <v>2039</v>
      </c>
      <c r="R933" t="s">
        <v>2061</v>
      </c>
      <c r="S933" s="12">
        <f t="shared" si="73"/>
        <v>170</v>
      </c>
      <c r="T933">
        <f t="shared" si="74"/>
        <v>98.666666666666671</v>
      </c>
    </row>
    <row r="934" spans="1:20" ht="23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t="s">
        <v>20</v>
      </c>
      <c r="G934">
        <v>1887</v>
      </c>
      <c r="H934" t="s">
        <v>21</v>
      </c>
      <c r="I934" t="s">
        <v>22</v>
      </c>
      <c r="J934">
        <v>1389160800</v>
      </c>
      <c r="K934" s="6">
        <f t="shared" si="70"/>
        <v>41647.25</v>
      </c>
      <c r="L934">
        <v>1389592800</v>
      </c>
      <c r="M934" s="7">
        <f t="shared" si="71"/>
        <v>41652.25</v>
      </c>
      <c r="N934">
        <f t="shared" si="72"/>
        <v>5</v>
      </c>
      <c r="O934" t="b">
        <v>0</v>
      </c>
      <c r="P934" t="b">
        <v>0</v>
      </c>
      <c r="Q934" t="s">
        <v>2052</v>
      </c>
      <c r="R934" t="s">
        <v>2053</v>
      </c>
      <c r="S934" s="12">
        <f t="shared" si="73"/>
        <v>188</v>
      </c>
      <c r="T934">
        <f t="shared" si="74"/>
        <v>42.007419183889773</v>
      </c>
    </row>
    <row r="935" spans="1:20" ht="23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t="s">
        <v>20</v>
      </c>
      <c r="G935">
        <v>4358</v>
      </c>
      <c r="H935" t="s">
        <v>21</v>
      </c>
      <c r="I935" t="s">
        <v>22</v>
      </c>
      <c r="J935">
        <v>1271998800</v>
      </c>
      <c r="K935" s="6">
        <f t="shared" si="70"/>
        <v>40291.208333333336</v>
      </c>
      <c r="L935">
        <v>1275282000</v>
      </c>
      <c r="M935" s="7">
        <f t="shared" si="71"/>
        <v>40329.208333333336</v>
      </c>
      <c r="N935">
        <f t="shared" si="72"/>
        <v>38</v>
      </c>
      <c r="O935" t="b">
        <v>0</v>
      </c>
      <c r="P935" t="b">
        <v>1</v>
      </c>
      <c r="Q935" t="s">
        <v>2052</v>
      </c>
      <c r="R935" t="s">
        <v>2053</v>
      </c>
      <c r="S935" s="12">
        <f t="shared" si="73"/>
        <v>347</v>
      </c>
      <c r="T935">
        <f t="shared" si="74"/>
        <v>32.002753556677376</v>
      </c>
    </row>
    <row r="936" spans="1:20" ht="23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t="s">
        <v>20</v>
      </c>
      <c r="G936">
        <v>53</v>
      </c>
      <c r="H936" t="s">
        <v>21</v>
      </c>
      <c r="I936" t="s">
        <v>22</v>
      </c>
      <c r="J936">
        <v>1487743200</v>
      </c>
      <c r="K936" s="6">
        <f t="shared" si="70"/>
        <v>42788.25</v>
      </c>
      <c r="L936">
        <v>1488520800</v>
      </c>
      <c r="M936" s="7">
        <f t="shared" si="71"/>
        <v>42797.25</v>
      </c>
      <c r="N936">
        <f t="shared" si="72"/>
        <v>9</v>
      </c>
      <c r="O936" t="b">
        <v>0</v>
      </c>
      <c r="P936" t="b">
        <v>0</v>
      </c>
      <c r="Q936" t="s">
        <v>2045</v>
      </c>
      <c r="R936" t="s">
        <v>2046</v>
      </c>
      <c r="S936" s="12">
        <f t="shared" si="73"/>
        <v>544</v>
      </c>
      <c r="T936">
        <f t="shared" si="74"/>
        <v>102.60377358490567</v>
      </c>
    </row>
    <row r="937" spans="1:20" ht="23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t="s">
        <v>20</v>
      </c>
      <c r="G937">
        <v>2414</v>
      </c>
      <c r="H937" t="s">
        <v>21</v>
      </c>
      <c r="I937" t="s">
        <v>22</v>
      </c>
      <c r="J937">
        <v>1563685200</v>
      </c>
      <c r="K937" s="6">
        <f t="shared" si="70"/>
        <v>43667.208333333328</v>
      </c>
      <c r="L937">
        <v>1563858000</v>
      </c>
      <c r="M937" s="7">
        <f t="shared" si="71"/>
        <v>43669.208333333328</v>
      </c>
      <c r="N937">
        <f t="shared" si="72"/>
        <v>2</v>
      </c>
      <c r="O937" t="b">
        <v>0</v>
      </c>
      <c r="P937" t="b">
        <v>0</v>
      </c>
      <c r="Q937" t="s">
        <v>2033</v>
      </c>
      <c r="R937" t="s">
        <v>2041</v>
      </c>
      <c r="S937" s="12">
        <f t="shared" si="73"/>
        <v>229</v>
      </c>
      <c r="T937">
        <f t="shared" si="74"/>
        <v>79.992129246064621</v>
      </c>
    </row>
    <row r="938" spans="1:20" ht="23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t="s">
        <v>20</v>
      </c>
      <c r="G938">
        <v>80</v>
      </c>
      <c r="H938" t="s">
        <v>21</v>
      </c>
      <c r="I938" t="s">
        <v>22</v>
      </c>
      <c r="J938">
        <v>1421820000</v>
      </c>
      <c r="K938" s="6">
        <f t="shared" si="70"/>
        <v>42025.25</v>
      </c>
      <c r="L938">
        <v>1422165600</v>
      </c>
      <c r="M938" s="7">
        <f t="shared" si="71"/>
        <v>42029.25</v>
      </c>
      <c r="N938">
        <f t="shared" si="72"/>
        <v>4</v>
      </c>
      <c r="O938" t="b">
        <v>0</v>
      </c>
      <c r="P938" t="b">
        <v>0</v>
      </c>
      <c r="Q938" t="s">
        <v>2037</v>
      </c>
      <c r="R938" t="s">
        <v>2038</v>
      </c>
      <c r="S938" s="12">
        <f t="shared" si="73"/>
        <v>370</v>
      </c>
      <c r="T938">
        <f t="shared" si="74"/>
        <v>37</v>
      </c>
    </row>
    <row r="939" spans="1:20" ht="36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t="s">
        <v>20</v>
      </c>
      <c r="G939">
        <v>193</v>
      </c>
      <c r="H939" t="s">
        <v>21</v>
      </c>
      <c r="I939" t="s">
        <v>22</v>
      </c>
      <c r="J939">
        <v>1274763600</v>
      </c>
      <c r="K939" s="6">
        <f t="shared" si="70"/>
        <v>40323.208333333336</v>
      </c>
      <c r="L939">
        <v>1277874000</v>
      </c>
      <c r="M939" s="7">
        <f t="shared" si="71"/>
        <v>40359.208333333336</v>
      </c>
      <c r="N939">
        <f t="shared" si="72"/>
        <v>36</v>
      </c>
      <c r="O939" t="b">
        <v>0</v>
      </c>
      <c r="P939" t="b">
        <v>0</v>
      </c>
      <c r="Q939" t="s">
        <v>2039</v>
      </c>
      <c r="R939" t="s">
        <v>2050</v>
      </c>
      <c r="S939" s="12">
        <f t="shared" si="73"/>
        <v>238</v>
      </c>
      <c r="T939">
        <f t="shared" si="74"/>
        <v>41.911917098445599</v>
      </c>
    </row>
    <row r="940" spans="1:20" ht="23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t="s">
        <v>20</v>
      </c>
      <c r="G940">
        <v>52</v>
      </c>
      <c r="H940" t="s">
        <v>21</v>
      </c>
      <c r="I940" t="s">
        <v>22</v>
      </c>
      <c r="J940">
        <v>1275800400</v>
      </c>
      <c r="K940" s="6">
        <f t="shared" si="70"/>
        <v>40335.208333333336</v>
      </c>
      <c r="L940">
        <v>1279083600</v>
      </c>
      <c r="M940" s="7">
        <f t="shared" si="71"/>
        <v>40373.208333333336</v>
      </c>
      <c r="N940">
        <f t="shared" si="72"/>
        <v>38</v>
      </c>
      <c r="O940" t="b">
        <v>0</v>
      </c>
      <c r="P940" t="b">
        <v>0</v>
      </c>
      <c r="Q940" t="s">
        <v>2037</v>
      </c>
      <c r="R940" t="s">
        <v>2038</v>
      </c>
      <c r="S940" s="12">
        <f t="shared" si="73"/>
        <v>118</v>
      </c>
      <c r="T940">
        <f t="shared" si="74"/>
        <v>40.942307692307693</v>
      </c>
    </row>
    <row r="941" spans="1:20" ht="36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t="s">
        <v>20</v>
      </c>
      <c r="G941">
        <v>290</v>
      </c>
      <c r="H941" t="s">
        <v>21</v>
      </c>
      <c r="I941" t="s">
        <v>22</v>
      </c>
      <c r="J941">
        <v>1491886800</v>
      </c>
      <c r="K941" s="6">
        <f t="shared" si="70"/>
        <v>42836.208333333328</v>
      </c>
      <c r="L941">
        <v>1493528400</v>
      </c>
      <c r="M941" s="7">
        <f t="shared" si="71"/>
        <v>42855.208333333328</v>
      </c>
      <c r="N941">
        <f t="shared" si="72"/>
        <v>19</v>
      </c>
      <c r="O941" t="b">
        <v>0</v>
      </c>
      <c r="P941" t="b">
        <v>0</v>
      </c>
      <c r="Q941" t="s">
        <v>2037</v>
      </c>
      <c r="R941" t="s">
        <v>2038</v>
      </c>
      <c r="S941" s="12">
        <f t="shared" si="73"/>
        <v>210</v>
      </c>
      <c r="T941">
        <f t="shared" si="74"/>
        <v>41.979310344827589</v>
      </c>
    </row>
    <row r="942" spans="1:20" ht="23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t="s">
        <v>20</v>
      </c>
      <c r="G942">
        <v>122</v>
      </c>
      <c r="H942" t="s">
        <v>21</v>
      </c>
      <c r="I942" t="s">
        <v>22</v>
      </c>
      <c r="J942">
        <v>1394600400</v>
      </c>
      <c r="K942" s="6">
        <f t="shared" si="70"/>
        <v>41710.208333333336</v>
      </c>
      <c r="L942">
        <v>1395205200</v>
      </c>
      <c r="M942" s="7">
        <f t="shared" si="71"/>
        <v>41717.208333333336</v>
      </c>
      <c r="N942">
        <f t="shared" si="72"/>
        <v>7</v>
      </c>
      <c r="O942" t="b">
        <v>0</v>
      </c>
      <c r="P942" t="b">
        <v>1</v>
      </c>
      <c r="Q942" t="s">
        <v>2033</v>
      </c>
      <c r="R942" t="s">
        <v>2041</v>
      </c>
      <c r="S942" s="12">
        <f t="shared" si="73"/>
        <v>170</v>
      </c>
      <c r="T942">
        <f t="shared" si="74"/>
        <v>77.93442622950819</v>
      </c>
    </row>
    <row r="943" spans="1:20" ht="23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t="s">
        <v>20</v>
      </c>
      <c r="G943">
        <v>1470</v>
      </c>
      <c r="H943" t="s">
        <v>21</v>
      </c>
      <c r="I943" t="s">
        <v>22</v>
      </c>
      <c r="J943">
        <v>1561352400</v>
      </c>
      <c r="K943" s="6">
        <f t="shared" si="70"/>
        <v>43640.208333333328</v>
      </c>
      <c r="L943">
        <v>1561438800</v>
      </c>
      <c r="M943" s="7">
        <f t="shared" si="71"/>
        <v>43641.208333333328</v>
      </c>
      <c r="N943">
        <f t="shared" si="72"/>
        <v>1</v>
      </c>
      <c r="O943" t="b">
        <v>0</v>
      </c>
      <c r="P943" t="b">
        <v>0</v>
      </c>
      <c r="Q943" t="s">
        <v>2033</v>
      </c>
      <c r="R943" t="s">
        <v>2043</v>
      </c>
      <c r="S943" s="12">
        <f t="shared" si="73"/>
        <v>116</v>
      </c>
      <c r="T943">
        <f t="shared" si="74"/>
        <v>106.01972789115646</v>
      </c>
    </row>
    <row r="944" spans="1:20" ht="36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t="s">
        <v>20</v>
      </c>
      <c r="G944">
        <v>165</v>
      </c>
      <c r="H944" t="s">
        <v>15</v>
      </c>
      <c r="I944" t="s">
        <v>16</v>
      </c>
      <c r="J944">
        <v>1322892000</v>
      </c>
      <c r="K944" s="6">
        <f t="shared" si="70"/>
        <v>40880.25</v>
      </c>
      <c r="L944">
        <v>1326693600</v>
      </c>
      <c r="M944" s="7">
        <f t="shared" si="71"/>
        <v>40924.25</v>
      </c>
      <c r="N944">
        <f t="shared" si="72"/>
        <v>44</v>
      </c>
      <c r="O944" t="b">
        <v>0</v>
      </c>
      <c r="P944" t="b">
        <v>0</v>
      </c>
      <c r="Q944" t="s">
        <v>2039</v>
      </c>
      <c r="R944" t="s">
        <v>2040</v>
      </c>
      <c r="S944" s="12">
        <f t="shared" si="73"/>
        <v>259</v>
      </c>
      <c r="T944">
        <f t="shared" si="74"/>
        <v>47.018181818181816</v>
      </c>
    </row>
    <row r="945" spans="1:20" ht="23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t="s">
        <v>20</v>
      </c>
      <c r="G945">
        <v>182</v>
      </c>
      <c r="H945" t="s">
        <v>21</v>
      </c>
      <c r="I945" t="s">
        <v>22</v>
      </c>
      <c r="J945">
        <v>1274418000</v>
      </c>
      <c r="K945" s="6">
        <f t="shared" si="70"/>
        <v>40319.208333333336</v>
      </c>
      <c r="L945">
        <v>1277960400</v>
      </c>
      <c r="M945" s="7">
        <f t="shared" si="71"/>
        <v>40360.208333333336</v>
      </c>
      <c r="N945">
        <f t="shared" si="72"/>
        <v>41</v>
      </c>
      <c r="O945" t="b">
        <v>0</v>
      </c>
      <c r="P945" t="b">
        <v>0</v>
      </c>
      <c r="Q945" t="s">
        <v>2045</v>
      </c>
      <c r="R945" t="s">
        <v>2057</v>
      </c>
      <c r="S945" s="12">
        <f t="shared" si="73"/>
        <v>231</v>
      </c>
      <c r="T945">
        <f t="shared" si="74"/>
        <v>76.016483516483518</v>
      </c>
    </row>
    <row r="946" spans="1:20" ht="23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t="s">
        <v>20</v>
      </c>
      <c r="G946">
        <v>199</v>
      </c>
      <c r="H946" t="s">
        <v>107</v>
      </c>
      <c r="I946" t="s">
        <v>108</v>
      </c>
      <c r="J946">
        <v>1434344400</v>
      </c>
      <c r="K946" s="6">
        <f t="shared" si="70"/>
        <v>42170.208333333328</v>
      </c>
      <c r="L946">
        <v>1434690000</v>
      </c>
      <c r="M946" s="7">
        <f t="shared" si="71"/>
        <v>42174.208333333328</v>
      </c>
      <c r="N946">
        <f t="shared" si="72"/>
        <v>4</v>
      </c>
      <c r="O946" t="b">
        <v>0</v>
      </c>
      <c r="P946" t="b">
        <v>1</v>
      </c>
      <c r="Q946" t="s">
        <v>2039</v>
      </c>
      <c r="R946" t="s">
        <v>2040</v>
      </c>
      <c r="S946" s="12">
        <f t="shared" si="73"/>
        <v>128</v>
      </c>
      <c r="T946">
        <f t="shared" si="74"/>
        <v>54.120603015075375</v>
      </c>
    </row>
    <row r="947" spans="1:20" ht="23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t="s">
        <v>20</v>
      </c>
      <c r="G947">
        <v>56</v>
      </c>
      <c r="H947" t="s">
        <v>40</v>
      </c>
      <c r="I947" t="s">
        <v>41</v>
      </c>
      <c r="J947">
        <v>1373518800</v>
      </c>
      <c r="K947" s="6">
        <f t="shared" si="70"/>
        <v>41466.208333333336</v>
      </c>
      <c r="L947">
        <v>1376110800</v>
      </c>
      <c r="M947" s="7">
        <f t="shared" si="71"/>
        <v>41496.208333333336</v>
      </c>
      <c r="N947">
        <f t="shared" si="72"/>
        <v>30</v>
      </c>
      <c r="O947" t="b">
        <v>0</v>
      </c>
      <c r="P947" t="b">
        <v>1</v>
      </c>
      <c r="Q947" t="s">
        <v>2039</v>
      </c>
      <c r="R947" t="s">
        <v>2058</v>
      </c>
      <c r="S947" s="12">
        <f t="shared" si="73"/>
        <v>189</v>
      </c>
      <c r="T947">
        <f t="shared" si="74"/>
        <v>57.285714285714285</v>
      </c>
    </row>
    <row r="948" spans="1:20" ht="36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t="s">
        <v>20</v>
      </c>
      <c r="G948">
        <v>1460</v>
      </c>
      <c r="H948" t="s">
        <v>26</v>
      </c>
      <c r="I948" t="s">
        <v>27</v>
      </c>
      <c r="J948">
        <v>1310619600</v>
      </c>
      <c r="K948" s="6">
        <f t="shared" si="70"/>
        <v>40738.208333333336</v>
      </c>
      <c r="L948">
        <v>1310878800</v>
      </c>
      <c r="M948" s="7">
        <f t="shared" si="71"/>
        <v>40741.208333333336</v>
      </c>
      <c r="N948">
        <f t="shared" si="72"/>
        <v>3</v>
      </c>
      <c r="O948" t="b">
        <v>0</v>
      </c>
      <c r="P948" t="b">
        <v>1</v>
      </c>
      <c r="Q948" t="s">
        <v>2031</v>
      </c>
      <c r="R948" t="s">
        <v>2032</v>
      </c>
      <c r="S948" s="12">
        <f t="shared" si="73"/>
        <v>774</v>
      </c>
      <c r="T948">
        <f t="shared" si="74"/>
        <v>105.02602739726028</v>
      </c>
    </row>
    <row r="949" spans="1:20" ht="23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t="s">
        <v>20</v>
      </c>
      <c r="G949">
        <v>123</v>
      </c>
      <c r="H949" t="s">
        <v>98</v>
      </c>
      <c r="I949" t="s">
        <v>99</v>
      </c>
      <c r="J949">
        <v>1381122000</v>
      </c>
      <c r="K949" s="6">
        <f t="shared" si="70"/>
        <v>41554.208333333336</v>
      </c>
      <c r="L949">
        <v>1382677200</v>
      </c>
      <c r="M949" s="7">
        <f t="shared" si="71"/>
        <v>41572.208333333336</v>
      </c>
      <c r="N949">
        <f t="shared" si="72"/>
        <v>18</v>
      </c>
      <c r="O949" t="b">
        <v>0</v>
      </c>
      <c r="P949" t="b">
        <v>0</v>
      </c>
      <c r="Q949" t="s">
        <v>2033</v>
      </c>
      <c r="R949" t="s">
        <v>2056</v>
      </c>
      <c r="S949" s="12">
        <f t="shared" si="73"/>
        <v>407</v>
      </c>
      <c r="T949">
        <f t="shared" si="74"/>
        <v>102.60162601626017</v>
      </c>
    </row>
    <row r="950" spans="1:20" ht="23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t="s">
        <v>20</v>
      </c>
      <c r="G950">
        <v>159</v>
      </c>
      <c r="H950" t="s">
        <v>21</v>
      </c>
      <c r="I950" t="s">
        <v>22</v>
      </c>
      <c r="J950">
        <v>1531803600</v>
      </c>
      <c r="K950" s="6">
        <f t="shared" si="70"/>
        <v>43298.208333333328</v>
      </c>
      <c r="L950">
        <v>1534654800</v>
      </c>
      <c r="M950" s="7">
        <f t="shared" si="71"/>
        <v>43331.208333333328</v>
      </c>
      <c r="N950">
        <f t="shared" si="72"/>
        <v>33</v>
      </c>
      <c r="O950" t="b">
        <v>0</v>
      </c>
      <c r="P950" t="b">
        <v>1</v>
      </c>
      <c r="Q950" t="s">
        <v>2033</v>
      </c>
      <c r="R950" t="s">
        <v>2034</v>
      </c>
      <c r="S950" s="12">
        <f t="shared" si="73"/>
        <v>156</v>
      </c>
      <c r="T950">
        <f t="shared" si="74"/>
        <v>55.0062893081761</v>
      </c>
    </row>
    <row r="951" spans="1:20" ht="23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t="s">
        <v>20</v>
      </c>
      <c r="G951">
        <v>110</v>
      </c>
      <c r="H951" t="s">
        <v>21</v>
      </c>
      <c r="I951" t="s">
        <v>22</v>
      </c>
      <c r="J951">
        <v>1454133600</v>
      </c>
      <c r="K951" s="6">
        <f t="shared" si="70"/>
        <v>42399.25</v>
      </c>
      <c r="L951">
        <v>1457762400</v>
      </c>
      <c r="M951" s="7">
        <f t="shared" si="71"/>
        <v>42441.25</v>
      </c>
      <c r="N951">
        <f t="shared" si="72"/>
        <v>42</v>
      </c>
      <c r="O951" t="b">
        <v>0</v>
      </c>
      <c r="P951" t="b">
        <v>0</v>
      </c>
      <c r="Q951" t="s">
        <v>2035</v>
      </c>
      <c r="R951" t="s">
        <v>2036</v>
      </c>
      <c r="S951" s="12">
        <f t="shared" si="73"/>
        <v>252</v>
      </c>
      <c r="T951">
        <f t="shared" si="74"/>
        <v>32.127272727272725</v>
      </c>
    </row>
    <row r="952" spans="1:20" ht="23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t="s">
        <v>20</v>
      </c>
      <c r="G952">
        <v>236</v>
      </c>
      <c r="H952" t="s">
        <v>21</v>
      </c>
      <c r="I952" t="s">
        <v>22</v>
      </c>
      <c r="J952">
        <v>1379566800</v>
      </c>
      <c r="K952" s="6">
        <f t="shared" si="70"/>
        <v>41536.208333333336</v>
      </c>
      <c r="L952">
        <v>1379826000</v>
      </c>
      <c r="M952" s="7">
        <f t="shared" si="71"/>
        <v>41539.208333333336</v>
      </c>
      <c r="N952">
        <f t="shared" si="72"/>
        <v>3</v>
      </c>
      <c r="O952" t="b">
        <v>0</v>
      </c>
      <c r="P952" t="b">
        <v>0</v>
      </c>
      <c r="Q952" t="s">
        <v>2037</v>
      </c>
      <c r="R952" t="s">
        <v>2038</v>
      </c>
      <c r="S952" s="12">
        <f t="shared" si="73"/>
        <v>164</v>
      </c>
      <c r="T952">
        <f t="shared" si="74"/>
        <v>54.894067796610166</v>
      </c>
    </row>
    <row r="953" spans="1:20" ht="36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t="s">
        <v>20</v>
      </c>
      <c r="G953">
        <v>191</v>
      </c>
      <c r="H953" t="s">
        <v>21</v>
      </c>
      <c r="I953" t="s">
        <v>22</v>
      </c>
      <c r="J953">
        <v>1494651600</v>
      </c>
      <c r="K953" s="6">
        <f t="shared" si="70"/>
        <v>42868.208333333328</v>
      </c>
      <c r="L953">
        <v>1497762000</v>
      </c>
      <c r="M953" s="7">
        <f t="shared" si="71"/>
        <v>42904.208333333328</v>
      </c>
      <c r="N953">
        <f t="shared" si="72"/>
        <v>36</v>
      </c>
      <c r="O953" t="b">
        <v>1</v>
      </c>
      <c r="P953" t="b">
        <v>1</v>
      </c>
      <c r="Q953" t="s">
        <v>2039</v>
      </c>
      <c r="R953" t="s">
        <v>2040</v>
      </c>
      <c r="S953" s="12">
        <f t="shared" si="73"/>
        <v>163</v>
      </c>
      <c r="T953">
        <f t="shared" si="74"/>
        <v>46.931937172774866</v>
      </c>
    </row>
    <row r="954" spans="1:20" ht="23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t="s">
        <v>20</v>
      </c>
      <c r="G954">
        <v>3934</v>
      </c>
      <c r="H954" t="s">
        <v>21</v>
      </c>
      <c r="I954" t="s">
        <v>22</v>
      </c>
      <c r="J954">
        <v>1335934800</v>
      </c>
      <c r="K954" s="6">
        <f t="shared" si="70"/>
        <v>41031.208333333336</v>
      </c>
      <c r="L954">
        <v>1336885200</v>
      </c>
      <c r="M954" s="7">
        <f t="shared" si="71"/>
        <v>41042.208333333336</v>
      </c>
      <c r="N954">
        <f t="shared" si="72"/>
        <v>11</v>
      </c>
      <c r="O954" t="b">
        <v>0</v>
      </c>
      <c r="P954" t="b">
        <v>0</v>
      </c>
      <c r="Q954" t="s">
        <v>2048</v>
      </c>
      <c r="R954" t="s">
        <v>2049</v>
      </c>
      <c r="S954" s="12">
        <f t="shared" si="73"/>
        <v>319</v>
      </c>
      <c r="T954">
        <f t="shared" si="74"/>
        <v>30.99898322318251</v>
      </c>
    </row>
    <row r="955" spans="1:20" ht="23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t="s">
        <v>20</v>
      </c>
      <c r="G955">
        <v>80</v>
      </c>
      <c r="H955" t="s">
        <v>15</v>
      </c>
      <c r="I955" t="s">
        <v>16</v>
      </c>
      <c r="J955">
        <v>1528088400</v>
      </c>
      <c r="K955" s="6">
        <f t="shared" si="70"/>
        <v>43255.208333333328</v>
      </c>
      <c r="L955">
        <v>1530421200</v>
      </c>
      <c r="M955" s="7">
        <f t="shared" si="71"/>
        <v>43282.208333333328</v>
      </c>
      <c r="N955">
        <f t="shared" si="72"/>
        <v>27</v>
      </c>
      <c r="O955" t="b">
        <v>0</v>
      </c>
      <c r="P955" t="b">
        <v>1</v>
      </c>
      <c r="Q955" t="s">
        <v>2037</v>
      </c>
      <c r="R955" t="s">
        <v>2038</v>
      </c>
      <c r="S955" s="12">
        <f t="shared" si="73"/>
        <v>479</v>
      </c>
      <c r="T955">
        <f t="shared" si="74"/>
        <v>107.7625</v>
      </c>
    </row>
    <row r="956" spans="1:20" ht="23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t="s">
        <v>20</v>
      </c>
      <c r="G956">
        <v>462</v>
      </c>
      <c r="H956" t="s">
        <v>21</v>
      </c>
      <c r="I956" t="s">
        <v>22</v>
      </c>
      <c r="J956">
        <v>1568005200</v>
      </c>
      <c r="K956" s="6">
        <f t="shared" si="70"/>
        <v>43717.208333333328</v>
      </c>
      <c r="L956">
        <v>1568178000</v>
      </c>
      <c r="M956" s="7">
        <f t="shared" si="71"/>
        <v>43719.208333333328</v>
      </c>
      <c r="N956">
        <f t="shared" si="72"/>
        <v>2</v>
      </c>
      <c r="O956" t="b">
        <v>1</v>
      </c>
      <c r="P956" t="b">
        <v>0</v>
      </c>
      <c r="Q956" t="s">
        <v>2035</v>
      </c>
      <c r="R956" t="s">
        <v>2036</v>
      </c>
      <c r="S956" s="12">
        <f t="shared" si="73"/>
        <v>199</v>
      </c>
      <c r="T956">
        <f t="shared" si="74"/>
        <v>24.976190476190474</v>
      </c>
    </row>
    <row r="957" spans="1:20" ht="23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t="s">
        <v>20</v>
      </c>
      <c r="G957">
        <v>179</v>
      </c>
      <c r="H957" t="s">
        <v>21</v>
      </c>
      <c r="I957" t="s">
        <v>22</v>
      </c>
      <c r="J957">
        <v>1346821200</v>
      </c>
      <c r="K957" s="6">
        <f t="shared" si="70"/>
        <v>41157.208333333336</v>
      </c>
      <c r="L957">
        <v>1347944400</v>
      </c>
      <c r="M957" s="7">
        <f t="shared" si="71"/>
        <v>41170.208333333336</v>
      </c>
      <c r="N957">
        <f t="shared" si="72"/>
        <v>13</v>
      </c>
      <c r="O957" t="b">
        <v>1</v>
      </c>
      <c r="P957" t="b">
        <v>0</v>
      </c>
      <c r="Q957" t="s">
        <v>2039</v>
      </c>
      <c r="R957" t="s">
        <v>2042</v>
      </c>
      <c r="S957" s="12">
        <f t="shared" si="73"/>
        <v>795</v>
      </c>
      <c r="T957">
        <f t="shared" si="74"/>
        <v>79.944134078212286</v>
      </c>
    </row>
    <row r="958" spans="1:20" ht="23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t="s">
        <v>20</v>
      </c>
      <c r="G958">
        <v>1866</v>
      </c>
      <c r="H958" t="s">
        <v>40</v>
      </c>
      <c r="I958" t="s">
        <v>41</v>
      </c>
      <c r="J958">
        <v>1503982800</v>
      </c>
      <c r="K958" s="6">
        <f t="shared" si="70"/>
        <v>42976.208333333328</v>
      </c>
      <c r="L958">
        <v>1504760400</v>
      </c>
      <c r="M958" s="7">
        <f t="shared" si="71"/>
        <v>42985.208333333328</v>
      </c>
      <c r="N958">
        <f t="shared" si="72"/>
        <v>9</v>
      </c>
      <c r="O958" t="b">
        <v>0</v>
      </c>
      <c r="P958" t="b">
        <v>0</v>
      </c>
      <c r="Q958" t="s">
        <v>2039</v>
      </c>
      <c r="R958" t="s">
        <v>2058</v>
      </c>
      <c r="S958" s="12">
        <f t="shared" si="73"/>
        <v>156</v>
      </c>
      <c r="T958">
        <f t="shared" si="74"/>
        <v>105.0032154340836</v>
      </c>
    </row>
    <row r="959" spans="1:20" ht="23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t="s">
        <v>20</v>
      </c>
      <c r="G959">
        <v>156</v>
      </c>
      <c r="H959" t="s">
        <v>98</v>
      </c>
      <c r="I959" t="s">
        <v>99</v>
      </c>
      <c r="J959">
        <v>1343365200</v>
      </c>
      <c r="K959" s="6">
        <f t="shared" si="70"/>
        <v>41117.208333333336</v>
      </c>
      <c r="L959">
        <v>1344315600</v>
      </c>
      <c r="M959" s="7">
        <f t="shared" si="71"/>
        <v>41128.208333333336</v>
      </c>
      <c r="N959">
        <f t="shared" si="72"/>
        <v>11</v>
      </c>
      <c r="O959" t="b">
        <v>0</v>
      </c>
      <c r="P959" t="b">
        <v>0</v>
      </c>
      <c r="Q959" t="s">
        <v>2045</v>
      </c>
      <c r="R959" t="s">
        <v>2054</v>
      </c>
      <c r="S959" s="12">
        <f t="shared" si="73"/>
        <v>237</v>
      </c>
      <c r="T959">
        <f t="shared" si="74"/>
        <v>57.82692307692308</v>
      </c>
    </row>
    <row r="960" spans="1:20" ht="23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t="s">
        <v>20</v>
      </c>
      <c r="G960">
        <v>255</v>
      </c>
      <c r="H960" t="s">
        <v>21</v>
      </c>
      <c r="I960" t="s">
        <v>22</v>
      </c>
      <c r="J960">
        <v>1549519200</v>
      </c>
      <c r="K960" s="6">
        <f t="shared" si="70"/>
        <v>43503.25</v>
      </c>
      <c r="L960">
        <v>1551247200</v>
      </c>
      <c r="M960" s="7">
        <f t="shared" si="71"/>
        <v>43523.25</v>
      </c>
      <c r="N960">
        <f t="shared" si="72"/>
        <v>20</v>
      </c>
      <c r="O960" t="b">
        <v>1</v>
      </c>
      <c r="P960" t="b">
        <v>0</v>
      </c>
      <c r="Q960" t="s">
        <v>2039</v>
      </c>
      <c r="R960" t="s">
        <v>2047</v>
      </c>
      <c r="S960" s="12">
        <f t="shared" si="73"/>
        <v>183</v>
      </c>
      <c r="T960">
        <f t="shared" si="74"/>
        <v>37.945098039215686</v>
      </c>
    </row>
    <row r="961" spans="1:20" ht="23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t="s">
        <v>20</v>
      </c>
      <c r="G961">
        <v>2261</v>
      </c>
      <c r="H961" t="s">
        <v>21</v>
      </c>
      <c r="I961" t="s">
        <v>22</v>
      </c>
      <c r="J961">
        <v>1544335200</v>
      </c>
      <c r="K961" s="6">
        <f t="shared" si="70"/>
        <v>43443.25</v>
      </c>
      <c r="L961">
        <v>1545112800</v>
      </c>
      <c r="M961" s="7">
        <f t="shared" si="71"/>
        <v>43452.25</v>
      </c>
      <c r="N961">
        <f t="shared" si="72"/>
        <v>9</v>
      </c>
      <c r="O961" t="b">
        <v>0</v>
      </c>
      <c r="P961" t="b">
        <v>1</v>
      </c>
      <c r="Q961" t="s">
        <v>2033</v>
      </c>
      <c r="R961" t="s">
        <v>2060</v>
      </c>
      <c r="S961" s="12">
        <f t="shared" si="73"/>
        <v>176</v>
      </c>
      <c r="T961">
        <f t="shared" si="74"/>
        <v>40</v>
      </c>
    </row>
    <row r="962" spans="1:20" ht="23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t="s">
        <v>20</v>
      </c>
      <c r="G962">
        <v>40</v>
      </c>
      <c r="H962" t="s">
        <v>21</v>
      </c>
      <c r="I962" t="s">
        <v>22</v>
      </c>
      <c r="J962">
        <v>1279083600</v>
      </c>
      <c r="K962" s="6">
        <f t="shared" ref="K962:K1025" si="75">(((J962/60)/60)/24)+DATE(1970,1,1)</f>
        <v>40373.208333333336</v>
      </c>
      <c r="L962">
        <v>1279170000</v>
      </c>
      <c r="M962" s="7">
        <f t="shared" ref="M962:M1025" si="76">(((L962/60)/60)/24)+DATE(1970,1,1)</f>
        <v>40374.208333333336</v>
      </c>
      <c r="N962">
        <f t="shared" ref="N962:N1025" si="77">DATEDIF(K962,M962, "D")</f>
        <v>1</v>
      </c>
      <c r="O962" t="b">
        <v>0</v>
      </c>
      <c r="P962" t="b">
        <v>0</v>
      </c>
      <c r="Q962" t="s">
        <v>2037</v>
      </c>
      <c r="R962" t="s">
        <v>2038</v>
      </c>
      <c r="S962" s="12">
        <f t="shared" ref="S962:S1001" si="78">ROUND(E962/D962*100,0)</f>
        <v>238</v>
      </c>
      <c r="T962">
        <f t="shared" ref="T962:T1001" si="79">E962/G962</f>
        <v>101.1</v>
      </c>
    </row>
    <row r="963" spans="1:20" ht="23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t="s">
        <v>20</v>
      </c>
      <c r="G963">
        <v>2289</v>
      </c>
      <c r="H963" t="s">
        <v>107</v>
      </c>
      <c r="I963" t="s">
        <v>108</v>
      </c>
      <c r="J963">
        <v>1572498000</v>
      </c>
      <c r="K963" s="6">
        <f t="shared" si="75"/>
        <v>43769.208333333328</v>
      </c>
      <c r="L963">
        <v>1573452000</v>
      </c>
      <c r="M963" s="7">
        <f t="shared" si="76"/>
        <v>43780.25</v>
      </c>
      <c r="N963">
        <f t="shared" si="77"/>
        <v>11</v>
      </c>
      <c r="O963" t="b">
        <v>0</v>
      </c>
      <c r="P963" t="b">
        <v>0</v>
      </c>
      <c r="Q963" t="s">
        <v>2037</v>
      </c>
      <c r="R963" t="s">
        <v>2038</v>
      </c>
      <c r="S963" s="12">
        <f t="shared" si="78"/>
        <v>488</v>
      </c>
      <c r="T963">
        <f t="shared" si="79"/>
        <v>84.006989951944078</v>
      </c>
    </row>
    <row r="964" spans="1:20" ht="36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t="s">
        <v>20</v>
      </c>
      <c r="G964">
        <v>65</v>
      </c>
      <c r="H964" t="s">
        <v>21</v>
      </c>
      <c r="I964" t="s">
        <v>22</v>
      </c>
      <c r="J964">
        <v>1506056400</v>
      </c>
      <c r="K964" s="6">
        <f t="shared" si="75"/>
        <v>43000.208333333328</v>
      </c>
      <c r="L964">
        <v>1507093200</v>
      </c>
      <c r="M964" s="7">
        <f t="shared" si="76"/>
        <v>43012.208333333328</v>
      </c>
      <c r="N964">
        <f t="shared" si="77"/>
        <v>12</v>
      </c>
      <c r="O964" t="b">
        <v>0</v>
      </c>
      <c r="P964" t="b">
        <v>0</v>
      </c>
      <c r="Q964" t="s">
        <v>2037</v>
      </c>
      <c r="R964" t="s">
        <v>2038</v>
      </c>
      <c r="S964" s="12">
        <f t="shared" si="78"/>
        <v>224</v>
      </c>
      <c r="T964">
        <f t="shared" si="79"/>
        <v>103.41538461538461</v>
      </c>
    </row>
    <row r="965" spans="1:20" ht="23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t="s">
        <v>20</v>
      </c>
      <c r="G965">
        <v>3777</v>
      </c>
      <c r="H965" t="s">
        <v>107</v>
      </c>
      <c r="I965" t="s">
        <v>108</v>
      </c>
      <c r="J965">
        <v>1388296800</v>
      </c>
      <c r="K965" s="6">
        <f t="shared" si="75"/>
        <v>41637.25</v>
      </c>
      <c r="L965">
        <v>1389074400</v>
      </c>
      <c r="M965" s="7">
        <f t="shared" si="76"/>
        <v>41646.25</v>
      </c>
      <c r="N965">
        <f t="shared" si="77"/>
        <v>9</v>
      </c>
      <c r="O965" t="b">
        <v>0</v>
      </c>
      <c r="P965" t="b">
        <v>0</v>
      </c>
      <c r="Q965" t="s">
        <v>2035</v>
      </c>
      <c r="R965" t="s">
        <v>2036</v>
      </c>
      <c r="S965" s="12">
        <f t="shared" si="78"/>
        <v>117</v>
      </c>
      <c r="T965">
        <f t="shared" si="79"/>
        <v>51.995234312946785</v>
      </c>
    </row>
    <row r="966" spans="1:20" ht="23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t="s">
        <v>20</v>
      </c>
      <c r="G966">
        <v>184</v>
      </c>
      <c r="H966" t="s">
        <v>40</v>
      </c>
      <c r="I966" t="s">
        <v>41</v>
      </c>
      <c r="J966">
        <v>1493787600</v>
      </c>
      <c r="K966" s="6">
        <f t="shared" si="75"/>
        <v>42858.208333333328</v>
      </c>
      <c r="L966">
        <v>1494997200</v>
      </c>
      <c r="M966" s="7">
        <f t="shared" si="76"/>
        <v>42872.208333333328</v>
      </c>
      <c r="N966">
        <f t="shared" si="77"/>
        <v>14</v>
      </c>
      <c r="O966" t="b">
        <v>0</v>
      </c>
      <c r="P966" t="b">
        <v>0</v>
      </c>
      <c r="Q966" t="s">
        <v>2037</v>
      </c>
      <c r="R966" t="s">
        <v>2038</v>
      </c>
      <c r="S966" s="12">
        <f t="shared" si="78"/>
        <v>217</v>
      </c>
      <c r="T966">
        <f t="shared" si="79"/>
        <v>64.956521739130437</v>
      </c>
    </row>
    <row r="967" spans="1:20" ht="23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t="s">
        <v>20</v>
      </c>
      <c r="G967">
        <v>85</v>
      </c>
      <c r="H967" t="s">
        <v>21</v>
      </c>
      <c r="I967" t="s">
        <v>22</v>
      </c>
      <c r="J967">
        <v>1424844000</v>
      </c>
      <c r="K967" s="6">
        <f t="shared" si="75"/>
        <v>42060.25</v>
      </c>
      <c r="L967">
        <v>1425448800</v>
      </c>
      <c r="M967" s="7">
        <f t="shared" si="76"/>
        <v>42067.25</v>
      </c>
      <c r="N967">
        <f t="shared" si="77"/>
        <v>7</v>
      </c>
      <c r="O967" t="b">
        <v>0</v>
      </c>
      <c r="P967" t="b">
        <v>1</v>
      </c>
      <c r="Q967" t="s">
        <v>2037</v>
      </c>
      <c r="R967" t="s">
        <v>2038</v>
      </c>
      <c r="S967" s="12">
        <f t="shared" si="78"/>
        <v>112</v>
      </c>
      <c r="T967">
        <f t="shared" si="79"/>
        <v>46.235294117647058</v>
      </c>
    </row>
    <row r="968" spans="1:20" ht="23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t="s">
        <v>20</v>
      </c>
      <c r="G968">
        <v>144</v>
      </c>
      <c r="H968" t="s">
        <v>21</v>
      </c>
      <c r="I968" t="s">
        <v>22</v>
      </c>
      <c r="J968">
        <v>1394514000</v>
      </c>
      <c r="K968" s="6">
        <f t="shared" si="75"/>
        <v>41709.208333333336</v>
      </c>
      <c r="L968">
        <v>1394773200</v>
      </c>
      <c r="M968" s="7">
        <f t="shared" si="76"/>
        <v>41712.208333333336</v>
      </c>
      <c r="N968">
        <f t="shared" si="77"/>
        <v>3</v>
      </c>
      <c r="O968" t="b">
        <v>0</v>
      </c>
      <c r="P968" t="b">
        <v>0</v>
      </c>
      <c r="Q968" t="s">
        <v>2033</v>
      </c>
      <c r="R968" t="s">
        <v>2034</v>
      </c>
      <c r="S968" s="12">
        <f t="shared" si="78"/>
        <v>212</v>
      </c>
      <c r="T968">
        <f t="shared" si="79"/>
        <v>33.909722222222221</v>
      </c>
    </row>
    <row r="969" spans="1:20" ht="23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t="s">
        <v>20</v>
      </c>
      <c r="G969">
        <v>1902</v>
      </c>
      <c r="H969" t="s">
        <v>21</v>
      </c>
      <c r="I969" t="s">
        <v>22</v>
      </c>
      <c r="J969">
        <v>1365397200</v>
      </c>
      <c r="K969" s="6">
        <f t="shared" si="75"/>
        <v>41372.208333333336</v>
      </c>
      <c r="L969">
        <v>1366520400</v>
      </c>
      <c r="M969" s="7">
        <f t="shared" si="76"/>
        <v>41385.208333333336</v>
      </c>
      <c r="N969">
        <f t="shared" si="77"/>
        <v>13</v>
      </c>
      <c r="O969" t="b">
        <v>0</v>
      </c>
      <c r="P969" t="b">
        <v>0</v>
      </c>
      <c r="Q969" t="s">
        <v>2037</v>
      </c>
      <c r="R969" t="s">
        <v>2038</v>
      </c>
      <c r="S969" s="12">
        <f t="shared" si="78"/>
        <v>240</v>
      </c>
      <c r="T969">
        <f t="shared" si="79"/>
        <v>92.016298633017882</v>
      </c>
    </row>
    <row r="970" spans="1:20" ht="23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t="s">
        <v>20</v>
      </c>
      <c r="G970">
        <v>105</v>
      </c>
      <c r="H970" t="s">
        <v>21</v>
      </c>
      <c r="I970" t="s">
        <v>22</v>
      </c>
      <c r="J970">
        <v>1456120800</v>
      </c>
      <c r="K970" s="6">
        <f t="shared" si="75"/>
        <v>42422.25</v>
      </c>
      <c r="L970">
        <v>1456639200</v>
      </c>
      <c r="M970" s="7">
        <f t="shared" si="76"/>
        <v>42428.25</v>
      </c>
      <c r="N970">
        <f t="shared" si="77"/>
        <v>6</v>
      </c>
      <c r="O970" t="b">
        <v>0</v>
      </c>
      <c r="P970" t="b">
        <v>0</v>
      </c>
      <c r="Q970" t="s">
        <v>2037</v>
      </c>
      <c r="R970" t="s">
        <v>2038</v>
      </c>
      <c r="S970" s="12">
        <f t="shared" si="78"/>
        <v>182</v>
      </c>
      <c r="T970">
        <f t="shared" si="79"/>
        <v>107.42857142857143</v>
      </c>
    </row>
    <row r="971" spans="1:20" ht="36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t="s">
        <v>20</v>
      </c>
      <c r="G971">
        <v>132</v>
      </c>
      <c r="H971" t="s">
        <v>21</v>
      </c>
      <c r="I971" t="s">
        <v>22</v>
      </c>
      <c r="J971">
        <v>1437714000</v>
      </c>
      <c r="K971" s="6">
        <f t="shared" si="75"/>
        <v>42209.208333333328</v>
      </c>
      <c r="L971">
        <v>1438318800</v>
      </c>
      <c r="M971" s="7">
        <f t="shared" si="76"/>
        <v>42216.208333333328</v>
      </c>
      <c r="N971">
        <f t="shared" si="77"/>
        <v>7</v>
      </c>
      <c r="O971" t="b">
        <v>0</v>
      </c>
      <c r="P971" t="b">
        <v>0</v>
      </c>
      <c r="Q971" t="s">
        <v>2037</v>
      </c>
      <c r="R971" t="s">
        <v>2038</v>
      </c>
      <c r="S971" s="12">
        <f t="shared" si="78"/>
        <v>164</v>
      </c>
      <c r="T971">
        <f t="shared" si="79"/>
        <v>75.848484848484844</v>
      </c>
    </row>
    <row r="972" spans="1:20" ht="23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t="s">
        <v>20</v>
      </c>
      <c r="G972">
        <v>96</v>
      </c>
      <c r="H972" t="s">
        <v>21</v>
      </c>
      <c r="I972" t="s">
        <v>22</v>
      </c>
      <c r="J972">
        <v>1528779600</v>
      </c>
      <c r="K972" s="6">
        <f t="shared" si="75"/>
        <v>43263.208333333328</v>
      </c>
      <c r="L972">
        <v>1531890000</v>
      </c>
      <c r="M972" s="7">
        <f t="shared" si="76"/>
        <v>43299.208333333328</v>
      </c>
      <c r="N972">
        <f t="shared" si="77"/>
        <v>36</v>
      </c>
      <c r="O972" t="b">
        <v>0</v>
      </c>
      <c r="P972" t="b">
        <v>1</v>
      </c>
      <c r="Q972" t="s">
        <v>2045</v>
      </c>
      <c r="R972" t="s">
        <v>2051</v>
      </c>
      <c r="S972" s="12">
        <f t="shared" si="78"/>
        <v>110</v>
      </c>
      <c r="T972">
        <f t="shared" si="79"/>
        <v>105.13541666666667</v>
      </c>
    </row>
    <row r="973" spans="1:20" ht="23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t="s">
        <v>20</v>
      </c>
      <c r="G973">
        <v>114</v>
      </c>
      <c r="H973" t="s">
        <v>21</v>
      </c>
      <c r="I973" t="s">
        <v>22</v>
      </c>
      <c r="J973">
        <v>1411534800</v>
      </c>
      <c r="K973" s="6">
        <f t="shared" si="75"/>
        <v>41906.208333333336</v>
      </c>
      <c r="L973">
        <v>1414558800</v>
      </c>
      <c r="M973" s="7">
        <f t="shared" si="76"/>
        <v>41941.208333333336</v>
      </c>
      <c r="N973">
        <f t="shared" si="77"/>
        <v>35</v>
      </c>
      <c r="O973" t="b">
        <v>0</v>
      </c>
      <c r="P973" t="b">
        <v>0</v>
      </c>
      <c r="Q973" t="s">
        <v>2031</v>
      </c>
      <c r="R973" t="s">
        <v>2032</v>
      </c>
      <c r="S973" s="12">
        <f t="shared" si="78"/>
        <v>160</v>
      </c>
      <c r="T973">
        <f t="shared" si="79"/>
        <v>104.99122807017544</v>
      </c>
    </row>
    <row r="974" spans="1:20" ht="36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t="s">
        <v>20</v>
      </c>
      <c r="G974">
        <v>203</v>
      </c>
      <c r="H974" t="s">
        <v>21</v>
      </c>
      <c r="I974" t="s">
        <v>22</v>
      </c>
      <c r="J974">
        <v>1429333200</v>
      </c>
      <c r="K974" s="6">
        <f t="shared" si="75"/>
        <v>42112.208333333328</v>
      </c>
      <c r="L974">
        <v>1430974800</v>
      </c>
      <c r="M974" s="7">
        <f t="shared" si="76"/>
        <v>42131.208333333328</v>
      </c>
      <c r="N974">
        <f t="shared" si="77"/>
        <v>19</v>
      </c>
      <c r="O974" t="b">
        <v>0</v>
      </c>
      <c r="P974" t="b">
        <v>0</v>
      </c>
      <c r="Q974" t="s">
        <v>2035</v>
      </c>
      <c r="R974" t="s">
        <v>2036</v>
      </c>
      <c r="S974" s="12">
        <f t="shared" si="78"/>
        <v>161</v>
      </c>
      <c r="T974">
        <f t="shared" si="79"/>
        <v>46.896551724137929</v>
      </c>
    </row>
    <row r="975" spans="1:20" ht="23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t="s">
        <v>20</v>
      </c>
      <c r="G975">
        <v>1559</v>
      </c>
      <c r="H975" t="s">
        <v>21</v>
      </c>
      <c r="I975" t="s">
        <v>22</v>
      </c>
      <c r="J975">
        <v>1482732000</v>
      </c>
      <c r="K975" s="6">
        <f t="shared" si="75"/>
        <v>42730.25</v>
      </c>
      <c r="L975">
        <v>1482818400</v>
      </c>
      <c r="M975" s="7">
        <f t="shared" si="76"/>
        <v>42731.25</v>
      </c>
      <c r="N975">
        <f t="shared" si="77"/>
        <v>1</v>
      </c>
      <c r="O975" t="b">
        <v>0</v>
      </c>
      <c r="P975" t="b">
        <v>1</v>
      </c>
      <c r="Q975" t="s">
        <v>2033</v>
      </c>
      <c r="R975" t="s">
        <v>2034</v>
      </c>
      <c r="S975" s="12">
        <f t="shared" si="78"/>
        <v>1097</v>
      </c>
      <c r="T975">
        <f t="shared" si="79"/>
        <v>102.02437459910199</v>
      </c>
    </row>
    <row r="976" spans="1:20" ht="23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t="s">
        <v>20</v>
      </c>
      <c r="G976">
        <v>1548</v>
      </c>
      <c r="H976" t="s">
        <v>26</v>
      </c>
      <c r="I976" t="s">
        <v>27</v>
      </c>
      <c r="J976">
        <v>1348290000</v>
      </c>
      <c r="K976" s="6">
        <f t="shared" si="75"/>
        <v>41174.208333333336</v>
      </c>
      <c r="L976">
        <v>1350363600</v>
      </c>
      <c r="M976" s="7">
        <f t="shared" si="76"/>
        <v>41198.208333333336</v>
      </c>
      <c r="N976">
        <f t="shared" si="77"/>
        <v>24</v>
      </c>
      <c r="O976" t="b">
        <v>0</v>
      </c>
      <c r="P976" t="b">
        <v>0</v>
      </c>
      <c r="Q976" t="s">
        <v>2035</v>
      </c>
      <c r="R976" t="s">
        <v>2036</v>
      </c>
      <c r="S976" s="12">
        <f t="shared" si="78"/>
        <v>367</v>
      </c>
      <c r="T976">
        <f t="shared" si="79"/>
        <v>101.02325581395348</v>
      </c>
    </row>
    <row r="977" spans="1:20" ht="36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t="s">
        <v>20</v>
      </c>
      <c r="G977">
        <v>80</v>
      </c>
      <c r="H977" t="s">
        <v>21</v>
      </c>
      <c r="I977" t="s">
        <v>22</v>
      </c>
      <c r="J977">
        <v>1353823200</v>
      </c>
      <c r="K977" s="6">
        <f t="shared" si="75"/>
        <v>41238.25</v>
      </c>
      <c r="L977">
        <v>1353996000</v>
      </c>
      <c r="M977" s="7">
        <f t="shared" si="76"/>
        <v>41240.25</v>
      </c>
      <c r="N977">
        <f t="shared" si="77"/>
        <v>2</v>
      </c>
      <c r="O977" t="b">
        <v>0</v>
      </c>
      <c r="P977" t="b">
        <v>0</v>
      </c>
      <c r="Q977" t="s">
        <v>2037</v>
      </c>
      <c r="R977" t="s">
        <v>2038</v>
      </c>
      <c r="S977" s="12">
        <f t="shared" si="78"/>
        <v>1109</v>
      </c>
      <c r="T977">
        <f t="shared" si="79"/>
        <v>97.037499999999994</v>
      </c>
    </row>
    <row r="978" spans="1:20" ht="23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t="s">
        <v>20</v>
      </c>
      <c r="G978">
        <v>131</v>
      </c>
      <c r="H978" t="s">
        <v>21</v>
      </c>
      <c r="I978" t="s">
        <v>22</v>
      </c>
      <c r="J978">
        <v>1329372000</v>
      </c>
      <c r="K978" s="6">
        <f t="shared" si="75"/>
        <v>40955.25</v>
      </c>
      <c r="L978">
        <v>1329631200</v>
      </c>
      <c r="M978" s="7">
        <f t="shared" si="76"/>
        <v>40958.25</v>
      </c>
      <c r="N978">
        <f t="shared" si="77"/>
        <v>3</v>
      </c>
      <c r="O978" t="b">
        <v>0</v>
      </c>
      <c r="P978" t="b">
        <v>0</v>
      </c>
      <c r="Q978" t="s">
        <v>2037</v>
      </c>
      <c r="R978" t="s">
        <v>2038</v>
      </c>
      <c r="S978" s="12">
        <f t="shared" si="78"/>
        <v>127</v>
      </c>
      <c r="T978">
        <f t="shared" si="79"/>
        <v>94.916030534351151</v>
      </c>
    </row>
    <row r="979" spans="1:20" ht="36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t="s">
        <v>20</v>
      </c>
      <c r="G979">
        <v>112</v>
      </c>
      <c r="H979" t="s">
        <v>21</v>
      </c>
      <c r="I979" t="s">
        <v>22</v>
      </c>
      <c r="J979">
        <v>1277096400</v>
      </c>
      <c r="K979" s="6">
        <f t="shared" si="75"/>
        <v>40350.208333333336</v>
      </c>
      <c r="L979">
        <v>1278997200</v>
      </c>
      <c r="M979" s="7">
        <f t="shared" si="76"/>
        <v>40372.208333333336</v>
      </c>
      <c r="N979">
        <f t="shared" si="77"/>
        <v>22</v>
      </c>
      <c r="O979" t="b">
        <v>0</v>
      </c>
      <c r="P979" t="b">
        <v>0</v>
      </c>
      <c r="Q979" t="s">
        <v>2039</v>
      </c>
      <c r="R979" t="s">
        <v>2047</v>
      </c>
      <c r="S979" s="12">
        <f t="shared" si="78"/>
        <v>735</v>
      </c>
      <c r="T979">
        <f t="shared" si="79"/>
        <v>72.151785714285708</v>
      </c>
    </row>
    <row r="980" spans="1:20" ht="36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t="s">
        <v>20</v>
      </c>
      <c r="G980">
        <v>155</v>
      </c>
      <c r="H980" t="s">
        <v>21</v>
      </c>
      <c r="I980" t="s">
        <v>22</v>
      </c>
      <c r="J980">
        <v>1297922400</v>
      </c>
      <c r="K980" s="6">
        <f t="shared" si="75"/>
        <v>40591.25</v>
      </c>
      <c r="L980">
        <v>1298268000</v>
      </c>
      <c r="M980" s="7">
        <f t="shared" si="76"/>
        <v>40595.25</v>
      </c>
      <c r="N980">
        <f t="shared" si="77"/>
        <v>4</v>
      </c>
      <c r="O980" t="b">
        <v>0</v>
      </c>
      <c r="P980" t="b">
        <v>0</v>
      </c>
      <c r="Q980" t="s">
        <v>2045</v>
      </c>
      <c r="R980" t="s">
        <v>2057</v>
      </c>
      <c r="S980" s="12">
        <f t="shared" si="78"/>
        <v>119</v>
      </c>
      <c r="T980">
        <f t="shared" si="79"/>
        <v>43.87096774193548</v>
      </c>
    </row>
    <row r="981" spans="1:20" ht="23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t="s">
        <v>20</v>
      </c>
      <c r="G981">
        <v>266</v>
      </c>
      <c r="H981" t="s">
        <v>21</v>
      </c>
      <c r="I981" t="s">
        <v>22</v>
      </c>
      <c r="J981">
        <v>1384408800</v>
      </c>
      <c r="K981" s="6">
        <f t="shared" si="75"/>
        <v>41592.25</v>
      </c>
      <c r="L981">
        <v>1386223200</v>
      </c>
      <c r="M981" s="7">
        <f t="shared" si="76"/>
        <v>41613.25</v>
      </c>
      <c r="N981">
        <f t="shared" si="77"/>
        <v>21</v>
      </c>
      <c r="O981" t="b">
        <v>0</v>
      </c>
      <c r="P981" t="b">
        <v>0</v>
      </c>
      <c r="Q981" t="s">
        <v>2031</v>
      </c>
      <c r="R981" t="s">
        <v>2032</v>
      </c>
      <c r="S981" s="12">
        <f t="shared" si="78"/>
        <v>296</v>
      </c>
      <c r="T981">
        <f t="shared" si="79"/>
        <v>40.063909774436091</v>
      </c>
    </row>
    <row r="982" spans="1:20" ht="23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t="s">
        <v>20</v>
      </c>
      <c r="G982">
        <v>155</v>
      </c>
      <c r="H982" t="s">
        <v>21</v>
      </c>
      <c r="I982" t="s">
        <v>22</v>
      </c>
      <c r="J982">
        <v>1431320400</v>
      </c>
      <c r="K982" s="6">
        <f t="shared" si="75"/>
        <v>42135.208333333328</v>
      </c>
      <c r="L982">
        <v>1431752400</v>
      </c>
      <c r="M982" s="7">
        <f t="shared" si="76"/>
        <v>42140.208333333328</v>
      </c>
      <c r="N982">
        <f t="shared" si="77"/>
        <v>5</v>
      </c>
      <c r="O982" t="b">
        <v>0</v>
      </c>
      <c r="P982" t="b">
        <v>0</v>
      </c>
      <c r="Q982" t="s">
        <v>2037</v>
      </c>
      <c r="R982" t="s">
        <v>2038</v>
      </c>
      <c r="S982" s="12">
        <f t="shared" si="78"/>
        <v>356</v>
      </c>
      <c r="T982">
        <f t="shared" si="79"/>
        <v>84.92903225806451</v>
      </c>
    </row>
    <row r="983" spans="1:20" ht="23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t="s">
        <v>20</v>
      </c>
      <c r="G983">
        <v>207</v>
      </c>
      <c r="H983" t="s">
        <v>40</v>
      </c>
      <c r="I983" t="s">
        <v>41</v>
      </c>
      <c r="J983">
        <v>1264399200</v>
      </c>
      <c r="K983" s="6">
        <f t="shared" si="75"/>
        <v>40203.25</v>
      </c>
      <c r="L983">
        <v>1267855200</v>
      </c>
      <c r="M983" s="7">
        <f t="shared" si="76"/>
        <v>40243.25</v>
      </c>
      <c r="N983">
        <f t="shared" si="77"/>
        <v>40</v>
      </c>
      <c r="O983" t="b">
        <v>0</v>
      </c>
      <c r="P983" t="b">
        <v>0</v>
      </c>
      <c r="Q983" t="s">
        <v>2033</v>
      </c>
      <c r="R983" t="s">
        <v>2034</v>
      </c>
      <c r="S983" s="12">
        <f t="shared" si="78"/>
        <v>386</v>
      </c>
      <c r="T983">
        <f t="shared" si="79"/>
        <v>41.067632850241544</v>
      </c>
    </row>
    <row r="984" spans="1:20" ht="23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t="s">
        <v>20</v>
      </c>
      <c r="G984">
        <v>245</v>
      </c>
      <c r="H984" t="s">
        <v>21</v>
      </c>
      <c r="I984" t="s">
        <v>22</v>
      </c>
      <c r="J984">
        <v>1497502800</v>
      </c>
      <c r="K984" s="6">
        <f t="shared" si="75"/>
        <v>42901.208333333328</v>
      </c>
      <c r="L984">
        <v>1497675600</v>
      </c>
      <c r="M984" s="7">
        <f t="shared" si="76"/>
        <v>42903.208333333328</v>
      </c>
      <c r="N984">
        <f t="shared" si="77"/>
        <v>2</v>
      </c>
      <c r="O984" t="b">
        <v>0</v>
      </c>
      <c r="P984" t="b">
        <v>0</v>
      </c>
      <c r="Q984" t="s">
        <v>2037</v>
      </c>
      <c r="R984" t="s">
        <v>2038</v>
      </c>
      <c r="S984" s="12">
        <f t="shared" si="78"/>
        <v>792</v>
      </c>
      <c r="T984">
        <f t="shared" si="79"/>
        <v>54.971428571428568</v>
      </c>
    </row>
    <row r="985" spans="1:20" ht="23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t="s">
        <v>20</v>
      </c>
      <c r="G985">
        <v>1573</v>
      </c>
      <c r="H985" t="s">
        <v>21</v>
      </c>
      <c r="I985" t="s">
        <v>22</v>
      </c>
      <c r="J985">
        <v>1333688400</v>
      </c>
      <c r="K985" s="6">
        <f t="shared" si="75"/>
        <v>41005.208333333336</v>
      </c>
      <c r="L985">
        <v>1336885200</v>
      </c>
      <c r="M985" s="7">
        <f t="shared" si="76"/>
        <v>41042.208333333336</v>
      </c>
      <c r="N985">
        <f t="shared" si="77"/>
        <v>37</v>
      </c>
      <c r="O985" t="b">
        <v>0</v>
      </c>
      <c r="P985" t="b">
        <v>0</v>
      </c>
      <c r="Q985" t="s">
        <v>2033</v>
      </c>
      <c r="R985" t="s">
        <v>2060</v>
      </c>
      <c r="S985" s="12">
        <f t="shared" si="78"/>
        <v>137</v>
      </c>
      <c r="T985">
        <f t="shared" si="79"/>
        <v>77.010807374443743</v>
      </c>
    </row>
    <row r="986" spans="1:20" ht="36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t="s">
        <v>20</v>
      </c>
      <c r="G986">
        <v>114</v>
      </c>
      <c r="H986" t="s">
        <v>21</v>
      </c>
      <c r="I986" t="s">
        <v>22</v>
      </c>
      <c r="J986">
        <v>1293861600</v>
      </c>
      <c r="K986" s="6">
        <f t="shared" si="75"/>
        <v>40544.25</v>
      </c>
      <c r="L986">
        <v>1295157600</v>
      </c>
      <c r="M986" s="7">
        <f t="shared" si="76"/>
        <v>40559.25</v>
      </c>
      <c r="N986">
        <f t="shared" si="77"/>
        <v>15</v>
      </c>
      <c r="O986" t="b">
        <v>0</v>
      </c>
      <c r="P986" t="b">
        <v>0</v>
      </c>
      <c r="Q986" t="s">
        <v>2031</v>
      </c>
      <c r="R986" t="s">
        <v>2032</v>
      </c>
      <c r="S986" s="12">
        <f t="shared" si="78"/>
        <v>338</v>
      </c>
      <c r="T986">
        <f t="shared" si="79"/>
        <v>71.201754385964918</v>
      </c>
    </row>
    <row r="987" spans="1:20" ht="23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t="s">
        <v>20</v>
      </c>
      <c r="G987">
        <v>93</v>
      </c>
      <c r="H987" t="s">
        <v>21</v>
      </c>
      <c r="I987" t="s">
        <v>22</v>
      </c>
      <c r="J987">
        <v>1576994400</v>
      </c>
      <c r="K987" s="6">
        <f t="shared" si="75"/>
        <v>43821.25</v>
      </c>
      <c r="L987">
        <v>1577599200</v>
      </c>
      <c r="M987" s="7">
        <f t="shared" si="76"/>
        <v>43828.25</v>
      </c>
      <c r="N987">
        <f t="shared" si="77"/>
        <v>7</v>
      </c>
      <c r="O987" t="b">
        <v>0</v>
      </c>
      <c r="P987" t="b">
        <v>0</v>
      </c>
      <c r="Q987" t="s">
        <v>2037</v>
      </c>
      <c r="R987" t="s">
        <v>2038</v>
      </c>
      <c r="S987" s="12">
        <f t="shared" si="78"/>
        <v>108</v>
      </c>
      <c r="T987">
        <f t="shared" si="79"/>
        <v>91.935483870967744</v>
      </c>
    </row>
    <row r="988" spans="1:20" ht="36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t="s">
        <v>20</v>
      </c>
      <c r="G988">
        <v>1681</v>
      </c>
      <c r="H988" t="s">
        <v>21</v>
      </c>
      <c r="I988" t="s">
        <v>22</v>
      </c>
      <c r="J988">
        <v>1401685200</v>
      </c>
      <c r="K988" s="6">
        <f t="shared" si="75"/>
        <v>41792.208333333336</v>
      </c>
      <c r="L988">
        <v>1402462800</v>
      </c>
      <c r="M988" s="7">
        <f t="shared" si="76"/>
        <v>41801.208333333336</v>
      </c>
      <c r="N988">
        <f t="shared" si="77"/>
        <v>9</v>
      </c>
      <c r="O988" t="b">
        <v>0</v>
      </c>
      <c r="P988" t="b">
        <v>1</v>
      </c>
      <c r="Q988" t="s">
        <v>2035</v>
      </c>
      <c r="R988" t="s">
        <v>2036</v>
      </c>
      <c r="S988" s="12">
        <f t="shared" si="78"/>
        <v>228</v>
      </c>
      <c r="T988">
        <f t="shared" si="79"/>
        <v>58.015466983938133</v>
      </c>
    </row>
    <row r="989" spans="1:20" ht="23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t="s">
        <v>20</v>
      </c>
      <c r="G989">
        <v>32</v>
      </c>
      <c r="H989" t="s">
        <v>21</v>
      </c>
      <c r="I989" t="s">
        <v>22</v>
      </c>
      <c r="J989">
        <v>1368853200</v>
      </c>
      <c r="K989" s="6">
        <f t="shared" si="75"/>
        <v>41412.208333333336</v>
      </c>
      <c r="L989">
        <v>1368939600</v>
      </c>
      <c r="M989" s="7">
        <f t="shared" si="76"/>
        <v>41413.208333333336</v>
      </c>
      <c r="N989">
        <f t="shared" si="77"/>
        <v>1</v>
      </c>
      <c r="O989" t="b">
        <v>0</v>
      </c>
      <c r="P989" t="b">
        <v>0</v>
      </c>
      <c r="Q989" t="s">
        <v>2033</v>
      </c>
      <c r="R989" t="s">
        <v>2043</v>
      </c>
      <c r="S989" s="12">
        <f t="shared" si="78"/>
        <v>374</v>
      </c>
      <c r="T989">
        <f t="shared" si="79"/>
        <v>93.46875</v>
      </c>
    </row>
    <row r="990" spans="1:20" ht="23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t="s">
        <v>20</v>
      </c>
      <c r="G990">
        <v>135</v>
      </c>
      <c r="H990" t="s">
        <v>21</v>
      </c>
      <c r="I990" t="s">
        <v>22</v>
      </c>
      <c r="J990">
        <v>1448776800</v>
      </c>
      <c r="K990" s="6">
        <f t="shared" si="75"/>
        <v>42337.25</v>
      </c>
      <c r="L990">
        <v>1452146400</v>
      </c>
      <c r="M990" s="7">
        <f t="shared" si="76"/>
        <v>42376.25</v>
      </c>
      <c r="N990">
        <f t="shared" si="77"/>
        <v>39</v>
      </c>
      <c r="O990" t="b">
        <v>0</v>
      </c>
      <c r="P990" t="b">
        <v>1</v>
      </c>
      <c r="Q990" t="s">
        <v>2037</v>
      </c>
      <c r="R990" t="s">
        <v>2038</v>
      </c>
      <c r="S990" s="12">
        <f t="shared" si="78"/>
        <v>155</v>
      </c>
      <c r="T990">
        <f t="shared" si="79"/>
        <v>61.970370370370368</v>
      </c>
    </row>
    <row r="991" spans="1:20" ht="36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t="s">
        <v>20</v>
      </c>
      <c r="G991">
        <v>140</v>
      </c>
      <c r="H991" t="s">
        <v>21</v>
      </c>
      <c r="I991" t="s">
        <v>22</v>
      </c>
      <c r="J991">
        <v>1296194400</v>
      </c>
      <c r="K991" s="6">
        <f t="shared" si="75"/>
        <v>40571.25</v>
      </c>
      <c r="L991">
        <v>1296712800</v>
      </c>
      <c r="M991" s="7">
        <f t="shared" si="76"/>
        <v>40577.25</v>
      </c>
      <c r="N991">
        <f t="shared" si="77"/>
        <v>6</v>
      </c>
      <c r="O991" t="b">
        <v>0</v>
      </c>
      <c r="P991" t="b">
        <v>1</v>
      </c>
      <c r="Q991" t="s">
        <v>2037</v>
      </c>
      <c r="R991" t="s">
        <v>2038</v>
      </c>
      <c r="S991" s="12">
        <f t="shared" si="78"/>
        <v>322</v>
      </c>
      <c r="T991">
        <f t="shared" si="79"/>
        <v>92.042857142857144</v>
      </c>
    </row>
    <row r="992" spans="1:20" ht="23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t="s">
        <v>20</v>
      </c>
      <c r="G992">
        <v>92</v>
      </c>
      <c r="H992" t="s">
        <v>21</v>
      </c>
      <c r="I992" t="s">
        <v>22</v>
      </c>
      <c r="J992">
        <v>1478930400</v>
      </c>
      <c r="K992" s="6">
        <f t="shared" si="75"/>
        <v>42686.25</v>
      </c>
      <c r="L992">
        <v>1480831200</v>
      </c>
      <c r="M992" s="7">
        <f t="shared" si="76"/>
        <v>42708.25</v>
      </c>
      <c r="N992">
        <f t="shared" si="77"/>
        <v>22</v>
      </c>
      <c r="O992" t="b">
        <v>0</v>
      </c>
      <c r="P992" t="b">
        <v>0</v>
      </c>
      <c r="Q992" t="s">
        <v>2048</v>
      </c>
      <c r="R992" t="s">
        <v>2049</v>
      </c>
      <c r="S992" s="12">
        <f t="shared" si="78"/>
        <v>864</v>
      </c>
      <c r="T992">
        <f t="shared" si="79"/>
        <v>93.923913043478265</v>
      </c>
    </row>
    <row r="993" spans="1:20" ht="23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t="s">
        <v>20</v>
      </c>
      <c r="G993">
        <v>1015</v>
      </c>
      <c r="H993" t="s">
        <v>40</v>
      </c>
      <c r="I993" t="s">
        <v>41</v>
      </c>
      <c r="J993">
        <v>1426395600</v>
      </c>
      <c r="K993" s="6">
        <f t="shared" si="75"/>
        <v>42078.208333333328</v>
      </c>
      <c r="L993">
        <v>1426914000</v>
      </c>
      <c r="M993" s="7">
        <f t="shared" si="76"/>
        <v>42084.208333333328</v>
      </c>
      <c r="N993">
        <f t="shared" si="77"/>
        <v>6</v>
      </c>
      <c r="O993" t="b">
        <v>0</v>
      </c>
      <c r="P993" t="b">
        <v>0</v>
      </c>
      <c r="Q993" t="s">
        <v>2037</v>
      </c>
      <c r="R993" t="s">
        <v>2038</v>
      </c>
      <c r="S993" s="12">
        <f t="shared" si="78"/>
        <v>143</v>
      </c>
      <c r="T993">
        <f t="shared" si="79"/>
        <v>84.969458128078813</v>
      </c>
    </row>
    <row r="994" spans="1:20" ht="23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t="s">
        <v>20</v>
      </c>
      <c r="G994">
        <v>323</v>
      </c>
      <c r="H994" t="s">
        <v>21</v>
      </c>
      <c r="I994" t="s">
        <v>22</v>
      </c>
      <c r="J994">
        <v>1514181600</v>
      </c>
      <c r="K994" s="6">
        <f t="shared" si="75"/>
        <v>43094.25</v>
      </c>
      <c r="L994">
        <v>1517032800</v>
      </c>
      <c r="M994" s="7">
        <f t="shared" si="76"/>
        <v>43127.25</v>
      </c>
      <c r="N994">
        <f t="shared" si="77"/>
        <v>33</v>
      </c>
      <c r="O994" t="b">
        <v>0</v>
      </c>
      <c r="P994" t="b">
        <v>0</v>
      </c>
      <c r="Q994" t="s">
        <v>2035</v>
      </c>
      <c r="R994" t="s">
        <v>2036</v>
      </c>
      <c r="S994" s="12">
        <f t="shared" si="78"/>
        <v>178</v>
      </c>
      <c r="T994">
        <f t="shared" si="79"/>
        <v>36.969040247678016</v>
      </c>
    </row>
    <row r="995" spans="1:20" ht="23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t="s">
        <v>20</v>
      </c>
      <c r="G995">
        <v>2326</v>
      </c>
      <c r="H995" t="s">
        <v>21</v>
      </c>
      <c r="I995" t="s">
        <v>22</v>
      </c>
      <c r="J995">
        <v>1564894800</v>
      </c>
      <c r="K995" s="6">
        <f t="shared" si="75"/>
        <v>43681.208333333328</v>
      </c>
      <c r="L995">
        <v>1566190800</v>
      </c>
      <c r="M995" s="7">
        <f t="shared" si="76"/>
        <v>43696.208333333328</v>
      </c>
      <c r="N995">
        <f t="shared" si="77"/>
        <v>15</v>
      </c>
      <c r="O995" t="b">
        <v>0</v>
      </c>
      <c r="P995" t="b">
        <v>0</v>
      </c>
      <c r="Q995" t="s">
        <v>2039</v>
      </c>
      <c r="R995" t="s">
        <v>2040</v>
      </c>
      <c r="S995" s="12">
        <f t="shared" si="78"/>
        <v>146</v>
      </c>
      <c r="T995">
        <f t="shared" si="79"/>
        <v>80.999140154772135</v>
      </c>
    </row>
    <row r="996" spans="1:20" ht="36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t="s">
        <v>20</v>
      </c>
      <c r="G996">
        <v>381</v>
      </c>
      <c r="H996" t="s">
        <v>21</v>
      </c>
      <c r="I996" t="s">
        <v>22</v>
      </c>
      <c r="J996">
        <v>1567918800</v>
      </c>
      <c r="K996" s="6">
        <f t="shared" si="75"/>
        <v>43716.208333333328</v>
      </c>
      <c r="L996">
        <v>1570165200</v>
      </c>
      <c r="M996" s="7">
        <f t="shared" si="76"/>
        <v>43742.208333333328</v>
      </c>
      <c r="N996">
        <f t="shared" si="77"/>
        <v>26</v>
      </c>
      <c r="O996" t="b">
        <v>0</v>
      </c>
      <c r="P996" t="b">
        <v>0</v>
      </c>
      <c r="Q996" t="s">
        <v>2037</v>
      </c>
      <c r="R996" t="s">
        <v>2038</v>
      </c>
      <c r="S996" s="12">
        <f t="shared" si="78"/>
        <v>152</v>
      </c>
      <c r="T996">
        <f t="shared" si="79"/>
        <v>26.010498687664043</v>
      </c>
    </row>
    <row r="997" spans="1:20" ht="23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t="s">
        <v>20</v>
      </c>
      <c r="G997">
        <v>480</v>
      </c>
      <c r="H997" t="s">
        <v>21</v>
      </c>
      <c r="I997" t="s">
        <v>22</v>
      </c>
      <c r="J997">
        <v>1493269200</v>
      </c>
      <c r="K997" s="6">
        <f t="shared" si="75"/>
        <v>42852.208333333328</v>
      </c>
      <c r="L997">
        <v>1494478800</v>
      </c>
      <c r="M997" s="7">
        <f t="shared" si="76"/>
        <v>42866.208333333328</v>
      </c>
      <c r="N997">
        <f t="shared" si="77"/>
        <v>14</v>
      </c>
      <c r="O997" t="b">
        <v>0</v>
      </c>
      <c r="P997" t="b">
        <v>0</v>
      </c>
      <c r="Q997" t="s">
        <v>2039</v>
      </c>
      <c r="R997" t="s">
        <v>2040</v>
      </c>
      <c r="S997" s="12">
        <f t="shared" si="78"/>
        <v>217</v>
      </c>
      <c r="T997">
        <f t="shared" si="79"/>
        <v>28.002083333333335</v>
      </c>
    </row>
    <row r="998" spans="1:20" ht="23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t="s">
        <v>20</v>
      </c>
      <c r="G998">
        <v>226</v>
      </c>
      <c r="H998" t="s">
        <v>21</v>
      </c>
      <c r="I998" t="s">
        <v>22</v>
      </c>
      <c r="J998">
        <v>1555390800</v>
      </c>
      <c r="K998" s="6">
        <f t="shared" si="75"/>
        <v>43571.208333333328</v>
      </c>
      <c r="L998">
        <v>1555822800</v>
      </c>
      <c r="M998" s="7">
        <f t="shared" si="76"/>
        <v>43576.208333333328</v>
      </c>
      <c r="N998">
        <f t="shared" si="77"/>
        <v>5</v>
      </c>
      <c r="O998" t="b">
        <v>0</v>
      </c>
      <c r="P998" t="b">
        <v>0</v>
      </c>
      <c r="Q998" t="s">
        <v>2045</v>
      </c>
      <c r="R998" t="s">
        <v>2057</v>
      </c>
      <c r="S998" s="12">
        <f t="shared" si="78"/>
        <v>500</v>
      </c>
      <c r="T998">
        <f t="shared" si="79"/>
        <v>53.053097345132741</v>
      </c>
    </row>
    <row r="999" spans="1:20" ht="23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t="s">
        <v>20</v>
      </c>
      <c r="G999">
        <v>241</v>
      </c>
      <c r="H999" t="s">
        <v>21</v>
      </c>
      <c r="I999" t="s">
        <v>22</v>
      </c>
      <c r="J999">
        <v>1411621200</v>
      </c>
      <c r="K999" s="6">
        <f t="shared" si="75"/>
        <v>41907.208333333336</v>
      </c>
      <c r="L999">
        <v>1411966800</v>
      </c>
      <c r="M999" s="7">
        <f t="shared" si="76"/>
        <v>41911.208333333336</v>
      </c>
      <c r="N999">
        <f t="shared" si="77"/>
        <v>4</v>
      </c>
      <c r="O999" t="b">
        <v>0</v>
      </c>
      <c r="P999" t="b">
        <v>1</v>
      </c>
      <c r="Q999" t="s">
        <v>2033</v>
      </c>
      <c r="R999" t="s">
        <v>2034</v>
      </c>
      <c r="S999" s="12">
        <f t="shared" si="78"/>
        <v>113</v>
      </c>
      <c r="T999">
        <f t="shared" si="79"/>
        <v>46.020746887966808</v>
      </c>
    </row>
    <row r="1000" spans="1:20" ht="23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t="s">
        <v>20</v>
      </c>
      <c r="G1000">
        <v>132</v>
      </c>
      <c r="H1000" t="s">
        <v>21</v>
      </c>
      <c r="I1000" t="s">
        <v>22</v>
      </c>
      <c r="J1000">
        <v>1525669200</v>
      </c>
      <c r="K1000" s="6">
        <f t="shared" si="75"/>
        <v>43227.208333333328</v>
      </c>
      <c r="L1000">
        <v>1526878800</v>
      </c>
      <c r="M1000" s="7">
        <f t="shared" si="76"/>
        <v>43241.208333333328</v>
      </c>
      <c r="N1000">
        <f t="shared" si="77"/>
        <v>14</v>
      </c>
      <c r="O1000" t="b">
        <v>0</v>
      </c>
      <c r="P1000" t="b">
        <v>1</v>
      </c>
      <c r="Q1000" t="s">
        <v>2039</v>
      </c>
      <c r="R1000" t="s">
        <v>2042</v>
      </c>
      <c r="S1000" s="12">
        <f t="shared" si="78"/>
        <v>427</v>
      </c>
      <c r="T1000">
        <f t="shared" si="79"/>
        <v>100.17424242424242</v>
      </c>
    </row>
    <row r="1001" spans="1:20" ht="23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t="s">
        <v>20</v>
      </c>
      <c r="G1001">
        <v>2043</v>
      </c>
      <c r="H1001" t="s">
        <v>21</v>
      </c>
      <c r="I1001" t="s">
        <v>22</v>
      </c>
      <c r="J1001">
        <v>1541307600</v>
      </c>
      <c r="K1001" s="6">
        <f t="shared" si="75"/>
        <v>43408.208333333328</v>
      </c>
      <c r="L1001">
        <v>1543816800</v>
      </c>
      <c r="M1001" s="7">
        <f t="shared" si="76"/>
        <v>43437.25</v>
      </c>
      <c r="N1001">
        <f t="shared" si="77"/>
        <v>29</v>
      </c>
      <c r="O1001" t="b">
        <v>0</v>
      </c>
      <c r="P1001" t="b">
        <v>1</v>
      </c>
      <c r="Q1001" t="s">
        <v>2031</v>
      </c>
      <c r="R1001" t="s">
        <v>2032</v>
      </c>
      <c r="S1001" s="12">
        <f t="shared" si="78"/>
        <v>157</v>
      </c>
      <c r="T1001">
        <f t="shared" si="79"/>
        <v>74.995594713656388</v>
      </c>
    </row>
  </sheetData>
  <autoFilter ref="A1:T1001" xr:uid="{5EA5DE3E-B7A3-2745-906C-445CCB820A22}">
    <filterColumn colId="5">
      <filters>
        <filter val="successful"/>
      </filters>
    </filterColumn>
  </autoFilter>
  <conditionalFormatting sqref="F1:F1048576">
    <cfRule type="containsText" dxfId="4" priority="5" operator="containsText" text="canceled">
      <formula>NOT(ISERROR(SEARCH("canceled",F1)))</formula>
    </cfRule>
    <cfRule type="containsText" dxfId="3" priority="8" operator="containsText" text="failed">
      <formula>NOT(ISERROR(SEARCH("failed",F1)))</formula>
    </cfRule>
    <cfRule type="containsText" dxfId="2" priority="7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6" operator="containsText" text="live">
      <formula>NOT(ISERROR(SEARCH("live",F1)))</formula>
    </cfRule>
  </conditionalFormatting>
  <conditionalFormatting sqref="S1:S1048576">
    <cfRule type="colorScale" priority="3">
      <colorScale>
        <cfvo type="formula" val="$S:$S &lt; 100%"/>
        <cfvo type="formula" val="$S:$S &lt; 200%"/>
        <cfvo type="formula" val="$S:$S &gt; 200%"/>
        <color rgb="FFFF0000"/>
        <color rgb="FF92D050"/>
        <color theme="4" tint="0.39997558519241921"/>
      </colorScale>
    </cfRule>
  </conditionalFormatting>
  <conditionalFormatting sqref="S2:S1001">
    <cfRule type="colorScale" priority="2">
      <colorScale>
        <cfvo type="min"/>
        <cfvo type="num" val="100"/>
        <cfvo type="max"/>
        <color rgb="FFFF0000"/>
        <color rgb="FF92D050"/>
        <color theme="4"/>
      </colorScale>
    </cfRule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PerSubcategory</vt:lpstr>
      <vt:lpstr>OutcomebyCategory</vt:lpstr>
      <vt:lpstr>Goal Analysis</vt:lpstr>
      <vt:lpstr>ParentCategoty&amp;Years</vt:lpstr>
      <vt:lpstr>CrowdFunding2</vt:lpstr>
      <vt:lpstr>Crowdfunding</vt:lpstr>
      <vt:lpstr>FilterSuccessful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Thai Champagne</cp:lastModifiedBy>
  <dcterms:created xsi:type="dcterms:W3CDTF">2021-09-29T18:52:28Z</dcterms:created>
  <dcterms:modified xsi:type="dcterms:W3CDTF">2024-10-24T00:17:59Z</dcterms:modified>
</cp:coreProperties>
</file>