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12.2\khv\Customs\XUAT HANG\XNK KAMHING KHV\1. EXPORT\2. ĐANG XUẤT\07.2026\15.07-KZ260600036-MAXHILL-FOB-INDO-CDL-CIF-SITSGJTG512435-1x20-10H\"/>
    </mc:Choice>
  </mc:AlternateContent>
  <xr:revisionPtr revIDLastSave="0" documentId="13_ncr:1_{8040C2CB-2091-4DF0-A412-AFFFE4687E23}" xr6:coauthVersionLast="47" xr6:coauthVersionMax="47" xr10:uidLastSave="{00000000-0000-0000-0000-000000000000}"/>
  <bookViews>
    <workbookView xWindow="-60" yWindow="-60" windowWidth="28920" windowHeight="15600" firstSheet="1" activeTab="1" xr2:uid="{DD8CA5D1-E9F0-41C8-8409-EC1531DE3FD7}"/>
  </bookViews>
  <sheets>
    <sheet name="INV-HQ" sheetId="1" state="hidden" r:id="rId1"/>
    <sheet name="PKL-HQ" sheetId="2" r:id="rId2"/>
    <sheet name="SUM PKL KZ260600036" sheetId="7" r:id="rId3"/>
    <sheet name="DETAIL PKL KZ260600036" sheetId="8" r:id="rId4"/>
  </sheets>
  <externalReferences>
    <externalReference r:id="rId5"/>
  </externalReferences>
  <definedNames>
    <definedName name="_xlnm._FilterDatabase" localSheetId="0" hidden="1">'INV-HQ'!$A$25:$AE$25</definedName>
    <definedName name="_xlnm._FilterDatabase" localSheetId="1" hidden="1">'PKL-HQ'!$A$24:$X$24</definedName>
    <definedName name="_xlnm.Print_Area" localSheetId="0">'INV-HQ'!$A$1:$R$50</definedName>
    <definedName name="_xlnm.Print_Area" localSheetId="1">'PKL-HQ'!$A$1:$N$47</definedName>
    <definedName name="_xlnm.Print_Area" localSheetId="2">'SUM PKL KZ260600036'!$A$1:$AD$24</definedName>
    <definedName name="_xlnm.Print_Titles" localSheetId="0">'INV-HQ'!$25:$25</definedName>
    <definedName name="_xlnm.Print_Titles" localSheetId="1">'PKL-HQ'!$24:$24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14" i="7" l="1"/>
  <c r="AP13" i="7"/>
  <c r="K12" i="2" l="1"/>
  <c r="K13" i="2"/>
  <c r="P28" i="1"/>
  <c r="G28" i="1"/>
  <c r="R28" i="1"/>
  <c r="M28" i="1"/>
  <c r="L28" i="1"/>
  <c r="K28" i="1"/>
  <c r="J28" i="1"/>
  <c r="I28" i="1"/>
  <c r="H28" i="1"/>
  <c r="N27" i="1" l="1"/>
  <c r="N26" i="1"/>
  <c r="H27" i="2" l="1"/>
  <c r="I27" i="2"/>
  <c r="J27" i="2"/>
  <c r="K27" i="2"/>
  <c r="L27" i="2"/>
  <c r="M27" i="2"/>
  <c r="G27" i="2"/>
  <c r="AB26" i="1" l="1"/>
  <c r="AD26" i="1" s="1"/>
  <c r="R27" i="1"/>
  <c r="V27" i="1"/>
  <c r="W27" i="1"/>
  <c r="X27" i="1"/>
  <c r="Y27" i="1"/>
  <c r="D13" i="2"/>
  <c r="D14" i="2"/>
  <c r="D15" i="2"/>
  <c r="D16" i="2"/>
  <c r="D17" i="2"/>
  <c r="O26" i="1" l="1"/>
  <c r="O27" i="1"/>
  <c r="AB27" i="1"/>
  <c r="AD27" i="1" s="1"/>
  <c r="P27" i="1"/>
  <c r="K8" i="2" l="1"/>
  <c r="K9" i="2"/>
  <c r="K10" i="2"/>
  <c r="K14" i="2" l="1"/>
  <c r="K15" i="2"/>
  <c r="D9" i="2"/>
  <c r="D10" i="2"/>
  <c r="D8" i="2"/>
  <c r="K7" i="2"/>
  <c r="AB24" i="1"/>
  <c r="V26" i="1"/>
  <c r="W26" i="1"/>
  <c r="X26" i="1"/>
  <c r="Y26" i="1"/>
  <c r="AB28" i="1"/>
  <c r="AD28" i="1" s="1"/>
  <c r="R26" i="1"/>
  <c r="P26" i="1"/>
  <c r="AC22" i="1" l="1"/>
  <c r="AC27" i="1" l="1"/>
  <c r="AC26" i="1"/>
  <c r="V28" i="1"/>
  <c r="AC28" i="1" l="1"/>
  <c r="W28" i="1"/>
  <c r="X28" i="1"/>
  <c r="Y28" i="1"/>
  <c r="K6" i="2" l="1"/>
  <c r="D7" i="2" l="1"/>
  <c r="D12" i="2"/>
  <c r="D11" i="2"/>
  <c r="K11" i="2" l="1"/>
  <c r="K5" i="2"/>
  <c r="K4" i="2"/>
  <c r="E31" i="2" l="1"/>
  <c r="E30" i="2"/>
  <c r="C32" i="2"/>
  <c r="E29" i="2"/>
  <c r="C31" i="2"/>
  <c r="C30" i="2"/>
  <c r="J23" i="2"/>
  <c r="J22" i="2"/>
  <c r="J21" i="2"/>
  <c r="J20" i="2"/>
  <c r="J19" i="2"/>
  <c r="J17" i="2"/>
  <c r="D6" i="2"/>
  <c r="D5" i="2"/>
  <c r="D4" i="2"/>
  <c r="D30" i="1" l="1"/>
  <c r="C29" i="2"/>
</calcChain>
</file>

<file path=xl/sharedStrings.xml><?xml version="1.0" encoding="utf-8"?>
<sst xmlns="http://schemas.openxmlformats.org/spreadsheetml/2006/main" count="389" uniqueCount="182">
  <si>
    <t>KAM HING (VIETNAM) TEXTILE PRINTING AND DYEING COMPANY LIMITED</t>
  </si>
  <si>
    <t>NHON TRACH 6A SUBDIVISION, NHON TRACH 6 INDUSTRIAL PARK,PHUOC AN COMMUNE, DONG NAI PROVINCE, VIET NAM</t>
  </si>
  <si>
    <t>COMMERCIAL INVOICE</t>
  </si>
  <si>
    <t>SELLER/FOR ACCOUNT</t>
  </si>
  <si>
    <t>KAM HING PIECE WORKS LTD</t>
  </si>
  <si>
    <t xml:space="preserve">No.: </t>
  </si>
  <si>
    <t>OF APPLICANT:</t>
  </si>
  <si>
    <t>UNIT A, 23/F., TML TOWER, 3 HOI SHING ROAD,</t>
  </si>
  <si>
    <t>Date:</t>
  </si>
  <si>
    <t>TSUEN WAN, N.T., HONG KONG</t>
  </si>
  <si>
    <t>VENDOR NAME :</t>
  </si>
  <si>
    <t>VENDOR P.O. NO. :</t>
  </si>
  <si>
    <t>CONSIGNEE/ NOTIFY PARTY:</t>
  </si>
  <si>
    <t>STYLE NO.:</t>
  </si>
  <si>
    <t>P.O. NO. :</t>
  </si>
  <si>
    <t>CONTRACT NO. :</t>
  </si>
  <si>
    <t>01KHV-KFPW/2025</t>
  </si>
  <si>
    <t>Means of transport:</t>
  </si>
  <si>
    <t>Booking No.</t>
  </si>
  <si>
    <t>Port of Loading:</t>
  </si>
  <si>
    <t xml:space="preserve">Container No.: </t>
  </si>
  <si>
    <t>Port of Discharge:</t>
  </si>
  <si>
    <t xml:space="preserve">Seal No.: </t>
  </si>
  <si>
    <t>Partial Shipment:</t>
  </si>
  <si>
    <t>Allowed</t>
  </si>
  <si>
    <t>ETD DATE:</t>
  </si>
  <si>
    <t>Transhipment:</t>
  </si>
  <si>
    <t>ETA DATE:</t>
  </si>
  <si>
    <t xml:space="preserve">Terms of Payment: </t>
  </si>
  <si>
    <t>T/T 30 days</t>
  </si>
  <si>
    <t>Payment information:</t>
  </si>
  <si>
    <t>Trade Terms:</t>
  </si>
  <si>
    <t>Account name:</t>
  </si>
  <si>
    <t>Account number: 1106 2809 8368( USD)</t>
  </si>
  <si>
    <t>Bank name :</t>
  </si>
  <si>
    <t>Vietnam Joint Stock Commercial Bank For Industry and Trade - Branch No.6</t>
  </si>
  <si>
    <t>Ho Chi Minh City</t>
  </si>
  <si>
    <t>Bank address:</t>
  </si>
  <si>
    <t>1A - 1B - 2 Floor, A part of 11 Floor, 635B Building, Nguyen Trai Street, Cho Lon Ward,</t>
  </si>
  <si>
    <t xml:space="preserve"> Ho Chi Minh City, Vietnam</t>
  </si>
  <si>
    <t>Swift code:</t>
  </si>
  <si>
    <t>ICBVVNVX922</t>
  </si>
  <si>
    <t>phí kéo cont +khai hàng 1 cont 40+1*20</t>
  </si>
  <si>
    <t>phí lcc 1 cont 40+20</t>
  </si>
  <si>
    <t>No.</t>
  </si>
  <si>
    <t>Item code Customs</t>
  </si>
  <si>
    <t>RD No.</t>
  </si>
  <si>
    <t>PO No.</t>
  </si>
  <si>
    <t>Description of goods</t>
  </si>
  <si>
    <t>Color and Reference No.</t>
  </si>
  <si>
    <t>Rolls</t>
  </si>
  <si>
    <t>Quantity NW
(Kg)</t>
  </si>
  <si>
    <t>Quantity GW
(Kg)</t>
  </si>
  <si>
    <t>Quantity Length
(Yds)</t>
  </si>
  <si>
    <t>Quantity Length
(MTR)</t>
  </si>
  <si>
    <t>Quantity NW
(Lbs)</t>
  </si>
  <si>
    <t>Quantity GW
(Lbs)</t>
  </si>
  <si>
    <t>Unit processing Price 
(USD/lb)</t>
  </si>
  <si>
    <t>Unit Price
(USD/Kg)</t>
  </si>
  <si>
    <t>Amount
(USD)</t>
  </si>
  <si>
    <t>inch</t>
  </si>
  <si>
    <t>g/m2</t>
  </si>
  <si>
    <t>MTK</t>
  </si>
  <si>
    <t>yds</t>
  </si>
  <si>
    <t>m</t>
  </si>
  <si>
    <t>lbs</t>
  </si>
  <si>
    <t>Giá sợi
USD/Kg</t>
  </si>
  <si>
    <t>GIÁ MỘC
usd/kg</t>
  </si>
  <si>
    <t>GIÁ DỆT+NHUỘM
usd/kg</t>
  </si>
  <si>
    <t>GIÁ TRUCKING
usd/kg</t>
  </si>
  <si>
    <t>giá fob 
usd/kg</t>
  </si>
  <si>
    <t>TOTAL</t>
  </si>
  <si>
    <t>TOTAL AMOUNT (CMP):</t>
  </si>
  <si>
    <t>In words:</t>
  </si>
  <si>
    <t>PACKING LIST</t>
  </si>
  <si>
    <t>BUYER/FOR ACCOUNT</t>
  </si>
  <si>
    <t>Batch No.</t>
  </si>
  <si>
    <t>TOTAL:</t>
  </si>
  <si>
    <t>ROLLS     /</t>
  </si>
  <si>
    <t>YDS/</t>
  </si>
  <si>
    <t>CBM</t>
  </si>
  <si>
    <t>NW:</t>
  </si>
  <si>
    <t>KGS        /</t>
  </si>
  <si>
    <t>LBS</t>
  </si>
  <si>
    <t>GW:</t>
  </si>
  <si>
    <t>MTR</t>
  </si>
  <si>
    <t>MAXHILL MANAGEMENT SERVICES PTE LTD.</t>
  </si>
  <si>
    <t>PT Nirwana Alabare Garment</t>
  </si>
  <si>
    <t>Jl. Raya Rancaekek - Majalaya No.289,Desa Solokan Jeruk ,</t>
  </si>
  <si>
    <t>Tel: +62 285962076 ID : 74.540.692.6-444.000</t>
  </si>
  <si>
    <t>RD1057305</t>
  </si>
  <si>
    <t>usd/</t>
  </si>
  <si>
    <t>40S/1COTTON +20D SPANDEX  JERSEY(95%BCI COTTON 5%SPANDEX),WIDTH: 62"/64", WEIGHT: 155 G/M2</t>
  </si>
  <si>
    <t>CONT/SEAL NO</t>
  </si>
  <si>
    <t>Unit processing Price 
(USD/KG)</t>
  </si>
  <si>
    <t>Amount processing
(USD/KG)</t>
  </si>
  <si>
    <t>Kecamatan  Solokan Jeruk,Kabupaten Bandung Jawa Barat 40382,Indonesia</t>
  </si>
  <si>
    <t>FG-40S-95C/5S-26</t>
  </si>
  <si>
    <t>NHON TRACH 6A SUBDIVISION, NHON TRACH 6 INDUSTRIAL PARK,</t>
  </si>
  <si>
    <t>PHUOC AN COMMUNE, DONG NAI PROVINCE, VIET NAM</t>
  </si>
  <si>
    <t>SUMMARY PACKING LIST</t>
  </si>
  <si>
    <t>BUYER/FOR ACCOUNT:</t>
  </si>
  <si>
    <t>No.:</t>
  </si>
  <si>
    <t>UNIT A, 23/F., TML TOWER, 3 HOI SHING ROAD,TSUEN WAN, N.T., HONG KONG</t>
  </si>
  <si>
    <t>DATE :</t>
  </si>
  <si>
    <t/>
  </si>
  <si>
    <t>Color</t>
  </si>
  <si>
    <t>1</t>
  </si>
  <si>
    <t>40S/1COTTON +20D SPANDEX  JERSEY(95%BCI COTTON 5%SPANDEX) RD1057305</t>
  </si>
  <si>
    <t>9</t>
  </si>
  <si>
    <t>ROLLS</t>
  </si>
  <si>
    <t>NW</t>
  </si>
  <si>
    <t>KGS</t>
  </si>
  <si>
    <t>GW</t>
  </si>
  <si>
    <t>YDS</t>
  </si>
  <si>
    <t>DETAIL PACKING LIST</t>
  </si>
  <si>
    <t>Edge to edge width:</t>
  </si>
  <si>
    <t>64"(+1/-0)</t>
  </si>
  <si>
    <t>GSM Before Wash:</t>
  </si>
  <si>
    <t>155g/m2(+3%/-5%)</t>
  </si>
  <si>
    <t>Cuttable width:</t>
  </si>
  <si>
    <t>62"(+1/-0)</t>
  </si>
  <si>
    <t>GSM After Wash:</t>
  </si>
  <si>
    <t>NWg/m2(+3%/-5%)</t>
  </si>
  <si>
    <t>Fabric Shrinkage:</t>
  </si>
  <si>
    <t>W:-6%/+0%,L:-6%/+0%,N:within 5%,Slant:within 15%</t>
  </si>
  <si>
    <t>2</t>
  </si>
  <si>
    <t>3</t>
  </si>
  <si>
    <t>4</t>
  </si>
  <si>
    <t>5</t>
  </si>
  <si>
    <t>6</t>
  </si>
  <si>
    <t>7</t>
  </si>
  <si>
    <t>8</t>
  </si>
  <si>
    <t>小計:</t>
  </si>
  <si>
    <t>SUBTOTAL:</t>
  </si>
  <si>
    <t>BY VESSEL</t>
  </si>
  <si>
    <t>HO CHI MINH CITY, VIETNAM</t>
  </si>
  <si>
    <t xml:space="preserve"> JAKARTA, INDONESIA</t>
  </si>
  <si>
    <t>FOB, HO CHI MINH CITY PORT, VIETNAM</t>
  </si>
  <si>
    <t>Black Jack</t>
  </si>
  <si>
    <t>Calla Lily 漂白</t>
  </si>
  <si>
    <t>20</t>
  </si>
  <si>
    <t>19</t>
  </si>
  <si>
    <t>Black Jack 克色(成人)</t>
  </si>
  <si>
    <t>16</t>
  </si>
  <si>
    <t>22</t>
  </si>
  <si>
    <t>10</t>
  </si>
  <si>
    <t>11</t>
  </si>
  <si>
    <t>12</t>
  </si>
  <si>
    <t>13</t>
  </si>
  <si>
    <t>14</t>
  </si>
  <si>
    <t>15</t>
  </si>
  <si>
    <t>17</t>
  </si>
  <si>
    <t>18</t>
  </si>
  <si>
    <t>21</t>
  </si>
  <si>
    <t>23</t>
  </si>
  <si>
    <t>24</t>
  </si>
  <si>
    <t>KHV-MNA150726-01</t>
  </si>
  <si>
    <t>15/07/2026</t>
  </si>
  <si>
    <t>KZ260600036</t>
  </si>
  <si>
    <t>265K0104-LOT A-CHASE-DF00252</t>
  </si>
  <si>
    <t>S#692926 HOL26</t>
  </si>
  <si>
    <t>SITSGJT0709G189957</t>
  </si>
  <si>
    <t>Calla Lily</t>
  </si>
  <si>
    <t xml:space="preserve">Two thousand two hundred eighty-four and zero one cents
</t>
  </si>
  <si>
    <t>V26002660</t>
  </si>
  <si>
    <t>V26002765</t>
  </si>
  <si>
    <t>SITU2469545/SITB016385</t>
  </si>
  <si>
    <t>SITB016385</t>
  </si>
  <si>
    <t>SITU2469545</t>
  </si>
  <si>
    <t>BG260700056</t>
  </si>
  <si>
    <t>2026-07-14</t>
  </si>
  <si>
    <t>Order Type. :</t>
  </si>
  <si>
    <t>FastResponse Code:</t>
  </si>
  <si>
    <t>PT Nirwana Alabare Garment Jl. Raya Rancaekek - Majalaya No.289,Desa Solokan Jeruk ,Kecamatan Solokan Jeruk,Kabupaten Bandung Jawa Barat 40382,IndonesiaTel: +62 285962076 ID : 74.540.692.6-444.000</t>
  </si>
  <si>
    <t>44</t>
  </si>
  <si>
    <t>4,447.00</t>
  </si>
  <si>
    <t>1,090.15</t>
  </si>
  <si>
    <t>2,403.40</t>
  </si>
  <si>
    <t>1,103.35</t>
  </si>
  <si>
    <t>4,863.55</t>
  </si>
  <si>
    <t>2,432.44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</si>
</sst>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Ho Chi Minh City, &quot;[$-409]dd\-mmm\-yyyy;@"/>
    <numFmt numFmtId="165" formatCode="_(* #,##0.0_);_(* \(#,##0.0\);_(* &quot;-&quot;??_);_(@_)"/>
    <numFmt numFmtId="166" formatCode="[$-409]dd\-mmm\-yyyy"/>
    <numFmt numFmtId="167" formatCode="_(* #,##0.00000_);_(* \(#,##0.00000\);_(* &quot;-&quot;??_);_(@_)"/>
    <numFmt numFmtId="168" formatCode="_(* #,##0.000000_);_(* \(#,##0.000000\);_(* &quot;-&quot;??_);_(@_)"/>
    <numFmt numFmtId="169" formatCode="_(* #,##0_);_(* \(#,##0\);_(* &quot;-&quot;??_);_(@_)"/>
    <numFmt numFmtId="170" formatCode="_(* #,##0.0000_);_(* \(#,##0.0000\);_(* &quot;-&quot;??_);_(@_)"/>
    <numFmt numFmtId="171" formatCode="#,##0.00;\-#,##0.00"/>
    <numFmt numFmtId="172" formatCode="#,##0;\-#,##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81B3A"/>
      <name val="Segoe UI"/>
      <family val="2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</font>
    <font>
      <b/>
      <sz val="14"/>
      <color rgb="FF000000"/>
      <name val="Microsoft Sans Serif"/>
    </font>
    <font>
      <b/>
      <sz val="9"/>
      <color rgb="FF000000"/>
      <name val="Microsoft Sans Serif"/>
    </font>
    <font>
      <b/>
      <sz val="10"/>
      <color rgb="FF000000"/>
      <name val="Microsoft Sans Serif"/>
    </font>
    <font>
      <b/>
      <sz val="10"/>
      <color rgb="FF000000"/>
      <name val="Arial"/>
    </font>
    <font>
      <b/>
      <sz val="8"/>
      <color rgb="FF000000"/>
      <name val="Arial"/>
    </font>
    <font>
      <b/>
      <sz val="8"/>
      <color rgb="FF000000"/>
      <name val="Microsoft Sans Serif"/>
    </font>
    <font>
      <sz val="9"/>
      <color rgb="FF000000"/>
      <name val="Arial"/>
    </font>
    <font>
      <sz val="8"/>
      <color rgb="FF000000"/>
      <name val="Microsoft Sans Serif"/>
    </font>
    <font>
      <b/>
      <sz val="7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29" fillId="0" borderId="0"/>
    <xf numFmtId="0" fontId="30" fillId="0" borderId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2" fillId="0" borderId="0"/>
    <xf numFmtId="0" fontId="33" fillId="0" borderId="0"/>
    <xf numFmtId="0" fontId="34" fillId="0" borderId="0"/>
  </cellStyleXfs>
  <cellXfs count="340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3" fillId="3" borderId="4" xfId="0" quotePrefix="1" applyFont="1" applyFill="1" applyBorder="1"/>
    <xf numFmtId="0" fontId="3" fillId="3" borderId="5" xfId="0" quotePrefix="1" applyFont="1" applyFill="1" applyBorder="1"/>
    <xf numFmtId="0" fontId="6" fillId="3" borderId="5" xfId="0" applyFont="1" applyFill="1" applyBorder="1"/>
    <xf numFmtId="0" fontId="3" fillId="3" borderId="5" xfId="0" applyFont="1" applyFill="1" applyBorder="1"/>
    <xf numFmtId="0" fontId="0" fillId="3" borderId="5" xfId="0" applyFill="1" applyBorder="1"/>
    <xf numFmtId="43" fontId="3" fillId="3" borderId="5" xfId="1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1" applyNumberFormat="1" applyFont="1" applyFill="1" applyBorder="1" applyAlignment="1"/>
    <xf numFmtId="0" fontId="0" fillId="3" borderId="5" xfId="0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/>
    <xf numFmtId="0" fontId="0" fillId="3" borderId="6" xfId="0" applyFill="1" applyBorder="1"/>
    <xf numFmtId="0" fontId="0" fillId="2" borderId="0" xfId="0" applyFill="1" applyAlignment="1">
      <alignment horizontal="left" wrapText="1"/>
    </xf>
    <xf numFmtId="0" fontId="0" fillId="2" borderId="0" xfId="0" applyFill="1"/>
    <xf numFmtId="0" fontId="3" fillId="3" borderId="1" xfId="0" quotePrefix="1" applyFont="1" applyFill="1" applyBorder="1"/>
    <xf numFmtId="0" fontId="3" fillId="3" borderId="0" xfId="0" quotePrefix="1" applyFont="1" applyFill="1"/>
    <xf numFmtId="0" fontId="6" fillId="3" borderId="0" xfId="0" applyFont="1" applyFill="1" applyAlignment="1">
      <alignment vertical="center"/>
    </xf>
    <xf numFmtId="0" fontId="0" fillId="3" borderId="0" xfId="0" applyFill="1"/>
    <xf numFmtId="43" fontId="0" fillId="3" borderId="0" xfId="1" applyFont="1" applyFill="1" applyBorder="1" applyAlignment="1"/>
    <xf numFmtId="0" fontId="0" fillId="3" borderId="2" xfId="0" applyFill="1" applyBorder="1" applyAlignment="1">
      <alignment vertical="center"/>
    </xf>
    <xf numFmtId="0" fontId="3" fillId="3" borderId="7" xfId="1" applyNumberFormat="1" applyFont="1" applyFill="1" applyBorder="1" applyAlignment="1"/>
    <xf numFmtId="164" fontId="0" fillId="3" borderId="8" xfId="1" applyNumberFormat="1" applyFont="1" applyFill="1" applyBorder="1" applyAlignment="1" applyProtection="1"/>
    <xf numFmtId="164" fontId="0" fillId="3" borderId="8" xfId="1" quotePrefix="1" applyNumberFormat="1" applyFont="1" applyFill="1" applyBorder="1" applyAlignment="1" applyProtection="1"/>
    <xf numFmtId="164" fontId="2" fillId="3" borderId="8" xfId="1" applyNumberFormat="1" applyFont="1" applyFill="1" applyBorder="1" applyAlignment="1" applyProtection="1"/>
    <xf numFmtId="0" fontId="0" fillId="3" borderId="8" xfId="0" applyFill="1" applyBorder="1"/>
    <xf numFmtId="0" fontId="2" fillId="3" borderId="8" xfId="1" applyNumberFormat="1" applyFont="1" applyFill="1" applyBorder="1" applyAlignment="1"/>
    <xf numFmtId="43" fontId="0" fillId="3" borderId="9" xfId="1" applyFont="1" applyFill="1" applyBorder="1"/>
    <xf numFmtId="43" fontId="0" fillId="2" borderId="0" xfId="1" applyFont="1" applyFill="1" applyBorder="1" applyAlignment="1">
      <alignment horizontal="left" wrapText="1"/>
    </xf>
    <xf numFmtId="43" fontId="0" fillId="2" borderId="0" xfId="1" applyFont="1" applyFill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3" borderId="1" xfId="0" applyFill="1" applyBorder="1"/>
    <xf numFmtId="0" fontId="6" fillId="3" borderId="0" xfId="0" applyFont="1" applyFill="1"/>
    <xf numFmtId="0" fontId="0" fillId="3" borderId="2" xfId="0" applyFill="1" applyBorder="1"/>
    <xf numFmtId="0" fontId="3" fillId="3" borderId="4" xfId="0" applyFont="1" applyFill="1" applyBorder="1"/>
    <xf numFmtId="165" fontId="0" fillId="3" borderId="5" xfId="1" applyNumberFormat="1" applyFont="1" applyFill="1" applyBorder="1"/>
    <xf numFmtId="0" fontId="0" fillId="2" borderId="5" xfId="0" applyFill="1" applyBorder="1"/>
    <xf numFmtId="43" fontId="2" fillId="3" borderId="5" xfId="1" applyFont="1" applyFill="1" applyBorder="1"/>
    <xf numFmtId="164" fontId="0" fillId="3" borderId="5" xfId="1" applyNumberFormat="1" applyFont="1" applyFill="1" applyBorder="1" applyAlignment="1" applyProtection="1"/>
    <xf numFmtId="164" fontId="2" fillId="3" borderId="5" xfId="1" applyNumberFormat="1" applyFont="1" applyFill="1" applyBorder="1" applyAlignment="1" applyProtection="1"/>
    <xf numFmtId="164" fontId="0" fillId="3" borderId="6" xfId="1" applyNumberFormat="1" applyFont="1" applyFill="1" applyBorder="1" applyAlignment="1" applyProtection="1"/>
    <xf numFmtId="164" fontId="0" fillId="2" borderId="0" xfId="1" applyNumberFormat="1" applyFont="1" applyFill="1" applyBorder="1" applyAlignment="1" applyProtection="1">
      <alignment horizontal="left" wrapText="1"/>
    </xf>
    <xf numFmtId="164" fontId="0" fillId="2" borderId="0" xfId="1" applyNumberFormat="1" applyFont="1" applyFill="1" applyBorder="1" applyAlignment="1" applyProtection="1"/>
    <xf numFmtId="0" fontId="3" fillId="3" borderId="1" xfId="0" applyFont="1" applyFill="1" applyBorder="1"/>
    <xf numFmtId="165" fontId="0" fillId="3" borderId="0" xfId="1" applyNumberFormat="1" applyFont="1" applyFill="1" applyBorder="1"/>
    <xf numFmtId="165" fontId="0" fillId="3" borderId="0" xfId="1" applyNumberFormat="1" applyFont="1" applyFill="1" applyBorder="1" applyAlignment="1"/>
    <xf numFmtId="0" fontId="2" fillId="3" borderId="0" xfId="0" applyFont="1" applyFill="1"/>
    <xf numFmtId="43" fontId="2" fillId="3" borderId="0" xfId="1" applyFont="1" applyFill="1" applyBorder="1" applyAlignment="1"/>
    <xf numFmtId="43" fontId="0" fillId="3" borderId="2" xfId="1" applyFont="1" applyFill="1" applyBorder="1" applyAlignment="1"/>
    <xf numFmtId="43" fontId="0" fillId="2" borderId="0" xfId="1" applyFont="1" applyFill="1" applyBorder="1" applyAlignment="1"/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2" borderId="5" xfId="0" applyFont="1" applyFill="1" applyBorder="1"/>
    <xf numFmtId="0" fontId="0" fillId="3" borderId="5" xfId="0" applyFill="1" applyBorder="1" applyAlignment="1">
      <alignment horizontal="left" wrapText="1"/>
    </xf>
    <xf numFmtId="43" fontId="0" fillId="3" borderId="5" xfId="1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43" fontId="2" fillId="3" borderId="0" xfId="1" applyFont="1" applyFill="1" applyBorder="1"/>
    <xf numFmtId="43" fontId="6" fillId="0" borderId="0" xfId="1" applyFont="1" applyBorder="1" applyAlignment="1"/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left" wrapText="1"/>
    </xf>
    <xf numFmtId="43" fontId="0" fillId="3" borderId="0" xfId="1" applyFont="1" applyFill="1" applyBorder="1" applyAlignment="1">
      <alignment wrapText="1"/>
    </xf>
    <xf numFmtId="0" fontId="0" fillId="3" borderId="0" xfId="0" applyFill="1" applyAlignment="1">
      <alignment wrapText="1"/>
    </xf>
    <xf numFmtId="0" fontId="3" fillId="3" borderId="1" xfId="1" applyNumberFormat="1" applyFont="1" applyFill="1" applyBorder="1" applyAlignment="1"/>
    <xf numFmtId="0" fontId="8" fillId="3" borderId="4" xfId="0" applyFont="1" applyFill="1" applyBorder="1"/>
    <xf numFmtId="0" fontId="8" fillId="3" borderId="5" xfId="0" applyFont="1" applyFill="1" applyBorder="1"/>
    <xf numFmtId="0" fontId="0" fillId="2" borderId="5" xfId="0" applyFill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43" fontId="0" fillId="3" borderId="6" xfId="1" applyFont="1" applyFill="1" applyBorder="1" applyAlignment="1"/>
    <xf numFmtId="0" fontId="8" fillId="3" borderId="1" xfId="0" applyFont="1" applyFill="1" applyBorder="1"/>
    <xf numFmtId="0" fontId="8" fillId="3" borderId="0" xfId="0" applyFont="1" applyFill="1"/>
    <xf numFmtId="0" fontId="0" fillId="2" borderId="0" xfId="0" applyFill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 wrapText="1"/>
    </xf>
    <xf numFmtId="43" fontId="0" fillId="3" borderId="0" xfId="1" applyFont="1" applyFill="1" applyBorder="1" applyAlignment="1">
      <alignment vertical="center"/>
    </xf>
    <xf numFmtId="43" fontId="0" fillId="3" borderId="0" xfId="1" quotePrefix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" xfId="0" applyFont="1" applyFill="1" applyBorder="1" applyAlignment="1">
      <alignment horizontal="left" vertical="top"/>
    </xf>
    <xf numFmtId="165" fontId="6" fillId="3" borderId="0" xfId="1" applyNumberFormat="1" applyFont="1" applyFill="1" applyBorder="1"/>
    <xf numFmtId="0" fontId="8" fillId="3" borderId="1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0" fillId="3" borderId="1" xfId="2" applyFont="1" applyFill="1" applyBorder="1" applyAlignment="1">
      <alignment vertical="center"/>
    </xf>
    <xf numFmtId="0" fontId="11" fillId="3" borderId="0" xfId="0" applyFont="1" applyFill="1"/>
    <xf numFmtId="43" fontId="6" fillId="0" borderId="0" xfId="1" applyFont="1" applyBorder="1" applyAlignment="1">
      <alignment horizontal="left" wrapText="1"/>
    </xf>
    <xf numFmtId="0" fontId="10" fillId="3" borderId="0" xfId="2" applyFont="1" applyFill="1" applyAlignment="1">
      <alignment vertical="center"/>
    </xf>
    <xf numFmtId="43" fontId="0" fillId="3" borderId="0" xfId="1" applyFont="1" applyFill="1" applyBorder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43" fontId="0" fillId="3" borderId="0" xfId="1" applyFont="1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43" fontId="2" fillId="3" borderId="0" xfId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43" fontId="0" fillId="3" borderId="2" xfId="1" applyFont="1" applyFill="1" applyBorder="1" applyAlignment="1">
      <alignment vertical="center"/>
    </xf>
    <xf numFmtId="43" fontId="0" fillId="2" borderId="0" xfId="1" applyFont="1" applyFill="1" applyBorder="1" applyAlignment="1">
      <alignment horizontal="left" vertical="center" wrapText="1"/>
    </xf>
    <xf numFmtId="43" fontId="0" fillId="2" borderId="0" xfId="1" applyFont="1" applyFill="1" applyBorder="1" applyAlignment="1">
      <alignment vertical="center"/>
    </xf>
    <xf numFmtId="43" fontId="6" fillId="0" borderId="0" xfId="1" applyFont="1" applyBorder="1" applyAlignment="1">
      <alignment vertical="center"/>
    </xf>
    <xf numFmtId="0" fontId="0" fillId="3" borderId="2" xfId="0" applyFill="1" applyBorder="1" applyAlignment="1">
      <alignment horizontal="left" wrapText="1"/>
    </xf>
    <xf numFmtId="43" fontId="0" fillId="3" borderId="2" xfId="1" applyFont="1" applyFill="1" applyBorder="1" applyAlignment="1">
      <alignment vertical="top"/>
    </xf>
    <xf numFmtId="43" fontId="0" fillId="2" borderId="0" xfId="1" applyFont="1" applyFill="1" applyBorder="1" applyAlignment="1">
      <alignment horizontal="left" vertical="top" wrapText="1"/>
    </xf>
    <xf numFmtId="43" fontId="0" fillId="2" borderId="0" xfId="1" applyFont="1" applyFill="1" applyBorder="1" applyAlignment="1">
      <alignment vertical="top"/>
    </xf>
    <xf numFmtId="0" fontId="10" fillId="2" borderId="1" xfId="2" applyFont="1" applyFill="1" applyBorder="1" applyAlignment="1">
      <alignment vertical="center"/>
    </xf>
    <xf numFmtId="0" fontId="10" fillId="2" borderId="0" xfId="2" applyFont="1" applyFill="1" applyAlignment="1">
      <alignment vertical="center"/>
    </xf>
    <xf numFmtId="43" fontId="0" fillId="2" borderId="0" xfId="1" applyFont="1" applyFill="1" applyBorder="1" applyAlignment="1">
      <alignment wrapText="1"/>
    </xf>
    <xf numFmtId="0" fontId="0" fillId="2" borderId="2" xfId="0" applyFill="1" applyBorder="1" applyAlignment="1">
      <alignment horizontal="left" wrapText="1"/>
    </xf>
    <xf numFmtId="0" fontId="11" fillId="2" borderId="0" xfId="0" applyFont="1" applyFill="1"/>
    <xf numFmtId="43" fontId="2" fillId="2" borderId="0" xfId="1" applyFont="1" applyFill="1" applyBorder="1" applyAlignment="1"/>
    <xf numFmtId="0" fontId="2" fillId="2" borderId="0" xfId="0" applyFont="1" applyFill="1"/>
    <xf numFmtId="43" fontId="0" fillId="2" borderId="2" xfId="1" applyFont="1" applyFill="1" applyBorder="1" applyAlignment="1">
      <alignment vertical="top"/>
    </xf>
    <xf numFmtId="0" fontId="10" fillId="2" borderId="1" xfId="2" quotePrefix="1" applyFont="1" applyFill="1" applyBorder="1" applyAlignment="1">
      <alignment vertical="center"/>
    </xf>
    <xf numFmtId="0" fontId="10" fillId="2" borderId="7" xfId="2" applyFont="1" applyFill="1" applyBorder="1" applyAlignment="1">
      <alignment vertical="center"/>
    </xf>
    <xf numFmtId="0" fontId="10" fillId="2" borderId="8" xfId="2" applyFont="1" applyFill="1" applyBorder="1" applyAlignment="1">
      <alignment vertical="center"/>
    </xf>
    <xf numFmtId="43" fontId="0" fillId="2" borderId="8" xfId="1" applyFont="1" applyFill="1" applyBorder="1" applyAlignment="1">
      <alignment wrapText="1"/>
    </xf>
    <xf numFmtId="0" fontId="0" fillId="2" borderId="8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165" fontId="0" fillId="2" borderId="7" xfId="1" applyNumberFormat="1" applyFont="1" applyFill="1" applyBorder="1" applyAlignment="1"/>
    <xf numFmtId="43" fontId="0" fillId="2" borderId="8" xfId="1" applyFont="1" applyFill="1" applyBorder="1" applyAlignment="1"/>
    <xf numFmtId="43" fontId="2" fillId="2" borderId="8" xfId="1" applyFont="1" applyFill="1" applyBorder="1" applyAlignment="1"/>
    <xf numFmtId="0" fontId="0" fillId="2" borderId="8" xfId="0" applyFill="1" applyBorder="1"/>
    <xf numFmtId="0" fontId="2" fillId="2" borderId="8" xfId="0" applyFont="1" applyFill="1" applyBorder="1"/>
    <xf numFmtId="43" fontId="0" fillId="2" borderId="9" xfId="1" applyFont="1" applyFill="1" applyBorder="1" applyAlignment="1">
      <alignment vertical="top"/>
    </xf>
    <xf numFmtId="0" fontId="12" fillId="2" borderId="10" xfId="0" applyFont="1" applyFill="1" applyBorder="1" applyAlignment="1">
      <alignment horizontal="center" vertical="center" wrapText="1"/>
    </xf>
    <xf numFmtId="43" fontId="12" fillId="2" borderId="10" xfId="1" applyFont="1" applyFill="1" applyBorder="1" applyAlignment="1">
      <alignment horizontal="center" vertical="center" wrapText="1"/>
    </xf>
    <xf numFmtId="165" fontId="12" fillId="2" borderId="10" xfId="1" applyNumberFormat="1" applyFont="1" applyFill="1" applyBorder="1" applyAlignment="1" applyProtection="1">
      <alignment horizontal="center" vertical="center" wrapText="1"/>
    </xf>
    <xf numFmtId="43" fontId="12" fillId="2" borderId="10" xfId="1" applyFont="1" applyFill="1" applyBorder="1" applyAlignment="1" applyProtection="1">
      <alignment horizontal="center" vertical="center" wrapText="1"/>
    </xf>
    <xf numFmtId="43" fontId="12" fillId="2" borderId="0" xfId="1" applyFont="1" applyFill="1" applyBorder="1" applyAlignment="1">
      <alignment horizontal="left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3" fontId="18" fillId="2" borderId="10" xfId="1" applyFont="1" applyFill="1" applyBorder="1" applyAlignment="1">
      <alignment vertical="center"/>
    </xf>
    <xf numFmtId="43" fontId="18" fillId="2" borderId="0" xfId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9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43" fontId="5" fillId="2" borderId="5" xfId="1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43" fontId="3" fillId="2" borderId="0" xfId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43" fontId="20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quotePrefix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165" fontId="5" fillId="2" borderId="0" xfId="1" applyNumberFormat="1" applyFont="1" applyFill="1" applyBorder="1" applyAlignment="1">
      <alignment vertical="center"/>
    </xf>
    <xf numFmtId="165" fontId="21" fillId="2" borderId="0" xfId="1" applyNumberFormat="1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43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2" borderId="0" xfId="0" applyFont="1" applyFill="1"/>
    <xf numFmtId="0" fontId="5" fillId="2" borderId="0" xfId="0" applyFont="1" applyFill="1"/>
    <xf numFmtId="43" fontId="5" fillId="2" borderId="0" xfId="1" applyFont="1" applyFill="1" applyAlignment="1"/>
    <xf numFmtId="165" fontId="6" fillId="2" borderId="0" xfId="1" applyNumberFormat="1" applyFont="1" applyFill="1" applyBorder="1"/>
    <xf numFmtId="43" fontId="3" fillId="2" borderId="0" xfId="1" applyFont="1" applyFill="1" applyBorder="1" applyAlignment="1">
      <alignment horizontal="center"/>
    </xf>
    <xf numFmtId="43" fontId="22" fillId="2" borderId="0" xfId="1" applyFont="1" applyFill="1" applyBorder="1"/>
    <xf numFmtId="0" fontId="22" fillId="2" borderId="0" xfId="0" applyFont="1" applyFill="1"/>
    <xf numFmtId="0" fontId="6" fillId="2" borderId="0" xfId="0" applyFont="1" applyFill="1" applyAlignment="1">
      <alignment horizontal="left" wrapText="1"/>
    </xf>
    <xf numFmtId="43" fontId="5" fillId="2" borderId="0" xfId="1" applyFont="1" applyFill="1" applyBorder="1"/>
    <xf numFmtId="43" fontId="6" fillId="2" borderId="0" xfId="1" applyFont="1" applyFill="1" applyAlignment="1"/>
    <xf numFmtId="43" fontId="23" fillId="2" borderId="0" xfId="1" applyFont="1" applyFill="1" applyBorder="1" applyAlignment="1"/>
    <xf numFmtId="43" fontId="22" fillId="2" borderId="0" xfId="1" applyFont="1" applyFill="1" applyBorder="1" applyAlignment="1"/>
    <xf numFmtId="43" fontId="6" fillId="0" borderId="0" xfId="1" applyFont="1" applyAlignment="1">
      <alignment horizontal="left"/>
    </xf>
    <xf numFmtId="43" fontId="6" fillId="0" borderId="0" xfId="1" applyFont="1"/>
    <xf numFmtId="165" fontId="6" fillId="2" borderId="0" xfId="1" applyNumberFormat="1" applyFont="1" applyFill="1"/>
    <xf numFmtId="43" fontId="22" fillId="2" borderId="0" xfId="1" applyFont="1" applyFill="1"/>
    <xf numFmtId="0" fontId="6" fillId="0" borderId="0" xfId="0" applyFont="1" applyAlignment="1">
      <alignment horizontal="left" wrapText="1"/>
    </xf>
    <xf numFmtId="43" fontId="6" fillId="0" borderId="0" xfId="1" applyFont="1" applyAlignment="1"/>
    <xf numFmtId="165" fontId="6" fillId="0" borderId="0" xfId="1" applyNumberFormat="1" applyFont="1"/>
    <xf numFmtId="43" fontId="22" fillId="0" borderId="0" xfId="1" applyFont="1"/>
    <xf numFmtId="0" fontId="22" fillId="0" borderId="0" xfId="0" applyFont="1"/>
    <xf numFmtId="0" fontId="3" fillId="2" borderId="4" xfId="0" quotePrefix="1" applyFont="1" applyFill="1" applyBorder="1"/>
    <xf numFmtId="0" fontId="0" fillId="2" borderId="5" xfId="0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1" applyNumberFormat="1" applyFont="1" applyFill="1" applyBorder="1" applyAlignment="1"/>
    <xf numFmtId="0" fontId="0" fillId="2" borderId="6" xfId="0" applyFill="1" applyBorder="1" applyAlignment="1">
      <alignment vertical="center"/>
    </xf>
    <xf numFmtId="0" fontId="3" fillId="2" borderId="1" xfId="0" quotePrefix="1" applyFont="1" applyFill="1" applyBorder="1"/>
    <xf numFmtId="0" fontId="0" fillId="2" borderId="0" xfId="0" applyFill="1" applyAlignment="1">
      <alignment vertical="center"/>
    </xf>
    <xf numFmtId="0" fontId="3" fillId="2" borderId="7" xfId="1" applyNumberFormat="1" applyFont="1" applyFill="1" applyBorder="1" applyAlignment="1"/>
    <xf numFmtId="164" fontId="0" fillId="2" borderId="8" xfId="1" applyNumberFormat="1" applyFont="1" applyFill="1" applyBorder="1" applyAlignment="1" applyProtection="1"/>
    <xf numFmtId="164" fontId="0" fillId="2" borderId="9" xfId="1" applyNumberFormat="1" applyFont="1" applyFill="1" applyBorder="1" applyAlignment="1" applyProtection="1"/>
    <xf numFmtId="0" fontId="0" fillId="2" borderId="1" xfId="0" applyFill="1" applyBorder="1"/>
    <xf numFmtId="0" fontId="3" fillId="2" borderId="4" xfId="0" applyFont="1" applyFill="1" applyBorder="1"/>
    <xf numFmtId="165" fontId="0" fillId="2" borderId="5" xfId="1" applyNumberFormat="1" applyFont="1" applyFill="1" applyBorder="1"/>
    <xf numFmtId="43" fontId="0" fillId="2" borderId="6" xfId="1" applyFont="1" applyFill="1" applyBorder="1"/>
    <xf numFmtId="0" fontId="3" fillId="2" borderId="1" xfId="0" applyFont="1" applyFill="1" applyBorder="1"/>
    <xf numFmtId="165" fontId="0" fillId="2" borderId="0" xfId="1" applyNumberFormat="1" applyFont="1" applyFill="1" applyBorder="1"/>
    <xf numFmtId="165" fontId="0" fillId="2" borderId="0" xfId="1" applyNumberFormat="1" applyFont="1" applyFill="1" applyBorder="1" applyAlignment="1"/>
    <xf numFmtId="0" fontId="0" fillId="2" borderId="2" xfId="0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43" fontId="0" fillId="2" borderId="2" xfId="1" applyFont="1" applyFill="1" applyBorder="1"/>
    <xf numFmtId="0" fontId="0" fillId="2" borderId="0" xfId="0" applyFill="1" applyAlignment="1">
      <alignment wrapText="1"/>
    </xf>
    <xf numFmtId="0" fontId="3" fillId="2" borderId="1" xfId="1" applyNumberFormat="1" applyFont="1" applyFill="1" applyBorder="1" applyAlignment="1"/>
    <xf numFmtId="43" fontId="0" fillId="2" borderId="2" xfId="1" applyFont="1" applyFill="1" applyBorder="1" applyAlignment="1"/>
    <xf numFmtId="0" fontId="0" fillId="2" borderId="8" xfId="0" applyFill="1" applyBorder="1" applyAlignment="1">
      <alignment horizontal="left"/>
    </xf>
    <xf numFmtId="0" fontId="8" fillId="2" borderId="1" xfId="0" applyFont="1" applyFill="1" applyBorder="1"/>
    <xf numFmtId="0" fontId="3" fillId="2" borderId="4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top"/>
    </xf>
    <xf numFmtId="165" fontId="6" fillId="2" borderId="0" xfId="1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43" fontId="0" fillId="2" borderId="2" xfId="1" applyFont="1" applyFill="1" applyBorder="1" applyAlignment="1">
      <alignment vertical="center"/>
    </xf>
    <xf numFmtId="43" fontId="0" fillId="2" borderId="0" xfId="1" applyFont="1" applyFill="1" applyBorder="1" applyAlignment="1">
      <alignment horizontal="left"/>
    </xf>
    <xf numFmtId="167" fontId="5" fillId="0" borderId="0" xfId="0" applyNumberFormat="1" applyFont="1" applyAlignment="1">
      <alignment vertical="center"/>
    </xf>
    <xf numFmtId="0" fontId="17" fillId="2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165" fontId="17" fillId="2" borderId="10" xfId="1" applyNumberFormat="1" applyFont="1" applyFill="1" applyBorder="1" applyAlignment="1" applyProtection="1">
      <alignment vertical="center" wrapText="1"/>
    </xf>
    <xf numFmtId="0" fontId="5" fillId="0" borderId="10" xfId="0" applyFont="1" applyBorder="1" applyAlignment="1">
      <alignment vertical="center"/>
    </xf>
    <xf numFmtId="43" fontId="17" fillId="2" borderId="10" xfId="1" applyFont="1" applyFill="1" applyBorder="1" applyAlignment="1" applyProtection="1">
      <alignment vertical="center" wrapText="1"/>
    </xf>
    <xf numFmtId="43" fontId="24" fillId="2" borderId="10" xfId="1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43" fontId="5" fillId="2" borderId="0" xfId="0" applyNumberFormat="1" applyFont="1" applyFill="1" applyAlignment="1">
      <alignment horizontal="center" vertical="center" wrapText="1"/>
    </xf>
    <xf numFmtId="0" fontId="25" fillId="0" borderId="0" xfId="0" applyFont="1"/>
    <xf numFmtId="0" fontId="25" fillId="2" borderId="0" xfId="0" applyFont="1" applyFill="1"/>
    <xf numFmtId="43" fontId="27" fillId="2" borderId="0" xfId="0" applyNumberFormat="1" applyFont="1" applyFill="1" applyAlignment="1">
      <alignment vertical="center"/>
    </xf>
    <xf numFmtId="43" fontId="5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/>
    <xf numFmtId="0" fontId="25" fillId="2" borderId="0" xfId="0" applyFont="1" applyFill="1" applyAlignment="1">
      <alignment horizontal="center" vertical="center" wrapText="1"/>
    </xf>
    <xf numFmtId="170" fontId="5" fillId="2" borderId="0" xfId="0" applyNumberFormat="1" applyFont="1" applyFill="1" applyAlignment="1">
      <alignment horizontal="center" vertical="center" wrapText="1"/>
    </xf>
    <xf numFmtId="43" fontId="25" fillId="2" borderId="0" xfId="0" applyNumberFormat="1" applyFont="1" applyFill="1" applyAlignment="1">
      <alignment horizontal="center" vertical="center" wrapText="1"/>
    </xf>
    <xf numFmtId="43" fontId="3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165" fontId="28" fillId="2" borderId="0" xfId="1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43" fontId="14" fillId="0" borderId="10" xfId="1" applyFont="1" applyFill="1" applyBorder="1" applyAlignment="1">
      <alignment horizontal="center" vertical="center" wrapText="1"/>
    </xf>
    <xf numFmtId="43" fontId="14" fillId="0" borderId="0" xfId="1" applyFont="1" applyFill="1" applyBorder="1" applyAlignment="1">
      <alignment horizontal="left" vertical="center" wrapText="1"/>
    </xf>
    <xf numFmtId="43" fontId="14" fillId="0" borderId="0" xfId="1" applyFont="1" applyFill="1" applyBorder="1" applyAlignment="1">
      <alignment horizontal="center" vertical="center" wrapText="1"/>
    </xf>
    <xf numFmtId="43" fontId="15" fillId="0" borderId="0" xfId="1" applyFont="1" applyFill="1" applyAlignment="1">
      <alignment vertical="center"/>
    </xf>
    <xf numFmtId="43" fontId="15" fillId="0" borderId="0" xfId="1" applyFont="1" applyFill="1" applyAlignment="1">
      <alignment horizontal="center" vertical="center"/>
    </xf>
    <xf numFmtId="43" fontId="8" fillId="2" borderId="10" xfId="1" applyFont="1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1" fillId="0" borderId="0" xfId="0" applyFont="1"/>
    <xf numFmtId="43" fontId="11" fillId="0" borderId="0" xfId="0" applyNumberFormat="1" applyFont="1"/>
    <xf numFmtId="43" fontId="5" fillId="0" borderId="0" xfId="1" applyFont="1" applyBorder="1" applyAlignment="1"/>
    <xf numFmtId="169" fontId="26" fillId="2" borderId="0" xfId="0" applyNumberFormat="1" applyFont="1" applyFill="1"/>
    <xf numFmtId="43" fontId="26" fillId="2" borderId="0" xfId="0" applyNumberFormat="1" applyFont="1" applyFill="1"/>
    <xf numFmtId="168" fontId="6" fillId="2" borderId="0" xfId="0" applyNumberFormat="1" applyFont="1" applyFill="1"/>
    <xf numFmtId="43" fontId="8" fillId="2" borderId="10" xfId="1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15" fontId="0" fillId="2" borderId="0" xfId="0" applyNumberFormat="1" applyFill="1" applyAlignment="1">
      <alignment horizontal="left"/>
    </xf>
    <xf numFmtId="0" fontId="13" fillId="0" borderId="10" xfId="0" applyFont="1" applyBorder="1" applyAlignment="1">
      <alignment vertical="center" wrapText="1"/>
    </xf>
    <xf numFmtId="43" fontId="2" fillId="2" borderId="0" xfId="1" applyFont="1" applyFill="1" applyBorder="1"/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43" fontId="0" fillId="2" borderId="0" xfId="1" applyFont="1" applyFill="1" applyAlignment="1">
      <alignment vertical="center"/>
    </xf>
    <xf numFmtId="43" fontId="14" fillId="0" borderId="10" xfId="1" applyFont="1" applyFill="1" applyBorder="1" applyAlignment="1">
      <alignment vertical="center" wrapText="1"/>
    </xf>
    <xf numFmtId="170" fontId="18" fillId="2" borderId="10" xfId="1" applyNumberFormat="1" applyFont="1" applyFill="1" applyBorder="1" applyAlignment="1">
      <alignment vertical="center"/>
    </xf>
    <xf numFmtId="170" fontId="14" fillId="0" borderId="10" xfId="1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/>
    </xf>
    <xf numFmtId="0" fontId="0" fillId="2" borderId="5" xfId="0" applyFill="1" applyBorder="1" applyAlignment="1">
      <alignment horizontal="left" wrapText="1"/>
    </xf>
    <xf numFmtId="0" fontId="3" fillId="2" borderId="5" xfId="0" applyFont="1" applyFill="1" applyBorder="1" applyAlignment="1">
      <alignment horizontal="left"/>
    </xf>
    <xf numFmtId="0" fontId="0" fillId="2" borderId="6" xfId="0" applyFill="1" applyBorder="1"/>
    <xf numFmtId="0" fontId="3" fillId="2" borderId="7" xfId="0" applyFont="1" applyFill="1" applyBorder="1" applyAlignment="1">
      <alignment horizontal="left"/>
    </xf>
    <xf numFmtId="0" fontId="0" fillId="2" borderId="9" xfId="0" applyFill="1" applyBorder="1"/>
    <xf numFmtId="0" fontId="35" fillId="4" borderId="0" xfId="11" applyFont="1" applyFill="1" applyAlignment="1">
      <alignment horizontal="center" vertical="center" wrapText="1"/>
    </xf>
    <xf numFmtId="0" fontId="34" fillId="4" borderId="0" xfId="11" applyFill="1" applyAlignment="1">
      <alignment horizontal="left" vertical="top" wrapText="1"/>
    </xf>
    <xf numFmtId="0" fontId="36" fillId="4" borderId="0" xfId="11" applyFont="1" applyFill="1" applyAlignment="1">
      <alignment horizontal="center" vertical="center" wrapText="1"/>
    </xf>
    <xf numFmtId="0" fontId="39" fillId="4" borderId="0" xfId="11" applyFont="1" applyFill="1" applyAlignment="1">
      <alignment horizontal="left" vertical="center" wrapText="1"/>
    </xf>
    <xf numFmtId="0" fontId="39" fillId="4" borderId="0" xfId="11" applyFont="1" applyFill="1" applyAlignment="1">
      <alignment horizontal="right" vertical="center" wrapText="1"/>
    </xf>
    <xf numFmtId="0" fontId="41" fillId="4" borderId="12" xfId="11" applyFont="1" applyFill="1" applyBorder="1" applyAlignment="1">
      <alignment horizontal="left" vertical="center" wrapText="1"/>
    </xf>
    <xf numFmtId="0" fontId="41" fillId="4" borderId="12" xfId="11" applyFont="1" applyFill="1" applyBorder="1" applyAlignment="1">
      <alignment horizontal="center" vertical="center" wrapText="1"/>
    </xf>
    <xf numFmtId="0" fontId="41" fillId="4" borderId="10" xfId="11" applyFont="1" applyFill="1" applyBorder="1" applyAlignment="1">
      <alignment horizontal="center" vertical="center" wrapText="1"/>
    </xf>
    <xf numFmtId="0" fontId="42" fillId="4" borderId="12" xfId="11" applyFont="1" applyFill="1" applyBorder="1" applyAlignment="1">
      <alignment horizontal="center" vertical="center" wrapText="1"/>
    </xf>
    <xf numFmtId="171" fontId="42" fillId="4" borderId="12" xfId="11" applyNumberFormat="1" applyFont="1" applyFill="1" applyBorder="1" applyAlignment="1">
      <alignment horizontal="center" vertical="center" wrapText="1"/>
    </xf>
    <xf numFmtId="0" fontId="40" fillId="4" borderId="13" xfId="11" applyFont="1" applyFill="1" applyBorder="1" applyAlignment="1">
      <alignment horizontal="right" vertical="center" wrapText="1"/>
    </xf>
    <xf numFmtId="171" fontId="43" fillId="4" borderId="0" xfId="11" applyNumberFormat="1" applyFont="1" applyFill="1" applyAlignment="1">
      <alignment horizontal="right" vertical="center" wrapText="1"/>
    </xf>
    <xf numFmtId="171" fontId="43" fillId="4" borderId="13" xfId="11" applyNumberFormat="1" applyFont="1" applyFill="1" applyBorder="1" applyAlignment="1">
      <alignment horizontal="right" vertical="center" wrapText="1"/>
    </xf>
    <xf numFmtId="0" fontId="0" fillId="2" borderId="5" xfId="0" quotePrefix="1" applyFill="1" applyBorder="1" applyAlignment="1">
      <alignment horizontal="left"/>
    </xf>
    <xf numFmtId="0" fontId="2" fillId="2" borderId="5" xfId="0" applyFont="1" applyFill="1" applyBorder="1" applyAlignment="1">
      <alignment horizontal="left" wrapText="1"/>
    </xf>
    <xf numFmtId="0" fontId="18" fillId="2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43" fontId="5" fillId="2" borderId="0" xfId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43" fontId="12" fillId="2" borderId="11" xfId="1" applyFont="1" applyFill="1" applyBorder="1" applyAlignment="1" applyProtection="1">
      <alignment horizontal="center" vertical="center" wrapText="1"/>
    </xf>
    <xf numFmtId="43" fontId="12" fillId="2" borderId="16" xfId="1" applyFont="1" applyFill="1" applyBorder="1" applyAlignment="1" applyProtection="1">
      <alignment horizontal="center" vertical="center" wrapText="1"/>
    </xf>
    <xf numFmtId="43" fontId="12" fillId="2" borderId="17" xfId="1" applyFont="1" applyFill="1" applyBorder="1" applyAlignment="1" applyProtection="1">
      <alignment horizontal="center" vertical="center" wrapText="1"/>
    </xf>
    <xf numFmtId="0" fontId="39" fillId="4" borderId="0" xfId="11" applyFont="1" applyFill="1" applyAlignment="1">
      <alignment horizontal="right" vertical="center" wrapText="1"/>
    </xf>
    <xf numFmtId="0" fontId="39" fillId="4" borderId="0" xfId="11" applyFont="1" applyFill="1" applyAlignment="1">
      <alignment horizontal="left" vertical="center" wrapText="1"/>
    </xf>
    <xf numFmtId="0" fontId="34" fillId="4" borderId="0" xfId="11" applyFill="1" applyAlignment="1">
      <alignment horizontal="left" vertical="top" wrapText="1"/>
    </xf>
    <xf numFmtId="171" fontId="42" fillId="4" borderId="12" xfId="11" applyNumberFormat="1" applyFont="1" applyFill="1" applyBorder="1" applyAlignment="1">
      <alignment horizontal="center" vertical="center" wrapText="1"/>
    </xf>
    <xf numFmtId="171" fontId="42" fillId="4" borderId="15" xfId="11" applyNumberFormat="1" applyFont="1" applyFill="1" applyBorder="1" applyAlignment="1">
      <alignment horizontal="center" vertical="center" wrapText="1"/>
    </xf>
    <xf numFmtId="171" fontId="40" fillId="4" borderId="13" xfId="11" applyNumberFormat="1" applyFont="1" applyFill="1" applyBorder="1" applyAlignment="1">
      <alignment horizontal="right" vertical="center" wrapText="1"/>
    </xf>
    <xf numFmtId="171" fontId="40" fillId="4" borderId="14" xfId="11" applyNumberFormat="1" applyFont="1" applyFill="1" applyBorder="1" applyAlignment="1">
      <alignment horizontal="right" vertical="center" wrapText="1"/>
    </xf>
    <xf numFmtId="171" fontId="42" fillId="4" borderId="11" xfId="11" applyNumberFormat="1" applyFont="1" applyFill="1" applyBorder="1" applyAlignment="1">
      <alignment horizontal="center" vertical="center" wrapText="1"/>
    </xf>
    <xf numFmtId="171" fontId="42" fillId="4" borderId="16" xfId="11" applyNumberFormat="1" applyFont="1" applyFill="1" applyBorder="1" applyAlignment="1">
      <alignment horizontal="center" vertical="center" wrapText="1"/>
    </xf>
    <xf numFmtId="171" fontId="42" fillId="4" borderId="17" xfId="11" applyNumberFormat="1" applyFont="1" applyFill="1" applyBorder="1" applyAlignment="1">
      <alignment horizontal="center" vertical="center" wrapText="1"/>
    </xf>
    <xf numFmtId="0" fontId="42" fillId="4" borderId="12" xfId="11" applyFont="1" applyFill="1" applyBorder="1" applyAlignment="1">
      <alignment horizontal="center" vertical="center" wrapText="1"/>
    </xf>
    <xf numFmtId="0" fontId="41" fillId="4" borderId="12" xfId="11" applyFont="1" applyFill="1" applyBorder="1" applyAlignment="1">
      <alignment horizontal="center" vertical="center" wrapText="1"/>
    </xf>
    <xf numFmtId="0" fontId="41" fillId="4" borderId="15" xfId="11" applyFont="1" applyFill="1" applyBorder="1" applyAlignment="1">
      <alignment horizontal="center" vertical="center" wrapText="1"/>
    </xf>
    <xf numFmtId="0" fontId="39" fillId="4" borderId="0" xfId="11" applyFont="1" applyFill="1" applyAlignment="1">
      <alignment horizontal="center" vertical="center" wrapText="1"/>
    </xf>
    <xf numFmtId="0" fontId="41" fillId="4" borderId="12" xfId="11" applyFont="1" applyFill="1" applyBorder="1" applyAlignment="1">
      <alignment horizontal="left" vertical="center" wrapText="1"/>
    </xf>
    <xf numFmtId="0" fontId="37" fillId="4" borderId="0" xfId="11" applyFont="1" applyFill="1" applyAlignment="1">
      <alignment horizontal="right" vertical="center" wrapText="1"/>
    </xf>
    <xf numFmtId="0" fontId="40" fillId="4" borderId="0" xfId="11" applyFont="1" applyFill="1" applyAlignment="1">
      <alignment horizontal="left" vertical="top" wrapText="1"/>
    </xf>
    <xf numFmtId="0" fontId="35" fillId="4" borderId="0" xfId="11" applyFont="1" applyFill="1" applyAlignment="1">
      <alignment horizontal="center" vertical="center" wrapText="1"/>
    </xf>
    <xf numFmtId="0" fontId="36" fillId="4" borderId="0" xfId="11" applyFont="1" applyFill="1" applyAlignment="1">
      <alignment horizontal="center" vertical="center" wrapText="1"/>
    </xf>
    <xf numFmtId="0" fontId="38" fillId="4" borderId="0" xfId="11" applyFont="1" applyFill="1" applyAlignment="1">
      <alignment horizontal="left" vertical="center" wrapText="1"/>
    </xf>
    <xf numFmtId="171" fontId="43" fillId="4" borderId="13" xfId="11" applyNumberFormat="1" applyFont="1" applyFill="1" applyBorder="1" applyAlignment="1">
      <alignment horizontal="right" vertical="center" wrapText="1"/>
    </xf>
    <xf numFmtId="172" fontId="43" fillId="4" borderId="13" xfId="11" applyNumberFormat="1" applyFont="1" applyFill="1" applyBorder="1" applyAlignment="1">
      <alignment horizontal="right" vertical="center" wrapText="1"/>
    </xf>
    <xf numFmtId="171" fontId="43" fillId="4" borderId="14" xfId="11" applyNumberFormat="1" applyFont="1" applyFill="1" applyBorder="1" applyAlignment="1">
      <alignment horizontal="right" vertical="center" wrapText="1"/>
    </xf>
    <xf numFmtId="171" fontId="43" fillId="4" borderId="0" xfId="11" applyNumberFormat="1" applyFont="1" applyFill="1" applyAlignment="1">
      <alignment horizontal="right" vertical="center" wrapText="1"/>
    </xf>
    <xf numFmtId="0" fontId="40" fillId="4" borderId="0" xfId="11" applyFont="1" applyFill="1" applyAlignment="1">
      <alignment horizontal="right" vertical="center" wrapText="1"/>
    </xf>
    <xf numFmtId="172" fontId="43" fillId="4" borderId="0" xfId="11" applyNumberFormat="1" applyFont="1" applyFill="1" applyAlignment="1">
      <alignment horizontal="right" vertical="center" wrapText="1"/>
    </xf>
    <xf numFmtId="0" fontId="42" fillId="4" borderId="13" xfId="11" applyFont="1" applyFill="1" applyBorder="1" applyAlignment="1">
      <alignment horizontal="left" vertical="top" wrapText="1"/>
    </xf>
    <xf numFmtId="0" fontId="37" fillId="4" borderId="13" xfId="11" applyFont="1" applyFill="1" applyBorder="1" applyAlignment="1">
      <alignment horizontal="left" vertical="top" wrapText="1"/>
    </xf>
  </cellXfs>
  <cellStyles count="12">
    <cellStyle name="Comma" xfId="1" builtinId="3"/>
    <cellStyle name="Comma 2" xfId="5" xr:uid="{648D35DA-F899-4C20-8571-8AA4DE5654D9}"/>
    <cellStyle name="Comma 3" xfId="6" xr:uid="{50AE1F02-E6D9-4AF8-9D50-42F0293E5DEA}"/>
    <cellStyle name="Comma 4" xfId="8" xr:uid="{D32FE6A0-A4BC-4D87-B342-EAA19362A3CB}"/>
    <cellStyle name="Normal" xfId="0" builtinId="0"/>
    <cellStyle name="Normal 2" xfId="2" xr:uid="{5567F2AE-8506-499B-BFB8-6713117E0292}"/>
    <cellStyle name="Normal 2 2" xfId="4" xr:uid="{B05094F2-E254-4ED5-83C9-0D2E85F7AA4D}"/>
    <cellStyle name="Normal 3" xfId="3" xr:uid="{BB3C65B6-460F-4C6D-ABE9-E9210F8C711B}"/>
    <cellStyle name="Normal 4" xfId="7" xr:uid="{C1F96519-B8D7-4474-8CAF-0B40F457B6CD}"/>
    <cellStyle name="Normal 5" xfId="9" xr:uid="{367DA55F-D931-4FA7-99AA-6DF679699D0A}"/>
    <cellStyle name="Normal 6" xfId="10" xr:uid="{1880C77C-BA8D-449E-8A5D-866EA853586E}"/>
    <cellStyle name="Normal 7" xfId="11" xr:uid="{8E297E6D-D5A7-4A58-A1E1-7238E0A4F0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168088</xdr:colOff>
      <xdr:row>33</xdr:row>
      <xdr:rowOff>22412</xdr:rowOff>
    </xdr:from>
    <xdr:to>
      <xdr:col>15</xdr:col>
      <xdr:colOff>117662</xdr:colOff>
      <xdr:row>49</xdr:row>
      <xdr:rowOff>50987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C18512-7BF9-423F-98C9-E48450715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1323" y="9132794"/>
          <a:ext cx="3333750" cy="25386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53</xdr:row>
      <xdr:rowOff>38100</xdr:rowOff>
    </xdr:from>
    <xdr:to>
      <xdr:col>12</xdr:col>
      <xdr:colOff>123825</xdr:colOff>
      <xdr:row>68</xdr:row>
      <xdr:rowOff>147918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9D956C-5A5A-41A2-A6AE-D781D3BFE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11287125"/>
          <a:ext cx="3333750" cy="2538693"/>
        </a:xfrm>
        <a:prstGeom prst="rect">
          <a:avLst/>
        </a:prstGeom>
      </xdr:spPr>
    </xdr:pic>
    <xdr:clientData/>
  </xdr:twoCellAnchor>
  <xdr:twoCellAnchor editAs="oneCell">
    <xdr:from>
      <xdr:col>14</xdr:col>
      <xdr:colOff>70849</xdr:colOff>
      <xdr:row>23</xdr:row>
      <xdr:rowOff>409299</xdr:rowOff>
    </xdr:from>
    <xdr:to>
      <xdr:col>16</xdr:col>
      <xdr:colOff>767455</xdr:colOff>
      <xdr:row>31</xdr:row>
      <xdr:rowOff>121858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CAD100-BE5C-40C4-9EA6-34A16911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5049" y="4705074"/>
          <a:ext cx="1992006" cy="2122384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10</xdr:row>
      <xdr:rowOff>116955</xdr:rowOff>
    </xdr:from>
    <xdr:to>
      <xdr:col>17</xdr:col>
      <xdr:colOff>831434</xdr:colOff>
      <xdr:row>22</xdr:row>
      <xdr:rowOff>47178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C0F3D1-7099-46D4-BEAE-84C460450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49450" y="2117205"/>
          <a:ext cx="3079334" cy="2444823"/>
        </a:xfrm>
        <a:prstGeom prst="rect">
          <a:avLst/>
        </a:prstGeom>
      </xdr:spPr>
    </xdr:pic>
    <xdr:clientData/>
  </xdr:twoCellAnchor>
  <xdr:twoCellAnchor editAs="oneCell">
    <xdr:from>
      <xdr:col>16</xdr:col>
      <xdr:colOff>861493</xdr:colOff>
      <xdr:row>23</xdr:row>
      <xdr:rowOff>333375</xdr:rowOff>
    </xdr:from>
    <xdr:to>
      <xdr:col>18</xdr:col>
      <xdr:colOff>415862</xdr:colOff>
      <xdr:row>34</xdr:row>
      <xdr:rowOff>65947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9149B0-8D22-4A4C-97BD-661477732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11093" y="4629150"/>
          <a:ext cx="1611769" cy="2847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29</xdr:col>
      <xdr:colOff>725366</xdr:colOff>
      <xdr:row>23</xdr:row>
      <xdr:rowOff>36635</xdr:rowOff>
    </xdr:to>
    <xdr:pic>
      <xdr:nvPicPr>
        <xdr:cNvPr id="2" name="Picture 1" descr="image1.png">
          <a:extLst>
            <a:ext uri="{FF2B5EF4-FFF2-40B4-BE49-F238E27FC236}">
              <a16:creationId xmlns:a16="http://schemas.microsoft.com/office/drawing/2014/main" id="{EB105DC8-A827-4971-834B-C8418B430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33850"/>
          <a:ext cx="10336091" cy="1303460"/>
        </a:xfrm>
        <a:prstGeom prst="rect">
          <a:avLst/>
        </a:prstGeom>
      </xdr:spPr>
    </xdr:pic>
    <xdr:clientData/>
  </xdr:twoCellAnchor>
  <xdr:twoCellAnchor editAs="oneCell">
    <xdr:from>
      <xdr:col>29</xdr:col>
      <xdr:colOff>133280</xdr:colOff>
      <xdr:row>26</xdr:row>
      <xdr:rowOff>2197</xdr:rowOff>
    </xdr:from>
    <xdr:to>
      <xdr:col>32</xdr:col>
      <xdr:colOff>67886</xdr:colOff>
      <xdr:row>41</xdr:row>
      <xdr:rowOff>124331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0354CA-CA2F-451A-907B-97462E66E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4005" y="5802922"/>
          <a:ext cx="1992006" cy="2122384"/>
        </a:xfrm>
        <a:prstGeom prst="rect">
          <a:avLst/>
        </a:prstGeom>
      </xdr:spPr>
    </xdr:pic>
    <xdr:clientData/>
  </xdr:twoCellAnchor>
  <xdr:twoCellAnchor editAs="oneCell">
    <xdr:from>
      <xdr:col>17</xdr:col>
      <xdr:colOff>443431</xdr:colOff>
      <xdr:row>26</xdr:row>
      <xdr:rowOff>24178</xdr:rowOff>
    </xdr:from>
    <xdr:to>
      <xdr:col>29</xdr:col>
      <xdr:colOff>93765</xdr:colOff>
      <xdr:row>44</xdr:row>
      <xdr:rowOff>68701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91876D-7A4E-4EDA-A26F-C86D707A8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5156" y="5824903"/>
          <a:ext cx="3079334" cy="2444823"/>
        </a:xfrm>
        <a:prstGeom prst="rect">
          <a:avLst/>
        </a:prstGeom>
      </xdr:spPr>
    </xdr:pic>
    <xdr:clientData/>
  </xdr:twoCellAnchor>
  <xdr:twoCellAnchor editAs="oneCell">
    <xdr:from>
      <xdr:col>32</xdr:col>
      <xdr:colOff>266699</xdr:colOff>
      <xdr:row>25</xdr:row>
      <xdr:rowOff>97723</xdr:rowOff>
    </xdr:from>
    <xdr:to>
      <xdr:col>35</xdr:col>
      <xdr:colOff>230643</xdr:colOff>
      <xdr:row>47</xdr:row>
      <xdr:rowOff>11270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04299E-0D54-478D-928F-09C8F35D2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34824" y="5765098"/>
          <a:ext cx="1611769" cy="2847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33</xdr:col>
      <xdr:colOff>0</xdr:colOff>
      <xdr:row>77</xdr:row>
      <xdr:rowOff>0</xdr:rowOff>
    </xdr:to>
    <xdr:pic>
      <xdr:nvPicPr>
        <xdr:cNvPr id="2" name="Picture 1" descr="image1.png">
          <a:extLst>
            <a:ext uri="{FF2B5EF4-FFF2-40B4-BE49-F238E27FC236}">
              <a16:creationId xmlns:a16="http://schemas.microsoft.com/office/drawing/2014/main" id="{D6B6D3B5-DE3D-4FE8-BD17-83E3AF830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40525"/>
          <a:ext cx="6934200" cy="876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NK%20KAMHING\1.%20EXPORT\2.%20&#272;ANG%20XU&#7844;T\12.2025\5.12-KZ251000033-34-37-45-47-48\INV-PKL-KHV-NYK051225-01.xlsx" TargetMode="External"/><Relationship Id="rId1" Type="http://schemas.openxmlformats.org/officeDocument/2006/relationships/externalLinkPath" Target="/XNK%20KAMHING/1.%20EXPORT/2.%20&#272;ANG%20XU&#7844;T/12.2025/5.12-KZ251000033-34-37-45-47-48/INV-PKL-KHV-NYK051225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 HQ"/>
      <sheetName val="PKL"/>
      <sheetName val="INV HQ-8.12"/>
      <sheetName val="INV HQ 9.12"/>
      <sheetName val="PKL sum"/>
      <sheetName val="PKL-8"/>
      <sheetName val="PKL-9"/>
      <sheetName val="SUM PKL-8"/>
      <sheetName val="detail KZ251000033+34+39 -12.08"/>
      <sheetName val="SI"/>
    </sheetNames>
    <sheetDataSet>
      <sheetData sheetId="0">
        <row r="4">
          <cell r="E4" t="str">
            <v>KAM HING PIECE WORKS LTD</v>
          </cell>
        </row>
        <row r="5">
          <cell r="E5" t="str">
            <v>UNIT A, 23/F., TML TOWER, 3 HOI SHING ROAD,</v>
          </cell>
        </row>
        <row r="6">
          <cell r="E6" t="str">
            <v>TSUEN WAN, N.T., HONG KONG</v>
          </cell>
        </row>
        <row r="19">
          <cell r="K19" t="str">
            <v>KAM HING (VIETNAM) TEXTILE PRINTING AND DYEING COMPANY LIMITED</v>
          </cell>
        </row>
        <row r="21">
          <cell r="K21" t="str">
            <v>Vietnam Joint Stock Commercial Bank For Industry and Trade - Branch No.6</v>
          </cell>
        </row>
        <row r="22">
          <cell r="K22" t="str">
            <v>Ho Chi Minh City</v>
          </cell>
        </row>
        <row r="23">
          <cell r="K23" t="str">
            <v>1A - 1B - 2 Floor, A part of 11 Floor, 635B Building, Nguyen Trai Street, Cho Lon Ward,</v>
          </cell>
        </row>
        <row r="24">
          <cell r="K24" t="str">
            <v xml:space="preserve"> Ho Chi Minh City, Vietnam</v>
          </cell>
        </row>
        <row r="25">
          <cell r="K25" t="str">
            <v>ICBVVNVX922</v>
          </cell>
        </row>
      </sheetData>
      <sheetData sheetId="1" refreshError="1"/>
      <sheetData sheetId="2" refreshError="1"/>
      <sheetData sheetId="3"/>
      <sheetData sheetId="4" refreshError="1"/>
      <sheetData sheetId="5">
        <row r="48">
          <cell r="G48">
            <v>519</v>
          </cell>
        </row>
      </sheetData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553E-BCBE-4870-AE5A-D46610AE7E6A}">
  <dimension ref="A1:AE55"/>
  <sheetViews>
    <sheetView view="pageBreakPreview" topLeftCell="A16" zoomScale="85" zoomScaleNormal="85" zoomScaleSheetLayoutView="85" workbookViewId="0">
      <selection activeCell="E21" sqref="E21"/>
    </sheetView>
  </sheetViews>
  <sheetFormatPr defaultRowHeight="12.75" x14ac:dyDescent="0.2"/>
  <cols>
    <col min="1" max="1" width="6.5703125" style="9" customWidth="1"/>
    <col min="2" max="2" width="20.140625" style="9" customWidth="1"/>
    <col min="3" max="3" width="12.5703125" style="9" customWidth="1"/>
    <col min="4" max="4" width="14" style="9" customWidth="1"/>
    <col min="5" max="5" width="22.7109375" style="9" customWidth="1"/>
    <col min="6" max="6" width="11" style="9" customWidth="1"/>
    <col min="7" max="7" width="10.85546875" style="184" customWidth="1"/>
    <col min="8" max="8" width="13" style="9" customWidth="1"/>
    <col min="9" max="9" width="11.85546875" style="9" customWidth="1"/>
    <col min="10" max="10" width="16.140625" style="185" customWidth="1"/>
    <col min="11" max="11" width="12.7109375" style="185" customWidth="1"/>
    <col min="12" max="12" width="12.85546875" style="185" customWidth="1"/>
    <col min="13" max="13" width="13.28515625" style="185" customWidth="1"/>
    <col min="14" max="14" width="12.7109375" style="186" customWidth="1"/>
    <col min="15" max="15" width="11.7109375" style="186" customWidth="1"/>
    <col min="16" max="16" width="12" style="9" customWidth="1"/>
    <col min="17" max="17" width="13.42578125" style="187" customWidth="1"/>
    <col min="18" max="18" width="14.7109375" style="9" customWidth="1"/>
    <col min="19" max="19" width="15.7109375" style="183" customWidth="1"/>
    <col min="20" max="21" width="14" style="9" customWidth="1"/>
    <col min="22" max="22" width="10" style="9" customWidth="1"/>
    <col min="23" max="23" width="15.7109375" style="9" customWidth="1"/>
    <col min="24" max="24" width="10.42578125" style="9" customWidth="1"/>
    <col min="25" max="26" width="10.140625" style="9" customWidth="1"/>
    <col min="27" max="27" width="10.28515625" style="9" customWidth="1"/>
    <col min="28" max="28" width="15.85546875" style="9" customWidth="1"/>
    <col min="29" max="29" width="14.140625" style="9" customWidth="1"/>
    <col min="30" max="30" width="10.5703125" style="9" customWidth="1"/>
    <col min="31" max="31" width="9.140625" style="10" customWidth="1"/>
    <col min="32" max="34" width="9.140625" style="9" customWidth="1"/>
    <col min="35" max="16384" width="9.140625" style="9"/>
  </cols>
  <sheetData>
    <row r="1" spans="1:31" s="3" customFormat="1" ht="16.5" customHeight="1" x14ac:dyDescent="0.25">
      <c r="A1" s="300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2"/>
      <c r="T1" s="1"/>
      <c r="U1" s="1"/>
      <c r="AE1" s="4"/>
    </row>
    <row r="2" spans="1:31" s="3" customFormat="1" ht="15.75" customHeight="1" thickBot="1" x14ac:dyDescent="0.3">
      <c r="A2" s="301" t="s">
        <v>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3"/>
      <c r="S2" s="6"/>
      <c r="T2" s="5"/>
      <c r="U2" s="5"/>
      <c r="AE2" s="4"/>
    </row>
    <row r="3" spans="1:31" ht="29.25" customHeight="1" thickTop="1" x14ac:dyDescent="0.2">
      <c r="A3" s="304" t="s">
        <v>2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7"/>
      <c r="T3" s="8"/>
      <c r="U3" s="8"/>
    </row>
    <row r="4" spans="1:31" ht="16.5" customHeight="1" x14ac:dyDescent="0.25">
      <c r="A4" s="11" t="s">
        <v>3</v>
      </c>
      <c r="B4" s="12"/>
      <c r="C4" s="13"/>
      <c r="D4" s="14" t="s">
        <v>4</v>
      </c>
      <c r="E4" s="13"/>
      <c r="F4" s="15"/>
      <c r="G4" s="16"/>
      <c r="H4" s="17"/>
      <c r="I4" s="18"/>
      <c r="J4" s="19" t="s">
        <v>5</v>
      </c>
      <c r="K4" s="20"/>
      <c r="L4" s="20" t="s">
        <v>157</v>
      </c>
      <c r="M4" s="20"/>
      <c r="N4" s="21"/>
      <c r="O4" s="21"/>
      <c r="P4" s="15"/>
      <c r="Q4" s="22"/>
      <c r="R4" s="23"/>
      <c r="S4" s="24"/>
      <c r="T4" s="25"/>
      <c r="U4" s="25"/>
    </row>
    <row r="5" spans="1:31" s="41" customFormat="1" ht="15" customHeight="1" x14ac:dyDescent="0.25">
      <c r="A5" s="26" t="s">
        <v>6</v>
      </c>
      <c r="B5" s="27"/>
      <c r="C5" s="28"/>
      <c r="D5" s="29" t="s">
        <v>7</v>
      </c>
      <c r="E5" s="28"/>
      <c r="F5" s="29"/>
      <c r="G5" s="30"/>
      <c r="H5" s="29"/>
      <c r="I5" s="31"/>
      <c r="J5" s="32" t="s">
        <v>8</v>
      </c>
      <c r="K5" s="33"/>
      <c r="L5" s="34" t="s">
        <v>158</v>
      </c>
      <c r="M5" s="33"/>
      <c r="N5" s="35"/>
      <c r="O5" s="35"/>
      <c r="P5" s="36"/>
      <c r="Q5" s="37"/>
      <c r="R5" s="38"/>
      <c r="S5" s="39"/>
      <c r="T5" s="40"/>
      <c r="U5" s="40"/>
      <c r="AE5" s="42"/>
    </row>
    <row r="6" spans="1:31" ht="15" customHeight="1" x14ac:dyDescent="0.25">
      <c r="A6" s="43"/>
      <c r="B6" s="29"/>
      <c r="C6" s="44"/>
      <c r="D6" s="29" t="s">
        <v>9</v>
      </c>
      <c r="E6" s="44"/>
      <c r="F6" s="29"/>
      <c r="G6" s="30"/>
      <c r="H6" s="29"/>
      <c r="I6" s="45"/>
      <c r="J6" s="46" t="s">
        <v>10</v>
      </c>
      <c r="K6" s="47"/>
      <c r="L6" s="48" t="s">
        <v>86</v>
      </c>
      <c r="M6" s="47"/>
      <c r="N6" s="49"/>
      <c r="O6" s="49"/>
      <c r="P6" s="50"/>
      <c r="Q6" s="51"/>
      <c r="R6" s="52"/>
      <c r="S6" s="53"/>
      <c r="T6" s="54"/>
      <c r="U6" s="54"/>
    </row>
    <row r="7" spans="1:31" ht="15" customHeight="1" x14ac:dyDescent="0.25">
      <c r="A7" s="62" t="s">
        <v>12</v>
      </c>
      <c r="B7" s="63"/>
      <c r="C7" s="13"/>
      <c r="D7" s="64" t="s">
        <v>87</v>
      </c>
      <c r="E7" s="13"/>
      <c r="F7" s="65"/>
      <c r="G7" s="66"/>
      <c r="H7" s="65"/>
      <c r="I7" s="23"/>
      <c r="J7" s="55" t="s">
        <v>11</v>
      </c>
      <c r="K7" s="56"/>
      <c r="L7" s="25" t="s">
        <v>160</v>
      </c>
      <c r="M7" s="203"/>
      <c r="N7" s="269"/>
      <c r="O7" s="269"/>
      <c r="P7" s="29"/>
      <c r="Q7" s="59"/>
      <c r="R7" s="60"/>
      <c r="S7" s="39"/>
      <c r="T7" s="61"/>
      <c r="U7" s="61"/>
      <c r="V7" s="69"/>
    </row>
    <row r="8" spans="1:31" ht="15" customHeight="1" x14ac:dyDescent="0.25">
      <c r="A8" s="70"/>
      <c r="B8" s="71"/>
      <c r="C8" s="44"/>
      <c r="D8" s="257" t="s">
        <v>88</v>
      </c>
      <c r="E8" s="44"/>
      <c r="F8" s="72"/>
      <c r="G8" s="73"/>
      <c r="H8" s="72"/>
      <c r="I8" s="45"/>
      <c r="J8" s="67" t="s">
        <v>13</v>
      </c>
      <c r="K8" s="29"/>
      <c r="L8" s="25" t="s">
        <v>161</v>
      </c>
      <c r="M8" s="25"/>
      <c r="N8" s="269"/>
      <c r="O8" s="269"/>
      <c r="P8" s="29"/>
      <c r="Q8" s="59"/>
      <c r="R8" s="60"/>
      <c r="S8" s="39"/>
      <c r="T8" s="61"/>
      <c r="U8" s="61"/>
      <c r="V8" s="69"/>
    </row>
    <row r="9" spans="1:31" ht="15" customHeight="1" x14ac:dyDescent="0.25">
      <c r="A9" s="70"/>
      <c r="B9" s="71"/>
      <c r="C9" s="44"/>
      <c r="D9" s="25" t="s">
        <v>96</v>
      </c>
      <c r="E9" s="44"/>
      <c r="F9" s="72"/>
      <c r="G9" s="73"/>
      <c r="H9" s="72"/>
      <c r="I9" s="45"/>
      <c r="J9" s="67" t="s">
        <v>14</v>
      </c>
      <c r="K9" s="29"/>
      <c r="L9" s="25" t="s">
        <v>159</v>
      </c>
      <c r="M9" s="25"/>
      <c r="N9" s="269"/>
      <c r="O9" s="269"/>
      <c r="P9" s="29"/>
      <c r="Q9" s="59"/>
      <c r="R9" s="60"/>
      <c r="S9" s="39"/>
      <c r="T9" s="61"/>
      <c r="U9" s="61"/>
      <c r="V9" s="69"/>
    </row>
    <row r="10" spans="1:31" ht="15" customHeight="1" x14ac:dyDescent="0.25">
      <c r="A10" s="70"/>
      <c r="B10" s="71"/>
      <c r="C10" s="167"/>
      <c r="D10" s="25" t="s">
        <v>89</v>
      </c>
      <c r="E10" s="167"/>
      <c r="F10" s="24"/>
      <c r="G10" s="73"/>
      <c r="H10" s="72"/>
      <c r="I10" s="45"/>
      <c r="J10" s="75" t="s">
        <v>15</v>
      </c>
      <c r="K10" s="29"/>
      <c r="L10" s="25" t="s">
        <v>16</v>
      </c>
      <c r="M10" s="25"/>
      <c r="N10" s="269"/>
      <c r="O10" s="269"/>
      <c r="P10" s="29"/>
      <c r="Q10" s="59"/>
      <c r="R10" s="60"/>
      <c r="S10" s="39"/>
      <c r="T10" s="61"/>
      <c r="U10" s="61"/>
      <c r="V10" s="69"/>
    </row>
    <row r="11" spans="1:31" ht="15" x14ac:dyDescent="0.25">
      <c r="A11" s="76" t="s">
        <v>17</v>
      </c>
      <c r="B11" s="77"/>
      <c r="C11" s="13"/>
      <c r="D11" s="78" t="s">
        <v>135</v>
      </c>
      <c r="E11" s="13"/>
      <c r="F11" s="65"/>
      <c r="G11" s="66"/>
      <c r="H11" s="65"/>
      <c r="I11" s="23"/>
      <c r="J11" s="79" t="s">
        <v>18</v>
      </c>
      <c r="K11" s="15"/>
      <c r="L11" s="295" t="s">
        <v>162</v>
      </c>
      <c r="M11" s="48"/>
      <c r="N11" s="296"/>
      <c r="O11" s="296"/>
      <c r="P11" s="15"/>
      <c r="Q11" s="22"/>
      <c r="R11" s="80"/>
      <c r="S11" s="39"/>
      <c r="T11" s="61"/>
      <c r="U11" s="61"/>
      <c r="V11" s="69"/>
    </row>
    <row r="12" spans="1:31" ht="17.25" customHeight="1" x14ac:dyDescent="0.25">
      <c r="A12" s="81" t="s">
        <v>19</v>
      </c>
      <c r="B12" s="82"/>
      <c r="C12" s="44"/>
      <c r="D12" s="83" t="s">
        <v>136</v>
      </c>
      <c r="E12" s="44"/>
      <c r="F12" s="72"/>
      <c r="G12" s="73"/>
      <c r="H12" s="74"/>
      <c r="I12" s="45"/>
      <c r="J12" s="84" t="s">
        <v>20</v>
      </c>
      <c r="K12" s="29"/>
      <c r="L12" s="85" t="s">
        <v>169</v>
      </c>
      <c r="M12" s="29"/>
      <c r="N12" s="86"/>
      <c r="O12" s="86"/>
      <c r="P12" s="29"/>
      <c r="Q12" s="58"/>
      <c r="R12" s="60"/>
      <c r="S12" s="39"/>
      <c r="T12" s="61"/>
      <c r="U12" s="61"/>
      <c r="V12" s="69"/>
    </row>
    <row r="13" spans="1:31" ht="15" x14ac:dyDescent="0.25">
      <c r="A13" s="81" t="s">
        <v>21</v>
      </c>
      <c r="B13" s="82"/>
      <c r="C13" s="44"/>
      <c r="D13" s="83" t="s">
        <v>137</v>
      </c>
      <c r="E13" s="44"/>
      <c r="F13" s="72"/>
      <c r="G13" s="73"/>
      <c r="H13" s="72"/>
      <c r="I13" s="45"/>
      <c r="J13" s="84" t="s">
        <v>22</v>
      </c>
      <c r="K13" s="87"/>
      <c r="L13" s="88" t="s">
        <v>168</v>
      </c>
      <c r="M13" s="57"/>
      <c r="N13" s="86"/>
      <c r="O13" s="86"/>
      <c r="P13" s="29"/>
      <c r="Q13" s="58"/>
      <c r="R13" s="60"/>
      <c r="S13" s="39"/>
      <c r="T13" s="61"/>
      <c r="U13" s="61"/>
      <c r="V13" s="69"/>
    </row>
    <row r="14" spans="1:31" ht="16.5" x14ac:dyDescent="0.3">
      <c r="A14" s="81" t="s">
        <v>23</v>
      </c>
      <c r="B14" s="82"/>
      <c r="C14" s="44"/>
      <c r="D14" s="83" t="s">
        <v>24</v>
      </c>
      <c r="E14" s="44"/>
      <c r="F14" s="72"/>
      <c r="G14" s="73"/>
      <c r="H14" s="72"/>
      <c r="I14" s="45"/>
      <c r="J14" s="84" t="s">
        <v>25</v>
      </c>
      <c r="K14" s="29"/>
      <c r="L14" s="89">
        <v>46224</v>
      </c>
      <c r="M14" s="29"/>
      <c r="N14" s="59"/>
      <c r="O14" s="59"/>
      <c r="P14" s="30"/>
      <c r="Q14" s="59"/>
      <c r="R14" s="60"/>
      <c r="S14" s="39"/>
      <c r="T14" s="258"/>
      <c r="U14" s="61"/>
      <c r="V14" s="69"/>
    </row>
    <row r="15" spans="1:31" ht="15" x14ac:dyDescent="0.25">
      <c r="A15" s="81" t="s">
        <v>26</v>
      </c>
      <c r="B15" s="82"/>
      <c r="C15" s="44"/>
      <c r="D15" s="83" t="s">
        <v>24</v>
      </c>
      <c r="E15" s="44"/>
      <c r="F15" s="72"/>
      <c r="G15" s="73"/>
      <c r="H15" s="72"/>
      <c r="I15" s="45"/>
      <c r="J15" s="84" t="s">
        <v>27</v>
      </c>
      <c r="K15" s="29"/>
      <c r="L15" s="89">
        <v>46227</v>
      </c>
      <c r="M15" s="29"/>
      <c r="N15" s="68"/>
      <c r="O15" s="68"/>
      <c r="P15" s="30"/>
      <c r="Q15" s="59"/>
      <c r="R15" s="60"/>
      <c r="S15" s="39"/>
      <c r="T15" s="61"/>
      <c r="U15" s="61"/>
      <c r="V15" s="69"/>
    </row>
    <row r="16" spans="1:31" ht="16.5" x14ac:dyDescent="0.3">
      <c r="A16" s="90" t="s">
        <v>28</v>
      </c>
      <c r="B16" s="91"/>
      <c r="C16" s="44"/>
      <c r="D16" s="83" t="s">
        <v>29</v>
      </c>
      <c r="E16" s="44"/>
      <c r="F16" s="72"/>
      <c r="G16" s="73"/>
      <c r="H16" s="72"/>
      <c r="I16" s="45"/>
      <c r="J16" s="92" t="s">
        <v>30</v>
      </c>
      <c r="K16" s="72"/>
      <c r="L16" s="93"/>
      <c r="M16" s="56"/>
      <c r="N16" s="68"/>
      <c r="O16" s="68"/>
      <c r="P16" s="30"/>
      <c r="Q16" s="59"/>
      <c r="R16" s="60"/>
      <c r="S16" s="39"/>
      <c r="T16" s="258"/>
      <c r="U16" s="61"/>
      <c r="V16" s="69"/>
    </row>
    <row r="17" spans="1:31" ht="16.5" x14ac:dyDescent="0.3">
      <c r="A17" s="94" t="s">
        <v>31</v>
      </c>
      <c r="B17" s="95"/>
      <c r="C17" s="44"/>
      <c r="D17" s="96" t="s">
        <v>138</v>
      </c>
      <c r="E17" s="44"/>
      <c r="F17" s="72"/>
      <c r="G17" s="73"/>
      <c r="H17" s="72"/>
      <c r="I17" s="45"/>
      <c r="J17" s="97" t="s">
        <v>32</v>
      </c>
      <c r="K17" s="98" t="s">
        <v>0</v>
      </c>
      <c r="L17" s="93"/>
      <c r="M17" s="85"/>
      <c r="N17" s="59"/>
      <c r="O17" s="59"/>
      <c r="P17" s="30"/>
      <c r="Q17" s="59"/>
      <c r="R17" s="60"/>
      <c r="S17" s="99"/>
      <c r="T17" s="258"/>
      <c r="U17" s="61"/>
      <c r="V17" s="259"/>
    </row>
    <row r="18" spans="1:31" ht="16.5" x14ac:dyDescent="0.3">
      <c r="A18" s="90"/>
      <c r="B18" s="91"/>
      <c r="C18" s="72"/>
      <c r="D18" s="29"/>
      <c r="E18" s="85"/>
      <c r="F18" s="72"/>
      <c r="G18" s="73"/>
      <c r="H18" s="72"/>
      <c r="I18" s="45"/>
      <c r="J18" s="97" t="s">
        <v>33</v>
      </c>
      <c r="K18" s="100"/>
      <c r="L18" s="98"/>
      <c r="M18" s="56"/>
      <c r="N18" s="58"/>
      <c r="O18" s="58"/>
      <c r="P18" s="101"/>
      <c r="Q18" s="58"/>
      <c r="R18" s="45"/>
      <c r="S18" s="24"/>
      <c r="T18" s="258"/>
      <c r="U18" s="25"/>
      <c r="V18" s="69"/>
    </row>
    <row r="19" spans="1:31" s="41" customFormat="1" ht="16.5" x14ac:dyDescent="0.3">
      <c r="A19" s="97"/>
      <c r="B19" s="100"/>
      <c r="C19" s="100"/>
      <c r="D19" s="102"/>
      <c r="E19" s="102"/>
      <c r="F19" s="103"/>
      <c r="G19" s="104"/>
      <c r="H19" s="103"/>
      <c r="I19" s="105"/>
      <c r="J19" s="97" t="s">
        <v>34</v>
      </c>
      <c r="K19" s="98" t="s">
        <v>35</v>
      </c>
      <c r="L19" s="28"/>
      <c r="M19" s="87"/>
      <c r="N19" s="106"/>
      <c r="O19" s="106"/>
      <c r="P19" s="102"/>
      <c r="Q19" s="107"/>
      <c r="R19" s="108"/>
      <c r="S19" s="109"/>
      <c r="T19" s="258"/>
      <c r="U19" s="110"/>
      <c r="V19" s="111"/>
      <c r="AE19" s="42"/>
    </row>
    <row r="20" spans="1:31" s="41" customFormat="1" ht="16.5" x14ac:dyDescent="0.3">
      <c r="A20" s="97"/>
      <c r="B20" s="100"/>
      <c r="C20" s="100"/>
      <c r="D20" s="102"/>
      <c r="E20" s="102"/>
      <c r="F20" s="103"/>
      <c r="G20" s="104"/>
      <c r="H20" s="103"/>
      <c r="I20" s="105"/>
      <c r="J20" s="97"/>
      <c r="K20" s="98" t="s">
        <v>36</v>
      </c>
      <c r="L20" s="28"/>
      <c r="M20" s="87"/>
      <c r="N20" s="106"/>
      <c r="O20" s="106"/>
      <c r="P20" s="102"/>
      <c r="Q20" s="107"/>
      <c r="R20" s="108"/>
      <c r="S20" s="109"/>
      <c r="T20" s="258"/>
      <c r="U20" s="110"/>
      <c r="V20" s="111"/>
      <c r="AE20" s="42"/>
    </row>
    <row r="21" spans="1:31" ht="16.5" x14ac:dyDescent="0.3">
      <c r="A21" s="97"/>
      <c r="B21" s="100"/>
      <c r="C21" s="100"/>
      <c r="D21" s="72"/>
      <c r="E21" s="72"/>
      <c r="F21" s="72"/>
      <c r="G21" s="73"/>
      <c r="H21" s="72"/>
      <c r="I21" s="112"/>
      <c r="J21" s="97" t="s">
        <v>37</v>
      </c>
      <c r="K21" s="98" t="s">
        <v>38</v>
      </c>
      <c r="L21" s="29"/>
      <c r="M21" s="29"/>
      <c r="N21" s="59"/>
      <c r="O21" s="59"/>
      <c r="P21" s="29"/>
      <c r="Q21" s="58"/>
      <c r="R21" s="113"/>
      <c r="S21" s="114"/>
      <c r="T21" s="115"/>
      <c r="U21" s="115"/>
      <c r="V21" s="260"/>
    </row>
    <row r="22" spans="1:31" ht="16.5" x14ac:dyDescent="0.3">
      <c r="A22" s="116"/>
      <c r="B22" s="117"/>
      <c r="C22" s="117"/>
      <c r="D22" s="24"/>
      <c r="E22" s="72"/>
      <c r="F22" s="24"/>
      <c r="G22" s="118"/>
      <c r="H22" s="24"/>
      <c r="I22" s="119"/>
      <c r="J22" s="116"/>
      <c r="K22" s="120" t="s">
        <v>39</v>
      </c>
      <c r="L22" s="25"/>
      <c r="M22" s="25"/>
      <c r="N22" s="121"/>
      <c r="O22" s="121"/>
      <c r="P22" s="25"/>
      <c r="Q22" s="122"/>
      <c r="R22" s="123"/>
      <c r="S22" s="114"/>
      <c r="T22" s="115"/>
      <c r="U22" s="115"/>
      <c r="V22" s="69"/>
      <c r="AC22" s="9">
        <f>AB24+AC24</f>
        <v>295.38461538461536</v>
      </c>
    </row>
    <row r="23" spans="1:31" ht="16.5" x14ac:dyDescent="0.3">
      <c r="A23" s="116"/>
      <c r="B23" s="117"/>
      <c r="C23" s="117"/>
      <c r="D23" s="83"/>
      <c r="E23" s="24"/>
      <c r="F23" s="24"/>
      <c r="G23" s="118"/>
      <c r="H23" s="24"/>
      <c r="I23" s="119"/>
      <c r="J23" s="124" t="s">
        <v>40</v>
      </c>
      <c r="K23" s="120" t="s">
        <v>41</v>
      </c>
      <c r="L23" s="61"/>
      <c r="M23" s="61"/>
      <c r="N23" s="121"/>
      <c r="O23" s="121"/>
      <c r="P23" s="25"/>
      <c r="Q23" s="122"/>
      <c r="R23" s="123"/>
      <c r="S23" s="114"/>
      <c r="T23" s="115"/>
      <c r="U23" s="115"/>
      <c r="V23" s="69"/>
      <c r="AB23" s="9" t="s">
        <v>42</v>
      </c>
      <c r="AC23" s="9" t="s">
        <v>43</v>
      </c>
    </row>
    <row r="24" spans="1:31" ht="10.5" customHeight="1" x14ac:dyDescent="0.25">
      <c r="A24" s="125"/>
      <c r="B24" s="126"/>
      <c r="C24" s="126"/>
      <c r="D24" s="126"/>
      <c r="E24" s="126"/>
      <c r="F24" s="126"/>
      <c r="G24" s="127"/>
      <c r="H24" s="128"/>
      <c r="I24" s="129"/>
      <c r="J24" s="130"/>
      <c r="K24" s="131"/>
      <c r="L24" s="131"/>
      <c r="M24" s="131"/>
      <c r="N24" s="132"/>
      <c r="O24" s="132"/>
      <c r="P24" s="133"/>
      <c r="Q24" s="134"/>
      <c r="R24" s="135"/>
      <c r="S24" s="114"/>
      <c r="T24" s="115"/>
      <c r="U24" s="115"/>
      <c r="V24" s="69"/>
      <c r="AB24" s="9">
        <f>3000000/26000</f>
        <v>115.38461538461539</v>
      </c>
      <c r="AC24" s="9">
        <v>180</v>
      </c>
      <c r="AD24" s="9" t="s">
        <v>91</v>
      </c>
    </row>
    <row r="25" spans="1:31" s="3" customFormat="1" ht="65.25" customHeight="1" x14ac:dyDescent="0.25">
      <c r="A25" s="136" t="s">
        <v>44</v>
      </c>
      <c r="B25" s="136" t="s">
        <v>45</v>
      </c>
      <c r="C25" s="136" t="s">
        <v>46</v>
      </c>
      <c r="D25" s="136" t="s">
        <v>47</v>
      </c>
      <c r="E25" s="136" t="s">
        <v>48</v>
      </c>
      <c r="F25" s="136" t="s">
        <v>49</v>
      </c>
      <c r="G25" s="137" t="s">
        <v>50</v>
      </c>
      <c r="H25" s="138" t="s">
        <v>51</v>
      </c>
      <c r="I25" s="138" t="s">
        <v>52</v>
      </c>
      <c r="J25" s="139" t="s">
        <v>53</v>
      </c>
      <c r="K25" s="139" t="s">
        <v>54</v>
      </c>
      <c r="L25" s="139" t="s">
        <v>55</v>
      </c>
      <c r="M25" s="264" t="s">
        <v>56</v>
      </c>
      <c r="N25" s="256" t="s">
        <v>57</v>
      </c>
      <c r="O25" s="256" t="s">
        <v>94</v>
      </c>
      <c r="P25" s="256" t="s">
        <v>95</v>
      </c>
      <c r="Q25" s="256" t="s">
        <v>58</v>
      </c>
      <c r="R25" s="137" t="s">
        <v>59</v>
      </c>
      <c r="S25" s="140"/>
      <c r="T25" s="141" t="s">
        <v>60</v>
      </c>
      <c r="U25" s="141" t="s">
        <v>61</v>
      </c>
      <c r="V25" s="142" t="s">
        <v>62</v>
      </c>
      <c r="W25" s="143" t="s">
        <v>63</v>
      </c>
      <c r="X25" s="144" t="s">
        <v>64</v>
      </c>
      <c r="Y25" s="142" t="s">
        <v>65</v>
      </c>
      <c r="Z25" s="144" t="s">
        <v>66</v>
      </c>
      <c r="AA25" s="145" t="s">
        <v>67</v>
      </c>
      <c r="AB25" s="145" t="s">
        <v>68</v>
      </c>
      <c r="AC25" s="145" t="s">
        <v>69</v>
      </c>
      <c r="AD25" s="145" t="s">
        <v>70</v>
      </c>
      <c r="AE25" s="4"/>
    </row>
    <row r="26" spans="1:31" s="148" customFormat="1" ht="78.75" customHeight="1" x14ac:dyDescent="0.25">
      <c r="A26" s="249">
        <v>1</v>
      </c>
      <c r="B26" s="266" t="s">
        <v>97</v>
      </c>
      <c r="C26" s="270" t="s">
        <v>90</v>
      </c>
      <c r="D26" s="268" t="s">
        <v>159</v>
      </c>
      <c r="E26" s="271" t="s">
        <v>92</v>
      </c>
      <c r="F26" s="250" t="s">
        <v>163</v>
      </c>
      <c r="G26" s="273">
        <v>24</v>
      </c>
      <c r="H26" s="251">
        <v>544.9</v>
      </c>
      <c r="I26" s="251">
        <v>552.1</v>
      </c>
      <c r="J26" s="251">
        <v>2441.6999999999998</v>
      </c>
      <c r="K26" s="251">
        <v>2232.69</v>
      </c>
      <c r="L26" s="251">
        <v>1201.31</v>
      </c>
      <c r="M26" s="251">
        <v>1217.1500000000001</v>
      </c>
      <c r="N26" s="251">
        <f>ROUND(0.54+0.025+0.167+0.03,2)</f>
        <v>0.76</v>
      </c>
      <c r="O26" s="251">
        <f>+ROUND(N26*2.2046,2)</f>
        <v>1.68</v>
      </c>
      <c r="P26" s="251">
        <f>+ROUND(O26*H26,2)</f>
        <v>915.43</v>
      </c>
      <c r="Q26" s="251">
        <v>5.54</v>
      </c>
      <c r="R26" s="275">
        <f>+Q26*H26</f>
        <v>3018.7460000000001</v>
      </c>
      <c r="S26" s="252"/>
      <c r="T26" s="253">
        <v>64</v>
      </c>
      <c r="U26" s="253">
        <v>155</v>
      </c>
      <c r="V26" s="254">
        <f t="shared" ref="V26:V28" si="0">+ROUND((J26*(T26*0.0254)),2)</f>
        <v>3969.23</v>
      </c>
      <c r="W26" s="254">
        <f t="shared" ref="W26:W28" si="1">ROUND((I26/(U26/1000))/(T26*0.0254),2)*1.09361</f>
        <v>2396.2635515000002</v>
      </c>
      <c r="X26" s="254">
        <f t="shared" ref="X26:X28" si="2">+(I26*1000)/((T26*0.0254)*U26)</f>
        <v>2191.1512573025148</v>
      </c>
      <c r="Y26" s="254">
        <f t="shared" ref="Y26:Y28" si="3">+I26*2.20462</f>
        <v>1217.1707019999999</v>
      </c>
      <c r="Z26" s="254">
        <v>3.45</v>
      </c>
      <c r="AA26" s="255">
        <v>0</v>
      </c>
      <c r="AB26" s="254">
        <f>+N26*2.2046</f>
        <v>1.6754960000000001</v>
      </c>
      <c r="AC26" s="255">
        <f>+$AC$22/$H$28</f>
        <v>0.27095777221906647</v>
      </c>
      <c r="AD26" s="255">
        <f>+Z26+AA26+AB26+AC272</f>
        <v>5.1254960000000001</v>
      </c>
      <c r="AE26" s="149"/>
    </row>
    <row r="27" spans="1:31" s="148" customFormat="1" ht="78.75" customHeight="1" x14ac:dyDescent="0.25">
      <c r="A27" s="249">
        <v>2</v>
      </c>
      <c r="B27" s="266" t="s">
        <v>97</v>
      </c>
      <c r="C27" s="270" t="s">
        <v>90</v>
      </c>
      <c r="D27" s="268" t="s">
        <v>159</v>
      </c>
      <c r="E27" s="271" t="s">
        <v>92</v>
      </c>
      <c r="F27" s="250" t="s">
        <v>139</v>
      </c>
      <c r="G27" s="273">
        <v>20</v>
      </c>
      <c r="H27" s="251">
        <v>545.25</v>
      </c>
      <c r="I27" s="251">
        <v>551.25</v>
      </c>
      <c r="J27" s="251">
        <v>2421.85</v>
      </c>
      <c r="K27" s="251">
        <v>2214.58</v>
      </c>
      <c r="L27" s="251">
        <v>1202.0899999999999</v>
      </c>
      <c r="M27" s="251">
        <v>1215.29</v>
      </c>
      <c r="N27" s="251">
        <f>ROUND(0.92+0.025+0.167+0.03,2)</f>
        <v>1.1399999999999999</v>
      </c>
      <c r="O27" s="251">
        <f>+ROUND(N27*2.2046,2)</f>
        <v>2.5099999999999998</v>
      </c>
      <c r="P27" s="251">
        <f>+ROUND(O27*H27,2)</f>
        <v>1368.58</v>
      </c>
      <c r="Q27" s="251">
        <v>6.38</v>
      </c>
      <c r="R27" s="275">
        <f>+Q27*H27</f>
        <v>3478.6950000000002</v>
      </c>
      <c r="S27" s="252"/>
      <c r="T27" s="253">
        <v>64</v>
      </c>
      <c r="U27" s="253">
        <v>155</v>
      </c>
      <c r="V27" s="254">
        <f t="shared" ref="V27" si="4">+ROUND((J27*(T27*0.0254)),2)</f>
        <v>3936.96</v>
      </c>
      <c r="W27" s="254">
        <f t="shared" ref="W27" si="5">ROUND((I27/(U27/1000))/(T27*0.0254),2)*1.09361</f>
        <v>2392.5780858000003</v>
      </c>
      <c r="X27" s="254">
        <f t="shared" ref="X27" si="6">+(I27*1000)/((T27*0.0254)*U27)</f>
        <v>2187.7778130556262</v>
      </c>
      <c r="Y27" s="254">
        <f t="shared" ref="Y27" si="7">+I27*2.20462</f>
        <v>1215.2967749999998</v>
      </c>
      <c r="Z27" s="254">
        <v>3.45</v>
      </c>
      <c r="AA27" s="255">
        <v>0</v>
      </c>
      <c r="AB27" s="254">
        <f>+N27*2.2046</f>
        <v>2.5132439999999998</v>
      </c>
      <c r="AC27" s="255">
        <f>+$AC$22/$H$28</f>
        <v>0.27095777221906647</v>
      </c>
      <c r="AD27" s="255">
        <f>+Z27+AA27+AB27+AC273</f>
        <v>5.9632439999999995</v>
      </c>
      <c r="AE27" s="149"/>
    </row>
    <row r="28" spans="1:31" s="148" customFormat="1" ht="42.75" customHeight="1" x14ac:dyDescent="0.25">
      <c r="A28" s="297" t="s">
        <v>71</v>
      </c>
      <c r="B28" s="297"/>
      <c r="C28" s="297"/>
      <c r="D28" s="297"/>
      <c r="E28" s="297"/>
      <c r="F28" s="297"/>
      <c r="G28" s="146">
        <f t="shared" ref="G28:M28" si="8">SUM(G26:G27)</f>
        <v>44</v>
      </c>
      <c r="H28" s="146">
        <f t="shared" si="8"/>
        <v>1090.1500000000001</v>
      </c>
      <c r="I28" s="146">
        <f t="shared" si="8"/>
        <v>1103.3499999999999</v>
      </c>
      <c r="J28" s="146">
        <f t="shared" si="8"/>
        <v>4863.5499999999993</v>
      </c>
      <c r="K28" s="146">
        <f t="shared" si="8"/>
        <v>4447.2700000000004</v>
      </c>
      <c r="L28" s="146">
        <f t="shared" si="8"/>
        <v>2403.3999999999996</v>
      </c>
      <c r="M28" s="146">
        <f t="shared" si="8"/>
        <v>2432.44</v>
      </c>
      <c r="N28" s="146"/>
      <c r="O28" s="146"/>
      <c r="P28" s="146">
        <f>SUM(P26:P27)</f>
        <v>2284.0099999999998</v>
      </c>
      <c r="Q28" s="146"/>
      <c r="R28" s="274">
        <f>SUM(R26:R27)</f>
        <v>6497.4410000000007</v>
      </c>
      <c r="S28" s="147"/>
      <c r="T28" s="253">
        <v>64</v>
      </c>
      <c r="U28" s="253">
        <v>155</v>
      </c>
      <c r="V28" s="254">
        <f t="shared" si="0"/>
        <v>7906.19</v>
      </c>
      <c r="W28" s="254">
        <f t="shared" si="1"/>
        <v>4788.8416373</v>
      </c>
      <c r="X28" s="254">
        <f t="shared" si="2"/>
        <v>4378.929070358141</v>
      </c>
      <c r="Y28" s="254">
        <f t="shared" si="3"/>
        <v>2432.4674769999997</v>
      </c>
      <c r="Z28" s="254">
        <v>0</v>
      </c>
      <c r="AA28" s="255">
        <v>0</v>
      </c>
      <c r="AB28" s="254">
        <f t="shared" ref="AB28" si="9">+N28*2.2046</f>
        <v>0</v>
      </c>
      <c r="AC28" s="255">
        <f>+$AC$22/$H$28</f>
        <v>0.27095777221906647</v>
      </c>
      <c r="AD28" s="255">
        <f t="shared" ref="AD28" si="10">+Z28+AA28+AB28+AC278</f>
        <v>0</v>
      </c>
      <c r="AE28" s="149"/>
    </row>
    <row r="29" spans="1:31" s="3" customFormat="1" ht="9.75" customHeight="1" x14ac:dyDescent="0.25">
      <c r="A29" s="150"/>
      <c r="B29" s="150"/>
      <c r="C29" s="151"/>
      <c r="D29" s="151"/>
      <c r="E29" s="151"/>
      <c r="F29" s="151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3"/>
      <c r="T29" s="154"/>
      <c r="U29" s="154"/>
      <c r="AE29" s="4"/>
    </row>
    <row r="30" spans="1:31" s="3" customFormat="1" ht="18.75" customHeight="1" x14ac:dyDescent="0.2">
      <c r="A30" s="298" t="s">
        <v>72</v>
      </c>
      <c r="B30" s="298"/>
      <c r="C30" s="298"/>
      <c r="D30" s="299">
        <f>P28</f>
        <v>2284.0099999999998</v>
      </c>
      <c r="E30" s="299"/>
      <c r="F30" s="155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3"/>
      <c r="T30" s="154"/>
      <c r="U30" s="154"/>
      <c r="AE30" s="4"/>
    </row>
    <row r="31" spans="1:31" s="3" customFormat="1" ht="15" x14ac:dyDescent="0.25">
      <c r="A31" s="157" t="s">
        <v>73</v>
      </c>
      <c r="B31" s="157"/>
      <c r="C31" s="158"/>
      <c r="D31" s="159" t="s">
        <v>164</v>
      </c>
      <c r="E31" s="160"/>
      <c r="F31" s="155"/>
      <c r="G31" s="156"/>
      <c r="H31" s="155"/>
      <c r="I31" s="233"/>
      <c r="J31" s="162"/>
      <c r="K31" s="154"/>
      <c r="L31" s="154"/>
      <c r="M31" s="154"/>
      <c r="N31" s="163"/>
      <c r="O31" s="163"/>
      <c r="P31" s="154"/>
      <c r="Q31" s="164"/>
      <c r="R31" s="154"/>
      <c r="S31" s="153"/>
      <c r="T31" s="154"/>
      <c r="U31" s="154"/>
      <c r="AE31" s="4"/>
    </row>
    <row r="32" spans="1:31" s="3" customFormat="1" ht="15" x14ac:dyDescent="0.25">
      <c r="A32" s="154"/>
      <c r="B32" s="154"/>
      <c r="C32" s="165"/>
      <c r="D32" s="166"/>
      <c r="E32" s="160"/>
      <c r="F32" s="155"/>
      <c r="G32" s="156"/>
      <c r="H32" s="155"/>
      <c r="I32" s="161"/>
      <c r="J32" s="162"/>
      <c r="K32" s="162"/>
      <c r="L32" s="162"/>
      <c r="M32" s="162"/>
      <c r="N32" s="163"/>
      <c r="O32" s="163"/>
      <c r="P32" s="154"/>
      <c r="Q32" s="164"/>
      <c r="R32" s="154"/>
      <c r="S32" s="153"/>
      <c r="T32" s="154"/>
      <c r="U32" s="154"/>
      <c r="AE32" s="4"/>
    </row>
    <row r="33" spans="1:31" ht="12" customHeight="1" x14ac:dyDescent="0.25">
      <c r="A33" s="167"/>
      <c r="B33" s="167"/>
      <c r="C33" s="168"/>
      <c r="D33" s="168"/>
      <c r="E33" s="168"/>
      <c r="F33" s="168"/>
      <c r="G33" s="169"/>
      <c r="H33" s="168"/>
      <c r="I33" s="167"/>
      <c r="J33" s="170"/>
      <c r="K33" s="167"/>
      <c r="L33" s="167"/>
      <c r="M33" s="171" t="s">
        <v>0</v>
      </c>
      <c r="N33" s="172"/>
      <c r="O33" s="172"/>
      <c r="P33" s="167"/>
      <c r="Q33" s="173"/>
      <c r="R33" s="167"/>
      <c r="S33" s="174"/>
      <c r="T33" s="263"/>
      <c r="U33" s="167"/>
    </row>
    <row r="34" spans="1:31" x14ac:dyDescent="0.2">
      <c r="A34" s="167"/>
      <c r="B34" s="167"/>
      <c r="C34" s="167"/>
      <c r="D34" s="167"/>
      <c r="E34" s="167"/>
      <c r="F34" s="168"/>
      <c r="G34" s="169"/>
      <c r="H34" s="168"/>
      <c r="I34" s="167"/>
      <c r="J34" s="175"/>
      <c r="K34" s="170"/>
      <c r="L34" s="170"/>
      <c r="M34" s="170"/>
      <c r="N34" s="172"/>
      <c r="O34" s="172"/>
      <c r="P34" s="167"/>
      <c r="Q34" s="173"/>
      <c r="R34" s="167"/>
      <c r="S34" s="174"/>
      <c r="T34" s="167"/>
      <c r="U34" s="167"/>
    </row>
    <row r="35" spans="1:31" x14ac:dyDescent="0.2">
      <c r="A35" s="167"/>
      <c r="B35" s="167"/>
      <c r="C35" s="167"/>
      <c r="D35" s="167"/>
      <c r="E35" s="167"/>
      <c r="F35" s="167"/>
      <c r="G35" s="176"/>
      <c r="H35" s="167"/>
      <c r="I35" s="177"/>
      <c r="J35" s="177"/>
      <c r="K35" s="167"/>
      <c r="L35" s="167"/>
      <c r="M35" s="167"/>
      <c r="N35" s="178"/>
      <c r="O35" s="178"/>
      <c r="P35" s="167"/>
      <c r="Q35" s="173"/>
      <c r="R35" s="167"/>
      <c r="S35" s="174"/>
      <c r="T35" s="167"/>
      <c r="U35" s="167"/>
    </row>
    <row r="36" spans="1:31" x14ac:dyDescent="0.2">
      <c r="A36" s="167"/>
      <c r="B36" s="167"/>
      <c r="C36" s="167"/>
      <c r="D36" s="167"/>
      <c r="E36" s="167"/>
      <c r="F36" s="167"/>
      <c r="G36" s="176"/>
      <c r="H36" s="167"/>
      <c r="I36" s="167"/>
      <c r="J36" s="170"/>
      <c r="K36" s="170"/>
      <c r="L36" s="170"/>
      <c r="M36" s="170"/>
      <c r="N36" s="172"/>
      <c r="O36" s="172"/>
      <c r="P36" s="167"/>
      <c r="Q36" s="173"/>
      <c r="R36" s="167"/>
      <c r="S36" s="174"/>
      <c r="T36" s="167"/>
      <c r="U36" s="167"/>
    </row>
    <row r="37" spans="1:31" x14ac:dyDescent="0.2">
      <c r="A37" s="167"/>
      <c r="B37" s="167"/>
      <c r="C37" s="167"/>
      <c r="D37" s="167"/>
      <c r="E37" s="167"/>
      <c r="F37" s="167"/>
      <c r="G37" s="176"/>
      <c r="H37" s="167"/>
      <c r="I37" s="167"/>
      <c r="J37" s="170"/>
      <c r="K37" s="170"/>
      <c r="L37" s="170"/>
      <c r="M37" s="170"/>
      <c r="N37" s="172"/>
      <c r="O37" s="172"/>
      <c r="P37" s="167"/>
      <c r="Q37" s="173"/>
      <c r="R37" s="167"/>
      <c r="S37" s="174"/>
      <c r="T37" s="167"/>
      <c r="U37" s="167"/>
    </row>
    <row r="38" spans="1:31" s="180" customFormat="1" x14ac:dyDescent="0.2">
      <c r="A38" s="167"/>
      <c r="B38" s="167"/>
      <c r="C38" s="167"/>
      <c r="D38" s="167"/>
      <c r="E38" s="167"/>
      <c r="F38" s="167"/>
      <c r="G38" s="176"/>
      <c r="H38" s="167"/>
      <c r="I38" s="167"/>
      <c r="J38" s="167"/>
      <c r="K38" s="167"/>
      <c r="L38" s="167"/>
      <c r="M38" s="167"/>
      <c r="N38" s="172"/>
      <c r="O38" s="172"/>
      <c r="P38" s="167"/>
      <c r="Q38" s="173"/>
      <c r="R38" s="167"/>
      <c r="S38" s="174"/>
      <c r="T38" s="167"/>
      <c r="U38" s="167"/>
      <c r="V38" s="9"/>
      <c r="W38" s="9"/>
      <c r="X38" s="9"/>
      <c r="Y38" s="9"/>
      <c r="Z38" s="9"/>
      <c r="AA38" s="9"/>
      <c r="AB38" s="9"/>
      <c r="AC38" s="9"/>
      <c r="AD38" s="9"/>
      <c r="AE38" s="179"/>
    </row>
    <row r="39" spans="1:31" x14ac:dyDescent="0.2">
      <c r="A39" s="167"/>
      <c r="B39" s="167"/>
      <c r="C39" s="167"/>
      <c r="D39" s="167"/>
      <c r="E39" s="167"/>
      <c r="F39" s="167"/>
      <c r="G39" s="176"/>
      <c r="H39" s="167"/>
      <c r="I39" s="167"/>
      <c r="J39" s="170"/>
      <c r="K39" s="170"/>
      <c r="L39" s="170"/>
      <c r="M39" s="170"/>
      <c r="N39" s="172"/>
      <c r="O39" s="172"/>
      <c r="P39" s="167"/>
      <c r="Q39" s="173"/>
      <c r="R39" s="167"/>
      <c r="S39" s="174"/>
      <c r="T39" s="167"/>
      <c r="U39" s="167"/>
    </row>
    <row r="40" spans="1:31" x14ac:dyDescent="0.2">
      <c r="A40" s="167"/>
      <c r="B40" s="167"/>
      <c r="C40" s="167"/>
      <c r="D40" s="167"/>
      <c r="E40" s="167"/>
      <c r="F40" s="167"/>
      <c r="G40" s="176"/>
      <c r="H40" s="167"/>
      <c r="I40" s="167"/>
      <c r="J40" s="170"/>
      <c r="K40" s="170"/>
      <c r="L40" s="170"/>
      <c r="M40" s="170"/>
      <c r="N40" s="172"/>
      <c r="O40" s="172"/>
      <c r="P40" s="167"/>
      <c r="Q40" s="173"/>
      <c r="R40" s="167"/>
      <c r="S40" s="174"/>
      <c r="T40" s="167"/>
      <c r="U40" s="167"/>
    </row>
    <row r="41" spans="1:31" x14ac:dyDescent="0.2">
      <c r="A41" s="167"/>
      <c r="B41" s="167"/>
      <c r="C41" s="167"/>
      <c r="D41" s="167"/>
      <c r="E41" s="167"/>
      <c r="F41" s="167"/>
      <c r="G41" s="176"/>
      <c r="H41" s="167"/>
      <c r="I41" s="167"/>
      <c r="J41" s="170"/>
      <c r="K41" s="170"/>
      <c r="L41" s="170"/>
      <c r="M41" s="170"/>
      <c r="N41" s="172"/>
      <c r="O41" s="172"/>
      <c r="P41" s="167"/>
      <c r="Q41" s="173"/>
      <c r="R41" s="167"/>
      <c r="S41" s="174"/>
      <c r="T41" s="167"/>
      <c r="U41" s="167"/>
    </row>
    <row r="42" spans="1:31" x14ac:dyDescent="0.2">
      <c r="A42" s="167"/>
      <c r="B42" s="167"/>
      <c r="C42" s="167"/>
      <c r="D42" s="167"/>
      <c r="E42" s="167"/>
      <c r="F42" s="167"/>
      <c r="G42" s="176"/>
      <c r="H42" s="167"/>
      <c r="I42" s="167"/>
      <c r="J42" s="170"/>
      <c r="K42" s="170"/>
      <c r="L42" s="170"/>
      <c r="M42" s="170"/>
      <c r="N42" s="172"/>
      <c r="O42" s="172"/>
      <c r="P42" s="167"/>
      <c r="Q42" s="173"/>
      <c r="R42" s="167"/>
      <c r="S42" s="174"/>
      <c r="T42" s="167"/>
      <c r="U42" s="167"/>
    </row>
    <row r="43" spans="1:31" x14ac:dyDescent="0.2">
      <c r="A43" s="167"/>
      <c r="B43" s="167"/>
      <c r="C43" s="167"/>
      <c r="D43" s="167"/>
      <c r="E43" s="167"/>
      <c r="F43" s="167"/>
      <c r="G43" s="176"/>
      <c r="H43" s="167"/>
      <c r="I43" s="167"/>
      <c r="J43" s="170"/>
      <c r="K43" s="170"/>
      <c r="L43" s="170"/>
      <c r="M43" s="170"/>
      <c r="N43" s="172"/>
      <c r="O43" s="172"/>
      <c r="P43" s="167"/>
      <c r="Q43" s="173"/>
      <c r="R43" s="167"/>
      <c r="S43" s="174"/>
      <c r="T43" s="167"/>
      <c r="U43" s="167"/>
    </row>
    <row r="44" spans="1:31" x14ac:dyDescent="0.2">
      <c r="A44" s="167"/>
      <c r="B44" s="167"/>
      <c r="C44" s="167"/>
      <c r="D44" s="167"/>
      <c r="E44" s="167"/>
      <c r="F44" s="167"/>
      <c r="G44" s="176"/>
      <c r="H44" s="167"/>
      <c r="I44" s="167"/>
      <c r="J44" s="170"/>
      <c r="K44" s="170"/>
      <c r="L44" s="170"/>
      <c r="M44" s="170"/>
      <c r="N44" s="172"/>
      <c r="O44" s="172"/>
      <c r="P44" s="167"/>
      <c r="Q44" s="173"/>
      <c r="R44" s="167"/>
      <c r="S44" s="174"/>
      <c r="T44" s="167"/>
      <c r="U44" s="167"/>
    </row>
    <row r="45" spans="1:31" x14ac:dyDescent="0.2">
      <c r="A45" s="167"/>
      <c r="B45" s="167"/>
      <c r="C45" s="167"/>
      <c r="D45" s="167"/>
      <c r="E45" s="167"/>
      <c r="F45" s="167"/>
      <c r="G45" s="176"/>
      <c r="H45" s="167"/>
      <c r="I45" s="167"/>
      <c r="J45" s="170"/>
      <c r="K45" s="170"/>
      <c r="L45" s="170"/>
      <c r="M45" s="170"/>
      <c r="N45" s="172"/>
      <c r="O45" s="172"/>
      <c r="P45" s="167"/>
      <c r="Q45" s="173"/>
      <c r="R45" s="167"/>
      <c r="S45" s="174"/>
      <c r="T45" s="167"/>
      <c r="U45" s="167"/>
    </row>
    <row r="46" spans="1:31" x14ac:dyDescent="0.2">
      <c r="A46" s="167"/>
      <c r="B46" s="167"/>
      <c r="C46" s="167"/>
      <c r="D46" s="167"/>
      <c r="E46" s="167"/>
      <c r="F46" s="167"/>
      <c r="G46" s="176"/>
      <c r="H46" s="167"/>
      <c r="I46" s="167"/>
      <c r="J46" s="170"/>
      <c r="K46" s="170"/>
      <c r="L46" s="170"/>
      <c r="M46" s="170"/>
      <c r="N46" s="172"/>
      <c r="O46" s="172"/>
      <c r="P46" s="167"/>
      <c r="Q46" s="173"/>
      <c r="R46" s="167"/>
      <c r="S46" s="174"/>
      <c r="T46" s="167"/>
      <c r="U46" s="167"/>
    </row>
    <row r="47" spans="1:31" x14ac:dyDescent="0.2">
      <c r="A47" s="167"/>
      <c r="B47" s="167"/>
      <c r="C47" s="167"/>
      <c r="D47" s="167"/>
      <c r="E47" s="167"/>
      <c r="F47" s="167"/>
      <c r="G47" s="176"/>
      <c r="H47" s="167"/>
      <c r="I47" s="167"/>
      <c r="J47" s="170"/>
      <c r="K47" s="170"/>
      <c r="L47" s="170"/>
      <c r="M47" s="170"/>
      <c r="N47" s="172"/>
      <c r="O47" s="172"/>
      <c r="P47" s="167"/>
      <c r="Q47" s="173"/>
      <c r="R47" s="167"/>
      <c r="S47" s="174"/>
      <c r="T47" s="167"/>
      <c r="U47" s="167"/>
    </row>
    <row r="48" spans="1:31" x14ac:dyDescent="0.2">
      <c r="A48" s="167"/>
      <c r="B48" s="167"/>
      <c r="C48" s="167"/>
      <c r="D48" s="167"/>
      <c r="E48" s="167"/>
      <c r="F48" s="167"/>
      <c r="G48" s="176"/>
      <c r="H48" s="167"/>
      <c r="I48" s="167"/>
      <c r="J48" s="170"/>
      <c r="K48" s="170"/>
      <c r="L48" s="170"/>
      <c r="M48" s="170"/>
      <c r="N48" s="172"/>
      <c r="O48" s="172"/>
      <c r="P48" s="167"/>
      <c r="Q48" s="173"/>
      <c r="R48" s="167"/>
      <c r="S48" s="174"/>
      <c r="T48" s="167"/>
      <c r="U48" s="167"/>
    </row>
    <row r="49" spans="1:21" x14ac:dyDescent="0.2">
      <c r="A49" s="167"/>
      <c r="B49" s="167"/>
      <c r="C49" s="167"/>
      <c r="D49" s="167"/>
      <c r="E49" s="167"/>
      <c r="F49" s="167"/>
      <c r="G49" s="176"/>
      <c r="H49" s="167"/>
      <c r="I49" s="167"/>
      <c r="J49" s="170"/>
      <c r="K49" s="170"/>
      <c r="L49" s="170"/>
      <c r="M49" s="170"/>
      <c r="N49" s="172"/>
      <c r="O49" s="172"/>
      <c r="P49" s="167"/>
      <c r="Q49" s="173"/>
      <c r="R49" s="167"/>
      <c r="S49" s="174"/>
      <c r="T49" s="167"/>
      <c r="U49" s="167"/>
    </row>
    <row r="50" spans="1:21" x14ac:dyDescent="0.2">
      <c r="A50" s="167"/>
      <c r="B50" s="167"/>
      <c r="C50" s="167"/>
      <c r="D50" s="167"/>
      <c r="E50" s="167"/>
      <c r="F50" s="167"/>
      <c r="G50" s="176"/>
      <c r="H50" s="167"/>
      <c r="I50" s="167"/>
      <c r="J50" s="170"/>
      <c r="K50" s="170"/>
      <c r="L50" s="170"/>
      <c r="M50" s="170"/>
      <c r="N50" s="172"/>
      <c r="O50" s="172"/>
      <c r="P50" s="167"/>
      <c r="Q50" s="173"/>
      <c r="R50" s="167"/>
      <c r="S50" s="174"/>
      <c r="T50" s="167"/>
      <c r="U50" s="167"/>
    </row>
    <row r="51" spans="1:21" x14ac:dyDescent="0.2">
      <c r="A51" s="167"/>
      <c r="B51" s="167"/>
      <c r="C51" s="167"/>
      <c r="D51" s="167"/>
      <c r="E51" s="167"/>
      <c r="F51" s="167"/>
      <c r="G51" s="176"/>
      <c r="H51" s="167"/>
      <c r="I51" s="167"/>
      <c r="J51" s="170"/>
      <c r="K51" s="170"/>
      <c r="L51" s="170"/>
      <c r="M51" s="170"/>
      <c r="N51" s="172"/>
      <c r="O51" s="172"/>
      <c r="P51" s="167"/>
      <c r="Q51" s="173"/>
      <c r="R51" s="167"/>
      <c r="S51" s="174"/>
      <c r="T51" s="167"/>
      <c r="U51" s="167"/>
    </row>
    <row r="52" spans="1:21" x14ac:dyDescent="0.2">
      <c r="A52" s="167"/>
      <c r="B52" s="167"/>
      <c r="C52" s="167"/>
      <c r="D52" s="167"/>
      <c r="E52" s="167"/>
      <c r="F52" s="167"/>
      <c r="G52" s="176"/>
      <c r="H52" s="167"/>
      <c r="I52" s="167"/>
      <c r="J52" s="170"/>
      <c r="K52" s="170"/>
      <c r="L52" s="170"/>
      <c r="M52" s="170"/>
      <c r="N52" s="172"/>
      <c r="O52" s="172"/>
      <c r="P52" s="167"/>
      <c r="Q52" s="173"/>
      <c r="R52" s="167"/>
      <c r="S52" s="174"/>
      <c r="T52" s="167"/>
      <c r="U52" s="167"/>
    </row>
    <row r="53" spans="1:21" x14ac:dyDescent="0.2">
      <c r="B53" s="167"/>
      <c r="C53" s="167"/>
      <c r="D53" s="167"/>
      <c r="E53" s="167"/>
      <c r="F53" s="167"/>
      <c r="G53" s="176"/>
      <c r="H53" s="167"/>
      <c r="I53" s="167"/>
      <c r="J53" s="181"/>
      <c r="K53" s="181"/>
      <c r="L53" s="181"/>
      <c r="M53" s="181"/>
      <c r="N53" s="182"/>
      <c r="O53" s="182"/>
      <c r="P53" s="167"/>
      <c r="Q53" s="173"/>
      <c r="R53" s="167"/>
    </row>
    <row r="54" spans="1:21" x14ac:dyDescent="0.2">
      <c r="B54" s="167"/>
      <c r="C54" s="167"/>
      <c r="D54" s="167"/>
      <c r="E54" s="167"/>
      <c r="F54" s="167"/>
      <c r="G54" s="176"/>
      <c r="H54" s="167"/>
      <c r="I54" s="167"/>
      <c r="J54" s="181"/>
      <c r="K54" s="181"/>
      <c r="L54" s="181"/>
      <c r="M54" s="181"/>
      <c r="N54" s="182"/>
      <c r="O54" s="182"/>
      <c r="P54" s="167"/>
      <c r="Q54" s="173"/>
      <c r="R54" s="167"/>
    </row>
    <row r="55" spans="1:21" x14ac:dyDescent="0.2">
      <c r="B55" s="167"/>
      <c r="C55" s="167"/>
      <c r="D55" s="167"/>
      <c r="E55" s="167"/>
      <c r="F55" s="167"/>
      <c r="G55" s="176"/>
      <c r="H55" s="167"/>
      <c r="I55" s="167"/>
      <c r="J55" s="181"/>
      <c r="K55" s="181"/>
      <c r="L55" s="181"/>
      <c r="M55" s="181"/>
      <c r="N55" s="182"/>
      <c r="O55" s="182"/>
      <c r="P55" s="167"/>
      <c r="Q55" s="173"/>
      <c r="R55" s="167"/>
    </row>
  </sheetData>
  <autoFilter ref="A25:AE25" xr:uid="{AC71553E-BCBE-4870-AE5A-D46610AE7E6A}"/>
  <mergeCells count="6">
    <mergeCell ref="A28:F28"/>
    <mergeCell ref="A30:C30"/>
    <mergeCell ref="D30:E30"/>
    <mergeCell ref="A1:R1"/>
    <mergeCell ref="A2:R2"/>
    <mergeCell ref="A3:R3"/>
  </mergeCells>
  <pageMargins left="0.17" right="0.17" top="0.19" bottom="0.21" header="0.17" footer="0.08"/>
  <pageSetup paperSize="9" scale="58" orientation="landscape" r:id="rId1"/>
  <headerFooter>
    <oddFooter>&amp;CPage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13BD-73E5-4125-A230-5F37B97E6901}">
  <dimension ref="A1:V51"/>
  <sheetViews>
    <sheetView tabSelected="1" view="pageBreakPreview" topLeftCell="B1" zoomScaleNormal="85" zoomScaleSheetLayoutView="100" workbookViewId="0">
      <selection activeCell="E21" sqref="E21"/>
    </sheetView>
  </sheetViews>
  <sheetFormatPr defaultRowHeight="12.75" x14ac:dyDescent="0.2"/>
  <cols>
    <col min="1" max="1" width="6.5703125" style="9" customWidth="1"/>
    <col min="2" max="2" width="10.5703125" style="9" customWidth="1"/>
    <col min="3" max="3" width="12.85546875" style="9" customWidth="1"/>
    <col min="4" max="4" width="27.42578125" style="9" customWidth="1"/>
    <col min="5" max="5" width="19.28515625" style="9" bestFit="1" customWidth="1"/>
    <col min="6" max="6" width="16.140625" style="9" customWidth="1"/>
    <col min="7" max="7" width="13.28515625" style="9" customWidth="1"/>
    <col min="8" max="8" width="17.85546875" style="9" customWidth="1"/>
    <col min="9" max="9" width="15.28515625" style="9" customWidth="1"/>
    <col min="10" max="10" width="16.42578125" style="185" customWidth="1"/>
    <col min="11" max="11" width="15.140625" style="185" customWidth="1"/>
    <col min="12" max="12" width="19.140625" style="185" customWidth="1"/>
    <col min="13" max="13" width="15.7109375" style="185" customWidth="1"/>
    <col min="14" max="14" width="12.5703125" style="185" customWidth="1"/>
    <col min="15" max="15" width="9.140625" style="9"/>
    <col min="16" max="16" width="10.28515625" style="9" bestFit="1" customWidth="1"/>
    <col min="17" max="17" width="15.7109375" style="9" customWidth="1"/>
    <col min="18" max="18" width="15.140625" style="9" bestFit="1" customWidth="1"/>
    <col min="19" max="19" width="10.140625" style="9" bestFit="1" customWidth="1"/>
    <col min="20" max="20" width="11.85546875" style="9" bestFit="1" customWidth="1"/>
    <col min="21" max="21" width="10.28515625" style="9" customWidth="1"/>
    <col min="22" max="22" width="9.140625" style="9"/>
    <col min="23" max="23" width="9.85546875" style="9" customWidth="1"/>
    <col min="24" max="24" width="10.28515625" style="9" bestFit="1" customWidth="1"/>
    <col min="25" max="16384" width="9.140625" style="9"/>
  </cols>
  <sheetData>
    <row r="1" spans="1:15" s="3" customFormat="1" ht="16.5" customHeight="1" x14ac:dyDescent="0.25">
      <c r="A1" s="300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</row>
    <row r="2" spans="1:15" s="3" customFormat="1" ht="16.5" customHeight="1" thickBot="1" x14ac:dyDescent="0.3">
      <c r="A2" s="301" t="s">
        <v>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</row>
    <row r="3" spans="1:15" ht="23.25" customHeight="1" thickTop="1" x14ac:dyDescent="0.2">
      <c r="A3" s="306" t="s">
        <v>74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</row>
    <row r="4" spans="1:15" ht="14.25" customHeight="1" x14ac:dyDescent="0.25">
      <c r="A4" s="188" t="s">
        <v>75</v>
      </c>
      <c r="B4" s="48"/>
      <c r="C4" s="189"/>
      <c r="D4" s="64" t="str">
        <f>'[1]INV HQ'!E4</f>
        <v>KAM HING PIECE WORKS LTD</v>
      </c>
      <c r="E4" s="48"/>
      <c r="F4" s="48"/>
      <c r="G4" s="190"/>
      <c r="H4" s="190"/>
      <c r="I4" s="191" t="s">
        <v>5</v>
      </c>
      <c r="J4" s="189"/>
      <c r="K4" s="189" t="str">
        <f>'INV-HQ'!L4</f>
        <v>KHV-MNA150726-01</v>
      </c>
      <c r="L4" s="189"/>
      <c r="M4" s="189"/>
      <c r="N4" s="192"/>
    </row>
    <row r="5" spans="1:15" s="41" customFormat="1" ht="14.25" customHeight="1" x14ac:dyDescent="0.25">
      <c r="A5" s="193" t="s">
        <v>6</v>
      </c>
      <c r="B5" s="25"/>
      <c r="C5" s="25"/>
      <c r="D5" s="25" t="str">
        <f>'[1]INV HQ'!E5</f>
        <v>UNIT A, 23/F., TML TOWER, 3 HOI SHING ROAD,</v>
      </c>
      <c r="E5" s="25"/>
      <c r="F5" s="25"/>
      <c r="G5" s="25"/>
      <c r="H5" s="194"/>
      <c r="I5" s="195" t="s">
        <v>8</v>
      </c>
      <c r="J5" s="196"/>
      <c r="K5" s="196" t="str">
        <f>'INV-HQ'!L5</f>
        <v>15/07/2026</v>
      </c>
      <c r="L5" s="196"/>
      <c r="M5" s="196"/>
      <c r="N5" s="197"/>
    </row>
    <row r="6" spans="1:15" ht="15" customHeight="1" x14ac:dyDescent="0.25">
      <c r="A6" s="198"/>
      <c r="B6" s="25"/>
      <c r="C6" s="25"/>
      <c r="D6" s="25" t="str">
        <f>'[1]INV HQ'!E6</f>
        <v>TSUEN WAN, N.T., HONG KONG</v>
      </c>
      <c r="E6" s="25"/>
      <c r="F6" s="25"/>
      <c r="G6" s="25"/>
      <c r="H6" s="25"/>
      <c r="I6" s="199" t="s">
        <v>10</v>
      </c>
      <c r="J6" s="200"/>
      <c r="K6" s="48" t="str">
        <f>'INV-HQ'!L6</f>
        <v>MAXHILL MANAGEMENT SERVICES PTE LTD.</v>
      </c>
      <c r="L6" s="200"/>
      <c r="M6" s="200"/>
      <c r="N6" s="201"/>
    </row>
    <row r="7" spans="1:15" ht="15" customHeight="1" x14ac:dyDescent="0.25">
      <c r="A7" s="276" t="s">
        <v>12</v>
      </c>
      <c r="B7" s="277"/>
      <c r="C7" s="48"/>
      <c r="D7" s="278" t="str">
        <f>'INV-HQ'!D7</f>
        <v>PT Nirwana Alabare Garment</v>
      </c>
      <c r="E7" s="277"/>
      <c r="F7" s="277"/>
      <c r="G7" s="277"/>
      <c r="H7" s="279"/>
      <c r="I7" s="202" t="s">
        <v>11</v>
      </c>
      <c r="J7" s="203"/>
      <c r="K7" s="83" t="str">
        <f>'INV-HQ'!L7</f>
        <v>265K0104-LOT A-CHASE-DF00252</v>
      </c>
      <c r="L7" s="204"/>
      <c r="M7" s="25"/>
      <c r="N7" s="208"/>
      <c r="O7" s="69"/>
    </row>
    <row r="8" spans="1:15" ht="15" customHeight="1" x14ac:dyDescent="0.25">
      <c r="A8" s="206"/>
      <c r="B8" s="24"/>
      <c r="C8" s="25"/>
      <c r="D8" s="83" t="str">
        <f>'INV-HQ'!D8</f>
        <v>Jl. Raya Rancaekek - Majalaya No.289,Desa Solokan Jeruk ,</v>
      </c>
      <c r="E8" s="24"/>
      <c r="F8" s="24"/>
      <c r="G8" s="24"/>
      <c r="H8" s="205"/>
      <c r="I8" s="207" t="s">
        <v>13</v>
      </c>
      <c r="J8" s="25"/>
      <c r="K8" s="83" t="str">
        <f>'INV-HQ'!L8</f>
        <v>S#692926 HOL26</v>
      </c>
      <c r="L8" s="25"/>
      <c r="M8" s="25"/>
      <c r="N8" s="208"/>
      <c r="O8" s="69"/>
    </row>
    <row r="9" spans="1:15" ht="15" customHeight="1" x14ac:dyDescent="0.25">
      <c r="A9" s="206"/>
      <c r="B9" s="24"/>
      <c r="C9" s="25"/>
      <c r="D9" s="83" t="str">
        <f>'INV-HQ'!D9</f>
        <v>Kecamatan  Solokan Jeruk,Kabupaten Bandung Jawa Barat 40382,Indonesia</v>
      </c>
      <c r="E9" s="24"/>
      <c r="F9" s="24"/>
      <c r="G9" s="24"/>
      <c r="H9" s="205"/>
      <c r="I9" s="207" t="s">
        <v>14</v>
      </c>
      <c r="J9" s="25"/>
      <c r="K9" s="83" t="str">
        <f>'INV-HQ'!L9</f>
        <v>KZ260600036</v>
      </c>
      <c r="L9" s="25"/>
      <c r="M9" s="25"/>
      <c r="N9" s="208"/>
      <c r="O9" s="69"/>
    </row>
    <row r="10" spans="1:15" ht="12.75" customHeight="1" x14ac:dyDescent="0.25">
      <c r="A10" s="280"/>
      <c r="B10" s="128"/>
      <c r="C10" s="133"/>
      <c r="D10" s="212" t="str">
        <f>'INV-HQ'!D10</f>
        <v>Tel: +62 285962076 ID : 74.540.692.6-444.000</v>
      </c>
      <c r="E10" s="128"/>
      <c r="F10" s="128"/>
      <c r="G10" s="128"/>
      <c r="H10" s="281"/>
      <c r="I10" s="210" t="s">
        <v>15</v>
      </c>
      <c r="J10" s="25"/>
      <c r="K10" s="83" t="str">
        <f>'INV-HQ'!L10</f>
        <v>01KHV-KFPW/2025</v>
      </c>
      <c r="L10" s="25"/>
      <c r="M10" s="25"/>
      <c r="N10" s="208"/>
      <c r="O10" s="69"/>
    </row>
    <row r="11" spans="1:15" ht="15" x14ac:dyDescent="0.25">
      <c r="A11" s="213" t="s">
        <v>17</v>
      </c>
      <c r="B11" s="24"/>
      <c r="C11" s="25"/>
      <c r="D11" s="24" t="str">
        <f>'INV-HQ'!D11</f>
        <v>BY VESSEL</v>
      </c>
      <c r="E11" s="24"/>
      <c r="F11" s="24"/>
      <c r="G11" s="24"/>
      <c r="H11" s="25"/>
      <c r="I11" s="214" t="s">
        <v>18</v>
      </c>
      <c r="J11" s="48"/>
      <c r="K11" s="78" t="str">
        <f>'INV-HQ'!L11</f>
        <v>SITSGJT0709G189957</v>
      </c>
      <c r="L11" s="48"/>
      <c r="M11" s="48"/>
      <c r="N11" s="215"/>
      <c r="O11" s="69"/>
    </row>
    <row r="12" spans="1:15" ht="17.25" customHeight="1" x14ac:dyDescent="0.25">
      <c r="A12" s="213" t="s">
        <v>19</v>
      </c>
      <c r="B12" s="24"/>
      <c r="C12" s="25"/>
      <c r="D12" s="83" t="str">
        <f>'INV-HQ'!D12</f>
        <v>HO CHI MINH CITY, VIETNAM</v>
      </c>
      <c r="E12" s="24"/>
      <c r="F12" s="24"/>
      <c r="G12" s="209"/>
      <c r="H12" s="25"/>
      <c r="I12" s="216" t="s">
        <v>20</v>
      </c>
      <c r="J12" s="25"/>
      <c r="K12" s="272" t="str">
        <f>'INV-HQ'!L12</f>
        <v>SITU2469545</v>
      </c>
      <c r="L12" s="25"/>
      <c r="M12" s="25"/>
      <c r="N12" s="119"/>
      <c r="O12" s="69"/>
    </row>
    <row r="13" spans="1:15" ht="17.25" customHeight="1" x14ac:dyDescent="0.25">
      <c r="A13" s="213" t="s">
        <v>21</v>
      </c>
      <c r="B13" s="24"/>
      <c r="C13" s="25"/>
      <c r="D13" s="83" t="str">
        <f>'INV-HQ'!D13</f>
        <v xml:space="preserve"> JAKARTA, INDONESIA</v>
      </c>
      <c r="E13" s="24"/>
      <c r="F13" s="24"/>
      <c r="G13" s="24"/>
      <c r="H13" s="25"/>
      <c r="I13" s="216" t="s">
        <v>22</v>
      </c>
      <c r="J13" s="110"/>
      <c r="K13" s="272" t="str">
        <f>'INV-HQ'!L13</f>
        <v>SITB016385</v>
      </c>
      <c r="L13" s="204"/>
      <c r="M13" s="204"/>
      <c r="N13" s="119"/>
      <c r="O13" s="69"/>
    </row>
    <row r="14" spans="1:15" ht="15" x14ac:dyDescent="0.25">
      <c r="A14" s="213" t="s">
        <v>23</v>
      </c>
      <c r="B14" s="24"/>
      <c r="C14" s="25"/>
      <c r="D14" s="83" t="str">
        <f>'INV-HQ'!D14</f>
        <v>Allowed</v>
      </c>
      <c r="E14" s="24"/>
      <c r="F14" s="24"/>
      <c r="G14" s="24"/>
      <c r="H14" s="25"/>
      <c r="I14" s="216" t="s">
        <v>25</v>
      </c>
      <c r="J14" s="25"/>
      <c r="K14" s="267">
        <f>'INV-HQ'!L14</f>
        <v>46224</v>
      </c>
      <c r="L14" s="25"/>
      <c r="M14" s="25"/>
      <c r="N14" s="211"/>
      <c r="O14" s="69"/>
    </row>
    <row r="15" spans="1:15" ht="15" x14ac:dyDescent="0.25">
      <c r="A15" s="213" t="s">
        <v>26</v>
      </c>
      <c r="B15" s="24"/>
      <c r="C15" s="25"/>
      <c r="D15" s="83" t="str">
        <f>'INV-HQ'!D15</f>
        <v>Allowed</v>
      </c>
      <c r="E15" s="24"/>
      <c r="F15" s="24"/>
      <c r="G15" s="24"/>
      <c r="H15" s="25"/>
      <c r="I15" s="216" t="s">
        <v>27</v>
      </c>
      <c r="J15" s="25"/>
      <c r="K15" s="267">
        <f>'INV-HQ'!L15</f>
        <v>46227</v>
      </c>
      <c r="L15" s="25"/>
      <c r="M15" s="25"/>
      <c r="N15" s="208"/>
      <c r="O15" s="69"/>
    </row>
    <row r="16" spans="1:15" ht="15" x14ac:dyDescent="0.25">
      <c r="A16" s="217" t="s">
        <v>28</v>
      </c>
      <c r="B16" s="24"/>
      <c r="C16" s="25"/>
      <c r="D16" s="83" t="str">
        <f>'INV-HQ'!D16</f>
        <v>T/T 30 days</v>
      </c>
      <c r="E16" s="24"/>
      <c r="F16" s="24"/>
      <c r="G16" s="24"/>
      <c r="H16" s="25"/>
      <c r="I16" s="218" t="s">
        <v>30</v>
      </c>
      <c r="J16" s="24"/>
      <c r="K16" s="219"/>
      <c r="L16" s="203"/>
      <c r="M16" s="203"/>
      <c r="N16" s="208"/>
      <c r="O16" s="69"/>
    </row>
    <row r="17" spans="1:22" ht="15" x14ac:dyDescent="0.25">
      <c r="A17" s="220" t="s">
        <v>31</v>
      </c>
      <c r="B17" s="221"/>
      <c r="C17" s="25"/>
      <c r="D17" s="83" t="str">
        <f>'INV-HQ'!D17</f>
        <v>FOB, HO CHI MINH CITY PORT, VIETNAM</v>
      </c>
      <c r="E17" s="24"/>
      <c r="F17" s="24"/>
      <c r="G17" s="24"/>
      <c r="H17" s="25"/>
      <c r="I17" s="116" t="s">
        <v>32</v>
      </c>
      <c r="J17" s="117" t="str">
        <f>'[1]INV HQ'!K19</f>
        <v>KAM HING (VIETNAM) TEXTILE PRINTING AND DYEING COMPANY LIMITED</v>
      </c>
      <c r="K17" s="24"/>
      <c r="L17" s="83"/>
      <c r="M17" s="83"/>
      <c r="N17" s="211"/>
      <c r="O17" s="69"/>
    </row>
    <row r="18" spans="1:22" ht="15" x14ac:dyDescent="0.25">
      <c r="A18" s="217"/>
      <c r="B18" s="24"/>
      <c r="C18" s="25"/>
      <c r="D18" s="24"/>
      <c r="E18" s="24"/>
      <c r="F18" s="24"/>
      <c r="G18" s="24"/>
      <c r="H18" s="25"/>
      <c r="I18" s="116" t="s">
        <v>33</v>
      </c>
      <c r="J18" s="117"/>
      <c r="K18" s="219"/>
      <c r="L18" s="203"/>
      <c r="M18" s="203"/>
      <c r="N18" s="205"/>
      <c r="O18" s="69"/>
    </row>
    <row r="19" spans="1:22" s="41" customFormat="1" ht="16.5" customHeight="1" x14ac:dyDescent="0.25">
      <c r="A19" s="116"/>
      <c r="B19" s="117"/>
      <c r="C19" s="194"/>
      <c r="D19" s="221"/>
      <c r="E19" s="221"/>
      <c r="F19" s="221"/>
      <c r="G19" s="221"/>
      <c r="H19" s="221"/>
      <c r="I19" s="116" t="s">
        <v>34</v>
      </c>
      <c r="J19" s="117" t="str">
        <f>'[1]INV HQ'!K21</f>
        <v>Vietnam Joint Stock Commercial Bank For Industry and Trade - Branch No.6</v>
      </c>
      <c r="K19" s="222"/>
      <c r="L19" s="110"/>
      <c r="M19" s="110"/>
      <c r="N19" s="223"/>
      <c r="O19" s="111"/>
    </row>
    <row r="20" spans="1:22" s="41" customFormat="1" ht="21.75" customHeight="1" x14ac:dyDescent="0.25">
      <c r="A20" s="116"/>
      <c r="B20" s="117"/>
      <c r="C20" s="194"/>
      <c r="D20" s="221"/>
      <c r="E20" s="221"/>
      <c r="F20" s="221"/>
      <c r="G20" s="221"/>
      <c r="H20" s="221"/>
      <c r="I20" s="116"/>
      <c r="J20" s="117" t="str">
        <f>'[1]INV HQ'!K22</f>
        <v>Ho Chi Minh City</v>
      </c>
      <c r="K20" s="222"/>
      <c r="L20" s="110"/>
      <c r="M20" s="110"/>
      <c r="N20" s="223"/>
      <c r="O20" s="111"/>
    </row>
    <row r="21" spans="1:22" ht="16.5" customHeight="1" x14ac:dyDescent="0.25">
      <c r="A21" s="116"/>
      <c r="B21" s="117"/>
      <c r="C21" s="24"/>
      <c r="D21" s="24"/>
      <c r="E21" s="24"/>
      <c r="F21" s="24"/>
      <c r="G21" s="24"/>
      <c r="H21" s="24"/>
      <c r="I21" s="116" t="s">
        <v>37</v>
      </c>
      <c r="J21" s="117" t="str">
        <f>'[1]INV HQ'!K23</f>
        <v>1A - 1B - 2 Floor, A part of 11 Floor, 635B Building, Nguyen Trai Street, Cho Lon Ward,</v>
      </c>
      <c r="K21" s="83"/>
      <c r="L21" s="25"/>
      <c r="M21" s="25"/>
      <c r="N21" s="211"/>
      <c r="O21" s="69"/>
    </row>
    <row r="22" spans="1:22" ht="18.75" customHeight="1" x14ac:dyDescent="0.25">
      <c r="A22" s="116"/>
      <c r="B22" s="117"/>
      <c r="C22" s="24"/>
      <c r="D22" s="24"/>
      <c r="E22" s="24"/>
      <c r="F22" s="24"/>
      <c r="G22" s="24"/>
      <c r="H22" s="24"/>
      <c r="I22" s="116"/>
      <c r="J22" s="117" t="str">
        <f>'[1]INV HQ'!K24</f>
        <v xml:space="preserve"> Ho Chi Minh City, Vietnam</v>
      </c>
      <c r="K22" s="83"/>
      <c r="L22" s="25"/>
      <c r="M22" s="25"/>
      <c r="N22" s="211"/>
      <c r="O22" s="69"/>
    </row>
    <row r="23" spans="1:22" ht="19.5" customHeight="1" x14ac:dyDescent="0.25">
      <c r="A23" s="116"/>
      <c r="B23" s="117"/>
      <c r="C23" s="83"/>
      <c r="D23" s="24"/>
      <c r="E23" s="24"/>
      <c r="F23" s="24"/>
      <c r="G23" s="24"/>
      <c r="H23" s="24"/>
      <c r="I23" s="124" t="s">
        <v>40</v>
      </c>
      <c r="J23" s="117" t="str">
        <f>'[1]INV HQ'!K25</f>
        <v>ICBVVNVX922</v>
      </c>
      <c r="K23" s="224"/>
      <c r="L23" s="61"/>
      <c r="M23" s="61"/>
      <c r="N23" s="211"/>
      <c r="O23" s="69"/>
    </row>
    <row r="24" spans="1:22" s="3" customFormat="1" ht="41.25" customHeight="1" x14ac:dyDescent="0.25">
      <c r="A24" s="136" t="s">
        <v>44</v>
      </c>
      <c r="B24" s="136" t="s">
        <v>46</v>
      </c>
      <c r="C24" s="136" t="s">
        <v>47</v>
      </c>
      <c r="D24" s="136" t="s">
        <v>48</v>
      </c>
      <c r="E24" s="136" t="s">
        <v>49</v>
      </c>
      <c r="F24" s="136" t="s">
        <v>76</v>
      </c>
      <c r="G24" s="136" t="s">
        <v>50</v>
      </c>
      <c r="H24" s="138" t="s">
        <v>51</v>
      </c>
      <c r="I24" s="138" t="s">
        <v>52</v>
      </c>
      <c r="J24" s="139" t="s">
        <v>53</v>
      </c>
      <c r="K24" s="139" t="s">
        <v>54</v>
      </c>
      <c r="L24" s="139" t="s">
        <v>55</v>
      </c>
      <c r="M24" s="139" t="s">
        <v>56</v>
      </c>
      <c r="N24" s="139" t="s">
        <v>93</v>
      </c>
      <c r="P24" s="225"/>
      <c r="R24" s="145"/>
      <c r="T24" s="145"/>
      <c r="U24" s="145"/>
      <c r="V24" s="145"/>
    </row>
    <row r="25" spans="1:22" s="3" customFormat="1" ht="36.75" customHeight="1" x14ac:dyDescent="0.25">
      <c r="A25" s="226">
        <v>1</v>
      </c>
      <c r="B25" s="307" t="s">
        <v>90</v>
      </c>
      <c r="C25" s="307" t="s">
        <v>159</v>
      </c>
      <c r="D25" s="307" t="s">
        <v>92</v>
      </c>
      <c r="E25" s="265" t="s">
        <v>163</v>
      </c>
      <c r="F25" s="227" t="s">
        <v>165</v>
      </c>
      <c r="G25" s="228">
        <v>24</v>
      </c>
      <c r="H25" s="228">
        <v>544.9</v>
      </c>
      <c r="I25" s="229">
        <v>552.1</v>
      </c>
      <c r="J25" s="230">
        <v>2441.6999999999998</v>
      </c>
      <c r="K25" s="230">
        <v>2232.69</v>
      </c>
      <c r="L25" s="230">
        <v>1201.31</v>
      </c>
      <c r="M25" s="230">
        <v>1217.1500000000001</v>
      </c>
      <c r="N25" s="309" t="s">
        <v>167</v>
      </c>
      <c r="P25" s="225"/>
      <c r="R25" s="145"/>
      <c r="T25" s="145"/>
      <c r="U25" s="145"/>
      <c r="V25" s="145"/>
    </row>
    <row r="26" spans="1:22" s="3" customFormat="1" ht="38.25" customHeight="1" x14ac:dyDescent="0.25">
      <c r="A26" s="226">
        <v>2</v>
      </c>
      <c r="B26" s="308"/>
      <c r="C26" s="308"/>
      <c r="D26" s="308"/>
      <c r="E26" s="265" t="s">
        <v>139</v>
      </c>
      <c r="F26" s="227" t="s">
        <v>166</v>
      </c>
      <c r="G26" s="228">
        <v>20</v>
      </c>
      <c r="H26" s="228">
        <v>545.25</v>
      </c>
      <c r="I26" s="229">
        <v>551.25</v>
      </c>
      <c r="J26" s="230">
        <v>2421.85</v>
      </c>
      <c r="K26" s="230">
        <v>2214.58</v>
      </c>
      <c r="L26" s="230">
        <v>1202.0899999999999</v>
      </c>
      <c r="M26" s="230">
        <v>1215.29</v>
      </c>
      <c r="N26" s="310"/>
      <c r="P26" s="225"/>
      <c r="R26" s="145"/>
      <c r="T26" s="145"/>
      <c r="U26" s="145"/>
      <c r="V26" s="145"/>
    </row>
    <row r="27" spans="1:22" s="3" customFormat="1" ht="19.5" customHeight="1" x14ac:dyDescent="0.25">
      <c r="A27" s="305" t="s">
        <v>71</v>
      </c>
      <c r="B27" s="305"/>
      <c r="C27" s="305"/>
      <c r="D27" s="305"/>
      <c r="E27" s="305"/>
      <c r="F27" s="305"/>
      <c r="G27" s="231">
        <f t="shared" ref="G27:M27" si="0">SUM(G25:G26)</f>
        <v>44</v>
      </c>
      <c r="H27" s="231">
        <f t="shared" si="0"/>
        <v>1090.1500000000001</v>
      </c>
      <c r="I27" s="231">
        <f t="shared" si="0"/>
        <v>1103.3499999999999</v>
      </c>
      <c r="J27" s="231">
        <f t="shared" si="0"/>
        <v>4863.5499999999993</v>
      </c>
      <c r="K27" s="231">
        <f t="shared" si="0"/>
        <v>4447.2700000000004</v>
      </c>
      <c r="L27" s="231">
        <f t="shared" si="0"/>
        <v>2403.3999999999996</v>
      </c>
      <c r="M27" s="231">
        <f t="shared" si="0"/>
        <v>2432.44</v>
      </c>
      <c r="N27" s="311"/>
    </row>
    <row r="28" spans="1:22" s="3" customFormat="1" ht="3.75" customHeight="1" x14ac:dyDescent="0.25">
      <c r="A28" s="232"/>
      <c r="B28" s="161"/>
      <c r="C28" s="161"/>
      <c r="D28" s="161"/>
      <c r="E28" s="161"/>
      <c r="F28" s="161"/>
      <c r="G28" s="233"/>
      <c r="H28" s="233"/>
      <c r="I28" s="233"/>
      <c r="J28" s="233"/>
      <c r="K28" s="233"/>
      <c r="L28" s="233"/>
      <c r="M28" s="233"/>
      <c r="N28" s="233"/>
    </row>
    <row r="29" spans="1:22" s="3" customFormat="1" ht="18.75" customHeight="1" x14ac:dyDescent="0.25">
      <c r="A29" s="234" t="s">
        <v>77</v>
      </c>
      <c r="B29" s="235"/>
      <c r="C29" s="261">
        <f>G27</f>
        <v>44</v>
      </c>
      <c r="D29" s="236" t="s">
        <v>78</v>
      </c>
      <c r="E29" s="237">
        <f>J27</f>
        <v>4863.5499999999993</v>
      </c>
      <c r="F29" s="238" t="s">
        <v>79</v>
      </c>
      <c r="G29" s="239">
        <v>3.82</v>
      </c>
      <c r="H29" s="240" t="s">
        <v>80</v>
      </c>
      <c r="I29" s="161"/>
      <c r="J29" s="162"/>
      <c r="K29" s="154"/>
      <c r="L29" s="154"/>
      <c r="M29" s="154"/>
      <c r="N29" s="154"/>
    </row>
    <row r="30" spans="1:22" s="3" customFormat="1" ht="15.75" x14ac:dyDescent="0.25">
      <c r="A30" s="235" t="s">
        <v>81</v>
      </c>
      <c r="B30" s="241"/>
      <c r="C30" s="262">
        <f>H27</f>
        <v>1090.1500000000001</v>
      </c>
      <c r="D30" s="236" t="s">
        <v>82</v>
      </c>
      <c r="E30" s="237">
        <f>L27</f>
        <v>2403.3999999999996</v>
      </c>
      <c r="F30" s="238" t="s">
        <v>83</v>
      </c>
      <c r="G30" s="239"/>
      <c r="H30" s="242"/>
      <c r="I30" s="243"/>
      <c r="J30" s="162"/>
      <c r="K30" s="154"/>
      <c r="L30" s="154"/>
      <c r="M30" s="154"/>
      <c r="N30" s="154"/>
    </row>
    <row r="31" spans="1:22" s="3" customFormat="1" ht="15.75" x14ac:dyDescent="0.25">
      <c r="A31" s="235" t="s">
        <v>84</v>
      </c>
      <c r="B31" s="241"/>
      <c r="C31" s="262">
        <f>I27</f>
        <v>1103.3499999999999</v>
      </c>
      <c r="D31" s="236" t="s">
        <v>82</v>
      </c>
      <c r="E31" s="237">
        <f>M27</f>
        <v>2432.44</v>
      </c>
      <c r="F31" s="238" t="s">
        <v>83</v>
      </c>
      <c r="G31" s="239"/>
      <c r="H31" s="244"/>
      <c r="I31" s="233"/>
      <c r="J31" s="162"/>
      <c r="K31" s="162"/>
      <c r="L31" s="162"/>
      <c r="M31" s="162"/>
      <c r="N31" s="162"/>
    </row>
    <row r="32" spans="1:22" ht="16.5" customHeight="1" x14ac:dyDescent="0.25">
      <c r="A32" s="235"/>
      <c r="B32" s="241"/>
      <c r="C32" s="262">
        <f>K27</f>
        <v>4447.2700000000004</v>
      </c>
      <c r="D32" s="236" t="s">
        <v>85</v>
      </c>
      <c r="E32" s="235"/>
      <c r="F32" s="235"/>
      <c r="G32" s="235"/>
      <c r="H32" s="241"/>
      <c r="I32" s="167"/>
      <c r="J32" s="170"/>
      <c r="K32" s="171"/>
      <c r="L32" s="167"/>
      <c r="M32" s="167"/>
      <c r="N32" s="167"/>
    </row>
    <row r="33" spans="1:14" ht="15" x14ac:dyDescent="0.25">
      <c r="A33" s="167"/>
      <c r="B33" s="167"/>
      <c r="C33" s="167"/>
      <c r="D33" s="245"/>
      <c r="E33" s="168"/>
      <c r="F33" s="168"/>
      <c r="G33" s="168"/>
      <c r="H33" s="167"/>
      <c r="I33" s="167"/>
      <c r="J33" s="175"/>
      <c r="K33" s="171" t="s">
        <v>0</v>
      </c>
      <c r="L33" s="170"/>
      <c r="M33" s="170"/>
      <c r="N33" s="170"/>
    </row>
    <row r="34" spans="1:14" ht="24" customHeight="1" x14ac:dyDescent="0.2">
      <c r="A34" s="167"/>
      <c r="B34" s="167"/>
      <c r="C34" s="167"/>
      <c r="D34" s="167"/>
      <c r="E34" s="167"/>
      <c r="F34" s="167"/>
      <c r="G34" s="167"/>
      <c r="H34" s="177"/>
      <c r="I34" s="177"/>
      <c r="J34" s="177"/>
      <c r="K34" s="167"/>
      <c r="L34" s="167"/>
      <c r="M34" s="167"/>
      <c r="N34" s="167"/>
    </row>
    <row r="35" spans="1:14" x14ac:dyDescent="0.2">
      <c r="A35" s="167"/>
      <c r="B35" s="167"/>
      <c r="C35" s="167"/>
      <c r="D35" s="167"/>
      <c r="E35" s="167"/>
      <c r="F35" s="167"/>
      <c r="G35" s="167"/>
      <c r="H35" s="167"/>
      <c r="I35" s="167"/>
      <c r="J35" s="170"/>
      <c r="K35" s="170"/>
      <c r="L35" s="170"/>
      <c r="M35" s="170"/>
      <c r="N35" s="170"/>
    </row>
    <row r="36" spans="1:14" s="248" customFormat="1" ht="15" customHeight="1" x14ac:dyDescent="0.25">
      <c r="A36" s="246"/>
      <c r="B36" s="246"/>
      <c r="C36" s="246"/>
      <c r="D36" s="246"/>
      <c r="E36" s="246"/>
      <c r="F36" s="246"/>
      <c r="G36" s="246"/>
      <c r="H36" s="246"/>
      <c r="I36" s="246"/>
      <c r="J36" s="247"/>
      <c r="K36" s="247"/>
      <c r="L36" s="247"/>
      <c r="M36" s="247"/>
      <c r="N36" s="247"/>
    </row>
    <row r="37" spans="1:14" s="248" customFormat="1" ht="33.75" customHeight="1" x14ac:dyDescent="0.25">
      <c r="A37" s="246"/>
      <c r="B37" s="246"/>
      <c r="C37" s="246"/>
      <c r="D37" s="246"/>
      <c r="E37" s="246"/>
      <c r="F37" s="246"/>
      <c r="G37" s="246"/>
      <c r="H37" s="246"/>
      <c r="I37" s="246"/>
      <c r="J37" s="247"/>
      <c r="K37" s="247"/>
      <c r="L37" s="247"/>
      <c r="M37" s="247"/>
      <c r="N37" s="247"/>
    </row>
    <row r="38" spans="1:14" x14ac:dyDescent="0.2">
      <c r="A38" s="167"/>
      <c r="B38" s="167"/>
      <c r="C38" s="167"/>
      <c r="D38" s="167"/>
      <c r="E38" s="167"/>
      <c r="F38" s="167"/>
      <c r="G38" s="167"/>
      <c r="H38" s="167"/>
      <c r="I38" s="167"/>
      <c r="J38" s="170"/>
      <c r="K38" s="170"/>
      <c r="L38" s="170"/>
      <c r="M38" s="170"/>
      <c r="N38" s="170"/>
    </row>
    <row r="39" spans="1:14" x14ac:dyDescent="0.2">
      <c r="A39" s="167"/>
      <c r="B39" s="167"/>
      <c r="C39" s="167"/>
      <c r="D39" s="167"/>
      <c r="E39" s="167"/>
      <c r="F39" s="167"/>
      <c r="G39" s="167"/>
      <c r="H39" s="167"/>
      <c r="I39" s="167"/>
      <c r="J39" s="170"/>
      <c r="K39" s="170"/>
      <c r="L39" s="170"/>
      <c r="M39" s="170"/>
      <c r="N39" s="170"/>
    </row>
    <row r="40" spans="1:14" x14ac:dyDescent="0.2">
      <c r="A40" s="167"/>
      <c r="B40" s="167"/>
      <c r="C40" s="167"/>
      <c r="D40" s="167"/>
      <c r="E40" s="167"/>
      <c r="F40" s="167"/>
      <c r="G40" s="167"/>
      <c r="H40" s="167"/>
      <c r="I40" s="167"/>
      <c r="J40" s="170"/>
      <c r="K40" s="170"/>
      <c r="L40" s="170"/>
      <c r="M40" s="170"/>
      <c r="N40" s="170"/>
    </row>
    <row r="41" spans="1:14" x14ac:dyDescent="0.2">
      <c r="A41" s="167"/>
      <c r="B41" s="167"/>
      <c r="C41" s="167"/>
      <c r="D41" s="167"/>
      <c r="E41" s="167"/>
      <c r="F41" s="167"/>
      <c r="G41" s="167"/>
      <c r="H41" s="167"/>
      <c r="I41" s="167"/>
      <c r="J41" s="170"/>
      <c r="K41" s="170"/>
      <c r="L41" s="170"/>
      <c r="M41" s="170"/>
      <c r="N41" s="170"/>
    </row>
    <row r="42" spans="1:14" x14ac:dyDescent="0.2">
      <c r="A42" s="167"/>
      <c r="B42" s="167"/>
      <c r="C42" s="167"/>
      <c r="D42" s="167"/>
      <c r="E42" s="167"/>
      <c r="F42" s="167"/>
      <c r="G42" s="167"/>
      <c r="H42" s="167"/>
      <c r="I42" s="167"/>
      <c r="J42" s="170"/>
      <c r="K42" s="170"/>
      <c r="L42" s="170"/>
      <c r="M42" s="170"/>
      <c r="N42" s="170"/>
    </row>
    <row r="43" spans="1:14" x14ac:dyDescent="0.2">
      <c r="A43" s="167"/>
      <c r="B43" s="167"/>
      <c r="C43" s="167"/>
      <c r="D43" s="167"/>
      <c r="E43" s="167"/>
      <c r="F43" s="167"/>
      <c r="G43" s="167"/>
      <c r="H43" s="167"/>
      <c r="I43" s="167"/>
      <c r="J43" s="170"/>
      <c r="K43" s="170"/>
      <c r="L43" s="170"/>
      <c r="M43" s="170"/>
      <c r="N43" s="170"/>
    </row>
    <row r="44" spans="1:14" x14ac:dyDescent="0.2">
      <c r="A44" s="167"/>
      <c r="B44" s="167"/>
      <c r="C44" s="167"/>
      <c r="D44" s="167"/>
      <c r="E44" s="167"/>
      <c r="F44" s="167"/>
      <c r="G44" s="167"/>
      <c r="H44" s="167"/>
      <c r="I44" s="167"/>
      <c r="J44" s="170"/>
      <c r="K44" s="170"/>
      <c r="L44" s="170"/>
      <c r="M44" s="170"/>
      <c r="N44" s="170"/>
    </row>
    <row r="45" spans="1:14" x14ac:dyDescent="0.2">
      <c r="A45" s="167"/>
      <c r="B45" s="167"/>
      <c r="C45" s="167"/>
      <c r="D45" s="167"/>
      <c r="E45" s="167"/>
      <c r="F45" s="167"/>
      <c r="G45" s="167"/>
      <c r="H45" s="167"/>
      <c r="I45" s="167"/>
      <c r="J45" s="170"/>
      <c r="K45" s="170"/>
      <c r="L45" s="170"/>
      <c r="M45" s="170"/>
      <c r="N45" s="170"/>
    </row>
    <row r="46" spans="1:14" x14ac:dyDescent="0.2">
      <c r="A46" s="167"/>
      <c r="B46" s="167"/>
      <c r="C46" s="167"/>
      <c r="D46" s="167"/>
      <c r="E46" s="167"/>
      <c r="F46" s="167"/>
      <c r="G46" s="167"/>
      <c r="H46" s="167"/>
      <c r="I46" s="167"/>
      <c r="J46" s="170"/>
      <c r="K46" s="170"/>
      <c r="L46" s="170"/>
      <c r="M46" s="170"/>
      <c r="N46" s="170"/>
    </row>
    <row r="47" spans="1:14" x14ac:dyDescent="0.2">
      <c r="A47" s="167"/>
      <c r="B47" s="167"/>
      <c r="C47" s="167"/>
      <c r="D47" s="167"/>
      <c r="E47" s="167"/>
      <c r="F47" s="167"/>
      <c r="G47" s="167"/>
      <c r="H47" s="167"/>
      <c r="I47" s="167"/>
      <c r="J47" s="170"/>
      <c r="K47" s="170"/>
      <c r="L47" s="170"/>
      <c r="M47" s="170"/>
      <c r="N47" s="170"/>
    </row>
    <row r="48" spans="1:14" x14ac:dyDescent="0.2">
      <c r="A48" s="167"/>
      <c r="B48" s="167"/>
      <c r="C48" s="167"/>
      <c r="D48" s="167"/>
      <c r="E48" s="167"/>
      <c r="F48" s="167"/>
      <c r="G48" s="167"/>
      <c r="H48" s="167"/>
      <c r="I48" s="167"/>
      <c r="J48" s="170"/>
      <c r="K48" s="170"/>
      <c r="L48" s="170"/>
      <c r="M48" s="170"/>
      <c r="N48" s="170"/>
    </row>
    <row r="49" spans="1:14" x14ac:dyDescent="0.2">
      <c r="A49" s="167"/>
      <c r="B49" s="167"/>
      <c r="C49" s="167"/>
      <c r="D49" s="167"/>
      <c r="E49" s="167"/>
      <c r="F49" s="167"/>
      <c r="G49" s="167"/>
      <c r="H49" s="167"/>
      <c r="I49" s="167"/>
      <c r="J49" s="170"/>
      <c r="K49" s="170"/>
      <c r="L49" s="170"/>
      <c r="M49" s="170"/>
      <c r="N49" s="170"/>
    </row>
    <row r="50" spans="1:14" x14ac:dyDescent="0.2">
      <c r="A50" s="167"/>
      <c r="B50" s="167"/>
      <c r="C50" s="167"/>
      <c r="D50" s="167"/>
      <c r="E50" s="167"/>
      <c r="F50" s="167"/>
      <c r="G50" s="167"/>
      <c r="H50" s="167"/>
      <c r="I50" s="167"/>
      <c r="J50" s="170"/>
      <c r="K50" s="170"/>
      <c r="L50" s="170"/>
      <c r="M50" s="170"/>
      <c r="N50" s="170"/>
    </row>
    <row r="51" spans="1:14" x14ac:dyDescent="0.2">
      <c r="A51" s="167"/>
      <c r="B51" s="167"/>
      <c r="C51" s="167"/>
      <c r="D51" s="167"/>
      <c r="E51" s="167"/>
      <c r="F51" s="167"/>
      <c r="G51" s="167"/>
      <c r="H51" s="167"/>
      <c r="I51" s="167"/>
      <c r="J51" s="170"/>
      <c r="K51" s="170"/>
      <c r="L51" s="170"/>
      <c r="M51" s="170"/>
      <c r="N51" s="170"/>
    </row>
  </sheetData>
  <autoFilter ref="A24:X24" xr:uid="{7E6813BD-73E5-4125-A230-5F37B97E6901}"/>
  <mergeCells count="8">
    <mergeCell ref="A27:F27"/>
    <mergeCell ref="A1:N1"/>
    <mergeCell ref="A2:N2"/>
    <mergeCell ref="A3:N3"/>
    <mergeCell ref="B25:B26"/>
    <mergeCell ref="C25:C26"/>
    <mergeCell ref="D25:D26"/>
    <mergeCell ref="N25:N27"/>
  </mergeCells>
  <pageMargins left="0.17" right="0.17" top="0.17" bottom="0.21" header="0.17" footer="0.08"/>
  <pageSetup paperSize="9" scale="65" orientation="landscape" r:id="rId1"/>
  <headerFooter>
    <oddFooter>&amp;CPage &amp;P/&amp;N</oddFooter>
  </headerFooter>
  <rowBreaks count="1" manualBreakCount="1">
    <brk id="48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B720-F659-4DA9-9E7C-170BBA399965}">
  <dimension ref="A1:AP20"/>
  <sheetViews>
    <sheetView view="pageBreakPreview" topLeftCell="A4" zoomScaleNormal="100" zoomScaleSheetLayoutView="100" workbookViewId="0">
      <selection activeCell="E10" sqref="E10:AD11"/>
    </sheetView>
  </sheetViews>
  <sheetFormatPr defaultRowHeight="10.5" x14ac:dyDescent="0.25"/>
  <cols>
    <col min="1" max="1" width="2.5703125" style="283" customWidth="1"/>
    <col min="2" max="2" width="11.85546875" style="283" customWidth="1"/>
    <col min="3" max="3" width="3.28515625" style="283" customWidth="1"/>
    <col min="4" max="4" width="14.42578125" style="283" customWidth="1"/>
    <col min="5" max="5" width="7.7109375" style="283" customWidth="1"/>
    <col min="6" max="6" width="5.140625" style="283" customWidth="1"/>
    <col min="7" max="7" width="2.85546875" style="283" customWidth="1"/>
    <col min="8" max="8" width="15.85546875" style="283" customWidth="1"/>
    <col min="9" max="9" width="2" style="283" customWidth="1"/>
    <col min="10" max="10" width="3.85546875" style="283" customWidth="1"/>
    <col min="11" max="11" width="2.85546875" style="283" customWidth="1"/>
    <col min="12" max="12" width="2.5703125" style="283" customWidth="1"/>
    <col min="13" max="13" width="6.85546875" style="283" customWidth="1"/>
    <col min="14" max="14" width="2" style="283" customWidth="1"/>
    <col min="15" max="15" width="6.5703125" style="283" customWidth="1"/>
    <col min="16" max="16" width="1.42578125" style="283" customWidth="1"/>
    <col min="17" max="17" width="0.85546875" style="283" customWidth="1"/>
    <col min="18" max="18" width="6.7109375" style="283" customWidth="1"/>
    <col min="19" max="19" width="3.42578125" style="283" customWidth="1"/>
    <col min="20" max="20" width="6" style="283" customWidth="1"/>
    <col min="21" max="21" width="2.5703125" style="283" customWidth="1"/>
    <col min="22" max="22" width="1.5703125" style="283" customWidth="1"/>
    <col min="23" max="23" width="5.5703125" style="283" customWidth="1"/>
    <col min="24" max="24" width="3.28515625" style="283" customWidth="1"/>
    <col min="25" max="25" width="4.140625" style="283" customWidth="1"/>
    <col min="26" max="26" width="4.5703125" style="283" customWidth="1"/>
    <col min="27" max="27" width="4.7109375" style="283" customWidth="1"/>
    <col min="28" max="28" width="4.28515625" style="283" customWidth="1"/>
    <col min="29" max="29" width="4.5703125" style="283" customWidth="1"/>
    <col min="30" max="30" width="11.42578125" style="283" customWidth="1"/>
    <col min="31" max="31" width="9" style="283" bestFit="1" customWidth="1"/>
    <col min="32" max="32" width="10.42578125" style="283" bestFit="1" customWidth="1"/>
    <col min="33" max="33" width="9.140625" style="283"/>
    <col min="34" max="34" width="8.7109375" style="283" bestFit="1" customWidth="1"/>
    <col min="35" max="16384" width="9.140625" style="283"/>
  </cols>
  <sheetData>
    <row r="1" spans="1:42" ht="20.65" customHeight="1" x14ac:dyDescent="0.25">
      <c r="A1" s="329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282"/>
    </row>
    <row r="2" spans="1:42" ht="13.7" customHeight="1" x14ac:dyDescent="0.25">
      <c r="A2" s="330" t="s">
        <v>98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284"/>
    </row>
    <row r="3" spans="1:42" ht="13.7" customHeight="1" x14ac:dyDescent="0.25">
      <c r="A3" s="330" t="s">
        <v>99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284"/>
    </row>
    <row r="4" spans="1:42" ht="20.65" customHeight="1" x14ac:dyDescent="0.25">
      <c r="A4" s="329" t="s">
        <v>100</v>
      </c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</row>
    <row r="5" spans="1:42" ht="20.65" customHeight="1" x14ac:dyDescent="0.25">
      <c r="A5" s="327" t="s">
        <v>101</v>
      </c>
      <c r="B5" s="327"/>
      <c r="C5" s="327"/>
      <c r="D5" s="327"/>
      <c r="E5" s="331" t="s">
        <v>4</v>
      </c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W5" s="313" t="s">
        <v>102</v>
      </c>
      <c r="X5" s="313"/>
      <c r="Z5" s="313" t="s">
        <v>170</v>
      </c>
      <c r="AA5" s="313"/>
      <c r="AB5" s="313"/>
    </row>
    <row r="6" spans="1:42" ht="13.7" customHeight="1" x14ac:dyDescent="0.25">
      <c r="A6" s="327" t="s">
        <v>6</v>
      </c>
      <c r="B6" s="327"/>
      <c r="C6" s="327"/>
      <c r="D6" s="327"/>
      <c r="E6" s="328" t="s">
        <v>103</v>
      </c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W6" s="313" t="s">
        <v>104</v>
      </c>
      <c r="X6" s="313"/>
      <c r="Y6" s="313"/>
      <c r="Z6" s="313" t="s">
        <v>171</v>
      </c>
      <c r="AA6" s="313"/>
      <c r="AB6" s="313"/>
    </row>
    <row r="7" spans="1:42" ht="13.7" customHeight="1" x14ac:dyDescent="0.25">
      <c r="B7" s="312" t="s">
        <v>172</v>
      </c>
      <c r="C7" s="312"/>
      <c r="D7" s="312"/>
      <c r="E7" s="313" t="s">
        <v>105</v>
      </c>
      <c r="F7" s="313"/>
      <c r="Q7" s="312" t="s">
        <v>173</v>
      </c>
      <c r="R7" s="312"/>
      <c r="S7" s="312"/>
      <c r="T7" s="312"/>
      <c r="U7" s="312"/>
      <c r="V7" s="312"/>
      <c r="W7" s="313" t="s">
        <v>105</v>
      </c>
      <c r="X7" s="313"/>
      <c r="Y7" s="313"/>
      <c r="Z7" s="313"/>
      <c r="AA7" s="313"/>
      <c r="AB7" s="313"/>
    </row>
    <row r="8" spans="1:42" ht="13.7" customHeight="1" x14ac:dyDescent="0.25">
      <c r="B8" s="312" t="s">
        <v>15</v>
      </c>
      <c r="C8" s="312"/>
      <c r="D8" s="312"/>
      <c r="E8" s="313" t="s">
        <v>105</v>
      </c>
      <c r="F8" s="313"/>
      <c r="R8" s="312" t="s">
        <v>10</v>
      </c>
      <c r="S8" s="312"/>
      <c r="T8" s="312"/>
      <c r="U8" s="312"/>
      <c r="V8" s="312"/>
      <c r="W8" s="313" t="s">
        <v>86</v>
      </c>
      <c r="X8" s="313"/>
      <c r="Y8" s="313"/>
      <c r="Z8" s="313"/>
      <c r="AA8" s="313"/>
      <c r="AB8" s="313"/>
    </row>
    <row r="9" spans="1:42" ht="13.7" customHeight="1" x14ac:dyDescent="0.25">
      <c r="C9" s="312" t="s">
        <v>14</v>
      </c>
      <c r="D9" s="312"/>
      <c r="E9" s="313" t="s">
        <v>159</v>
      </c>
      <c r="F9" s="313"/>
      <c r="G9" s="313" t="s">
        <v>13</v>
      </c>
      <c r="H9" s="313"/>
      <c r="I9" s="313"/>
      <c r="J9" s="313"/>
      <c r="K9" s="313" t="s">
        <v>161</v>
      </c>
      <c r="L9" s="313"/>
      <c r="M9" s="313"/>
      <c r="N9" s="313"/>
      <c r="O9" s="313"/>
      <c r="P9" s="313"/>
      <c r="Q9" s="313"/>
      <c r="W9" s="313"/>
      <c r="X9" s="313"/>
      <c r="Y9" s="313"/>
      <c r="Z9" s="313"/>
      <c r="AA9" s="313"/>
      <c r="AB9" s="313"/>
    </row>
    <row r="10" spans="1:42" ht="15" customHeight="1" x14ac:dyDescent="0.25">
      <c r="A10" s="312" t="s">
        <v>12</v>
      </c>
      <c r="B10" s="312"/>
      <c r="C10" s="312"/>
      <c r="D10" s="312"/>
      <c r="E10" s="325" t="s">
        <v>174</v>
      </c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  <c r="AA10" s="325"/>
      <c r="AB10" s="325"/>
      <c r="AC10" s="325"/>
      <c r="AD10" s="325"/>
    </row>
    <row r="11" spans="1:42" ht="16.899999999999999" customHeight="1" x14ac:dyDescent="0.25"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</row>
    <row r="12" spans="1:42" ht="50.45" customHeight="1" x14ac:dyDescent="0.25">
      <c r="A12" s="287" t="s">
        <v>44</v>
      </c>
      <c r="B12" s="326" t="s">
        <v>46</v>
      </c>
      <c r="C12" s="326"/>
      <c r="D12" s="287" t="s">
        <v>47</v>
      </c>
      <c r="E12" s="323" t="s">
        <v>48</v>
      </c>
      <c r="F12" s="323"/>
      <c r="G12" s="323"/>
      <c r="H12" s="323"/>
      <c r="I12" s="323" t="s">
        <v>106</v>
      </c>
      <c r="J12" s="323"/>
      <c r="K12" s="323"/>
      <c r="L12" s="323"/>
      <c r="M12" s="323" t="s">
        <v>76</v>
      </c>
      <c r="N12" s="323"/>
      <c r="O12" s="288" t="s">
        <v>50</v>
      </c>
      <c r="P12" s="323" t="s">
        <v>51</v>
      </c>
      <c r="Q12" s="323"/>
      <c r="R12" s="323"/>
      <c r="S12" s="323" t="s">
        <v>52</v>
      </c>
      <c r="T12" s="323"/>
      <c r="U12" s="323" t="s">
        <v>53</v>
      </c>
      <c r="V12" s="323"/>
      <c r="W12" s="323"/>
      <c r="X12" s="323" t="s">
        <v>54</v>
      </c>
      <c r="Y12" s="323"/>
      <c r="Z12" s="323" t="s">
        <v>55</v>
      </c>
      <c r="AA12" s="323"/>
      <c r="AB12" s="323" t="s">
        <v>56</v>
      </c>
      <c r="AC12" s="324"/>
      <c r="AD12" s="289" t="s">
        <v>93</v>
      </c>
    </row>
    <row r="13" spans="1:42" ht="17.850000000000001" customHeight="1" x14ac:dyDescent="0.25">
      <c r="A13" s="290" t="s">
        <v>107</v>
      </c>
      <c r="B13" s="322" t="s">
        <v>90</v>
      </c>
      <c r="C13" s="322"/>
      <c r="D13" s="322" t="s">
        <v>159</v>
      </c>
      <c r="E13" s="322" t="s">
        <v>108</v>
      </c>
      <c r="F13" s="322"/>
      <c r="G13" s="322"/>
      <c r="H13" s="322"/>
      <c r="I13" s="322" t="s">
        <v>140</v>
      </c>
      <c r="J13" s="322"/>
      <c r="K13" s="322"/>
      <c r="L13" s="322"/>
      <c r="M13" s="322" t="s">
        <v>165</v>
      </c>
      <c r="N13" s="322"/>
      <c r="O13" s="290" t="s">
        <v>156</v>
      </c>
      <c r="P13" s="315">
        <v>544.9</v>
      </c>
      <c r="Q13" s="315"/>
      <c r="R13" s="315"/>
      <c r="S13" s="315">
        <v>552.1</v>
      </c>
      <c r="T13" s="315"/>
      <c r="U13" s="315">
        <v>2441.6999999999998</v>
      </c>
      <c r="V13" s="315"/>
      <c r="W13" s="315"/>
      <c r="X13" s="315">
        <v>2232.69</v>
      </c>
      <c r="Y13" s="315"/>
      <c r="Z13" s="315">
        <v>1201.31</v>
      </c>
      <c r="AA13" s="315"/>
      <c r="AB13" s="315">
        <v>1217.1500000000001</v>
      </c>
      <c r="AC13" s="316"/>
      <c r="AD13" s="319" t="s">
        <v>167</v>
      </c>
      <c r="AE13" s="283" t="s">
        <v>90</v>
      </c>
      <c r="AF13" s="283" t="s">
        <v>159</v>
      </c>
      <c r="AG13" s="283" t="s">
        <v>163</v>
      </c>
      <c r="AH13" s="283" t="s">
        <v>165</v>
      </c>
      <c r="AI13" s="283">
        <v>24</v>
      </c>
      <c r="AJ13" s="283">
        <v>544.9</v>
      </c>
      <c r="AK13" s="283">
        <v>552.1</v>
      </c>
      <c r="AL13" s="283">
        <v>2441.6999999999998</v>
      </c>
      <c r="AM13" s="283">
        <v>2232.69</v>
      </c>
      <c r="AN13" s="283">
        <v>1201.31</v>
      </c>
      <c r="AO13" s="283">
        <v>1217.1500000000001</v>
      </c>
      <c r="AP13" s="283">
        <f>0.54+0.025+0.167+0.03</f>
        <v>0.76200000000000012</v>
      </c>
    </row>
    <row r="14" spans="1:42" ht="32.25" customHeight="1" x14ac:dyDescent="0.25">
      <c r="A14" s="290" t="s">
        <v>126</v>
      </c>
      <c r="B14" s="322"/>
      <c r="C14" s="322"/>
      <c r="D14" s="322"/>
      <c r="E14" s="322"/>
      <c r="F14" s="322"/>
      <c r="G14" s="322"/>
      <c r="H14" s="322"/>
      <c r="I14" s="322" t="s">
        <v>143</v>
      </c>
      <c r="J14" s="322"/>
      <c r="K14" s="322"/>
      <c r="L14" s="322"/>
      <c r="M14" s="322" t="s">
        <v>166</v>
      </c>
      <c r="N14" s="322"/>
      <c r="O14" s="290" t="s">
        <v>141</v>
      </c>
      <c r="P14" s="315">
        <v>545.25</v>
      </c>
      <c r="Q14" s="315"/>
      <c r="R14" s="315"/>
      <c r="S14" s="315">
        <v>551.25</v>
      </c>
      <c r="T14" s="315"/>
      <c r="U14" s="315">
        <v>2421.85</v>
      </c>
      <c r="V14" s="315"/>
      <c r="W14" s="315"/>
      <c r="X14" s="315">
        <v>2214.58</v>
      </c>
      <c r="Y14" s="315"/>
      <c r="Z14" s="315">
        <v>1202.0899999999999</v>
      </c>
      <c r="AA14" s="315"/>
      <c r="AB14" s="315">
        <v>1215.29</v>
      </c>
      <c r="AC14" s="316"/>
      <c r="AD14" s="320"/>
      <c r="AE14" s="283" t="s">
        <v>90</v>
      </c>
      <c r="AF14" s="283" t="s">
        <v>159</v>
      </c>
      <c r="AG14" s="283" t="s">
        <v>139</v>
      </c>
      <c r="AH14" s="283" t="s">
        <v>166</v>
      </c>
      <c r="AI14" s="283">
        <v>20</v>
      </c>
      <c r="AJ14" s="283">
        <v>545.25</v>
      </c>
      <c r="AK14" s="283">
        <v>551.25</v>
      </c>
      <c r="AL14" s="283">
        <v>2421.85</v>
      </c>
      <c r="AM14" s="283">
        <v>2214.58</v>
      </c>
      <c r="AN14" s="283">
        <v>1202.0899999999999</v>
      </c>
      <c r="AO14" s="283">
        <v>1215.29</v>
      </c>
      <c r="AP14" s="283">
        <f>0.92+0.025+0.167+0.03</f>
        <v>1.1420000000000001</v>
      </c>
    </row>
    <row r="15" spans="1:42" ht="14.1" customHeight="1" x14ac:dyDescent="0.25">
      <c r="H15" s="312" t="s">
        <v>71</v>
      </c>
      <c r="I15" s="312"/>
      <c r="J15" s="312"/>
      <c r="K15" s="312"/>
      <c r="M15" s="292" t="s">
        <v>175</v>
      </c>
      <c r="N15" s="317">
        <v>1090.1500000000001</v>
      </c>
      <c r="O15" s="317"/>
      <c r="P15" s="317">
        <v>1103.3499999999999</v>
      </c>
      <c r="Q15" s="317"/>
      <c r="R15" s="317"/>
      <c r="T15" s="318">
        <v>4863.55</v>
      </c>
      <c r="U15" s="318"/>
      <c r="V15" s="317">
        <v>4447.2700000000004</v>
      </c>
      <c r="W15" s="317"/>
      <c r="X15" s="317"/>
      <c r="Y15" s="317">
        <v>2403.4</v>
      </c>
      <c r="Z15" s="317"/>
      <c r="AA15" s="317">
        <v>2432.44</v>
      </c>
      <c r="AB15" s="317"/>
      <c r="AC15" s="318"/>
      <c r="AD15" s="321"/>
    </row>
    <row r="16" spans="1:42" ht="13.7" customHeight="1" x14ac:dyDescent="0.25">
      <c r="A16" s="312" t="s">
        <v>77</v>
      </c>
      <c r="B16" s="312"/>
      <c r="C16" s="312"/>
      <c r="D16" s="285" t="s">
        <v>175</v>
      </c>
      <c r="E16" s="286" t="s">
        <v>110</v>
      </c>
      <c r="G16" s="312" t="s">
        <v>176</v>
      </c>
      <c r="H16" s="312"/>
      <c r="I16" s="312"/>
      <c r="K16" s="313" t="s">
        <v>85</v>
      </c>
      <c r="L16" s="313"/>
    </row>
    <row r="17" spans="1:29" ht="13.7" customHeight="1" x14ac:dyDescent="0.25">
      <c r="A17" s="312" t="s">
        <v>111</v>
      </c>
      <c r="B17" s="312"/>
      <c r="C17" s="312"/>
      <c r="D17" s="285" t="s">
        <v>177</v>
      </c>
      <c r="E17" s="285" t="s">
        <v>112</v>
      </c>
      <c r="G17" s="312" t="s">
        <v>178</v>
      </c>
      <c r="H17" s="312"/>
      <c r="I17" s="312"/>
      <c r="K17" s="313" t="s">
        <v>83</v>
      </c>
      <c r="L17" s="313"/>
    </row>
    <row r="18" spans="1:29" ht="12" customHeight="1" x14ac:dyDescent="0.25">
      <c r="A18" s="312" t="s">
        <v>113</v>
      </c>
      <c r="B18" s="312"/>
      <c r="C18" s="312"/>
      <c r="D18" s="285" t="s">
        <v>179</v>
      </c>
      <c r="E18" s="285" t="s">
        <v>112</v>
      </c>
      <c r="G18" s="312" t="s">
        <v>180</v>
      </c>
      <c r="H18" s="312"/>
      <c r="I18" s="312"/>
      <c r="K18" s="313" t="s">
        <v>114</v>
      </c>
      <c r="L18" s="313"/>
    </row>
    <row r="19" spans="1:29" ht="354.75" hidden="1" customHeight="1" x14ac:dyDescent="0.25"/>
    <row r="20" spans="1:29" ht="68.650000000000006" customHeight="1" x14ac:dyDescent="0.25">
      <c r="A20" s="314"/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</row>
  </sheetData>
  <mergeCells count="73">
    <mergeCell ref="A1:AC1"/>
    <mergeCell ref="A2:AC2"/>
    <mergeCell ref="A3:AC3"/>
    <mergeCell ref="A4:AB4"/>
    <mergeCell ref="A5:D5"/>
    <mergeCell ref="E5:S5"/>
    <mergeCell ref="W5:X5"/>
    <mergeCell ref="Z5:AB5"/>
    <mergeCell ref="A6:D6"/>
    <mergeCell ref="E6:S6"/>
    <mergeCell ref="W6:Y6"/>
    <mergeCell ref="Z6:AB6"/>
    <mergeCell ref="B7:D7"/>
    <mergeCell ref="E7:F7"/>
    <mergeCell ref="Q7:V7"/>
    <mergeCell ref="W7:AB7"/>
    <mergeCell ref="B8:D8"/>
    <mergeCell ref="E8:F8"/>
    <mergeCell ref="R8:V8"/>
    <mergeCell ref="W8:AB9"/>
    <mergeCell ref="C9:D9"/>
    <mergeCell ref="E9:F9"/>
    <mergeCell ref="G9:J9"/>
    <mergeCell ref="K9:Q9"/>
    <mergeCell ref="A10:D10"/>
    <mergeCell ref="E10:AD11"/>
    <mergeCell ref="B12:C12"/>
    <mergeCell ref="E12:H12"/>
    <mergeCell ref="I12:L12"/>
    <mergeCell ref="M12:N12"/>
    <mergeCell ref="P12:R12"/>
    <mergeCell ref="S12:T12"/>
    <mergeCell ref="U12:W12"/>
    <mergeCell ref="X12:Y12"/>
    <mergeCell ref="Z12:AA12"/>
    <mergeCell ref="AB12:AC12"/>
    <mergeCell ref="B13:C14"/>
    <mergeCell ref="D13:D14"/>
    <mergeCell ref="E13:H14"/>
    <mergeCell ref="I13:L13"/>
    <mergeCell ref="M13:N13"/>
    <mergeCell ref="P13:R13"/>
    <mergeCell ref="S13:T13"/>
    <mergeCell ref="U13:W13"/>
    <mergeCell ref="X13:Y13"/>
    <mergeCell ref="Z13:AA13"/>
    <mergeCell ref="AB13:AC13"/>
    <mergeCell ref="AD13:AD15"/>
    <mergeCell ref="I14:L14"/>
    <mergeCell ref="M14:N14"/>
    <mergeCell ref="P14:R14"/>
    <mergeCell ref="S14:T14"/>
    <mergeCell ref="U14:W14"/>
    <mergeCell ref="X14:Y14"/>
    <mergeCell ref="Z14:AA14"/>
    <mergeCell ref="AB14:AC14"/>
    <mergeCell ref="H15:K15"/>
    <mergeCell ref="N15:O15"/>
    <mergeCell ref="P15:R15"/>
    <mergeCell ref="T15:U15"/>
    <mergeCell ref="V15:X15"/>
    <mergeCell ref="Y15:Z15"/>
    <mergeCell ref="AA15:AC15"/>
    <mergeCell ref="A18:C18"/>
    <mergeCell ref="G18:I18"/>
    <mergeCell ref="K18:L18"/>
    <mergeCell ref="A20:AC20"/>
    <mergeCell ref="A16:C16"/>
    <mergeCell ref="G16:I16"/>
    <mergeCell ref="K16:L16"/>
    <mergeCell ref="A17:C17"/>
    <mergeCell ref="G17:I17"/>
    <mergeCell ref="K17:L17"/>
  </mergeCells>
  <pageMargins left="0.08" right="0.08" top="0.04" bottom="0.08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9EEA-5377-4038-B8A5-4ED335C4330C}">
  <dimension ref="A1:AG77"/>
  <sheetViews>
    <sheetView workbookViewId="0">
      <selection activeCell="AN24" sqref="AN24"/>
    </sheetView>
  </sheetViews>
  <sheetFormatPr defaultRowHeight="10.5" x14ac:dyDescent="0.25"/>
  <cols>
    <col min="1" max="1" width="2.5703125" style="283" customWidth="1"/>
    <col min="2" max="2" width="6.42578125" style="283" customWidth="1"/>
    <col min="3" max="4" width="2.5703125" style="283" customWidth="1"/>
    <col min="5" max="5" width="5.140625" style="283" customWidth="1"/>
    <col min="6" max="7" width="2.5703125" style="283" customWidth="1"/>
    <col min="8" max="8" width="6.42578125" style="283" customWidth="1"/>
    <col min="9" max="10" width="3.85546875" style="283" customWidth="1"/>
    <col min="11" max="11" width="1.7109375" style="283" customWidth="1"/>
    <col min="12" max="12" width="2.140625" style="283" customWidth="1"/>
    <col min="13" max="13" width="3.85546875" style="283" customWidth="1"/>
    <col min="14" max="14" width="3.140625" style="283" customWidth="1"/>
    <col min="15" max="15" width="3.5703125" style="283" customWidth="1"/>
    <col min="16" max="16" width="2.28515625" style="283" customWidth="1"/>
    <col min="17" max="17" width="2.42578125" style="283" customWidth="1"/>
    <col min="18" max="18" width="1.42578125" style="283" customWidth="1"/>
    <col min="19" max="19" width="1.85546875" style="283" customWidth="1"/>
    <col min="20" max="20" width="3" style="283" customWidth="1"/>
    <col min="21" max="21" width="3.5703125" style="283" customWidth="1"/>
    <col min="22" max="22" width="2" style="283" customWidth="1"/>
    <col min="23" max="23" width="1.42578125" style="283" customWidth="1"/>
    <col min="24" max="24" width="3.5703125" style="283" customWidth="1"/>
    <col min="25" max="25" width="1.42578125" style="283" customWidth="1"/>
    <col min="26" max="26" width="3.7109375" style="283" customWidth="1"/>
    <col min="27" max="27" width="2" style="283" customWidth="1"/>
    <col min="28" max="28" width="3.28515625" style="283" customWidth="1"/>
    <col min="29" max="29" width="2" style="283" customWidth="1"/>
    <col min="30" max="30" width="1.42578125" style="283" customWidth="1"/>
    <col min="31" max="31" width="1.7109375" style="283" customWidth="1"/>
    <col min="32" max="32" width="6.7109375" style="283" customWidth="1"/>
    <col min="33" max="33" width="7.140625" style="283" customWidth="1"/>
    <col min="34" max="16384" width="9.140625" style="283"/>
  </cols>
  <sheetData>
    <row r="1" spans="1:33" ht="20.65" customHeight="1" x14ac:dyDescent="0.25">
      <c r="A1" s="329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</row>
    <row r="2" spans="1:33" ht="13.7" customHeight="1" x14ac:dyDescent="0.25">
      <c r="A2" s="330" t="s">
        <v>98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</row>
    <row r="3" spans="1:33" ht="13.7" customHeight="1" x14ac:dyDescent="0.25">
      <c r="A3" s="330" t="s">
        <v>99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</row>
    <row r="4" spans="1:33" ht="13.7" customHeight="1" x14ac:dyDescent="0.25"/>
    <row r="5" spans="1:33" ht="20.65" customHeight="1" x14ac:dyDescent="0.25">
      <c r="A5" s="329" t="s">
        <v>115</v>
      </c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</row>
    <row r="6" spans="1:33" ht="20.65" customHeight="1" x14ac:dyDescent="0.25">
      <c r="A6" s="327" t="s">
        <v>101</v>
      </c>
      <c r="B6" s="327"/>
      <c r="C6" s="327"/>
      <c r="D6" s="327"/>
      <c r="E6" s="327"/>
      <c r="F6" s="327"/>
      <c r="G6" s="331" t="s">
        <v>4</v>
      </c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AC6" s="313" t="s">
        <v>102</v>
      </c>
      <c r="AD6" s="313"/>
      <c r="AE6" s="313"/>
      <c r="AF6" s="313" t="s">
        <v>170</v>
      </c>
      <c r="AG6" s="313"/>
    </row>
    <row r="7" spans="1:33" ht="13.7" customHeight="1" x14ac:dyDescent="0.25">
      <c r="A7" s="327" t="s">
        <v>6</v>
      </c>
      <c r="B7" s="327"/>
      <c r="C7" s="327"/>
      <c r="D7" s="327"/>
      <c r="E7" s="327"/>
      <c r="F7" s="327"/>
      <c r="G7" s="328" t="s">
        <v>103</v>
      </c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AF7" s="313" t="s">
        <v>171</v>
      </c>
      <c r="AG7" s="313"/>
    </row>
    <row r="8" spans="1:33" ht="13.7" customHeight="1" x14ac:dyDescent="0.25"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</row>
    <row r="9" spans="1:33" ht="13.7" customHeight="1" x14ac:dyDescent="0.25"/>
    <row r="10" spans="1:33" ht="13.7" customHeight="1" x14ac:dyDescent="0.25">
      <c r="B10" s="312" t="s">
        <v>15</v>
      </c>
      <c r="C10" s="312"/>
      <c r="D10" s="312"/>
      <c r="E10" s="312"/>
      <c r="F10" s="312"/>
      <c r="G10" s="313" t="s">
        <v>105</v>
      </c>
      <c r="H10" s="313"/>
      <c r="I10" s="313"/>
      <c r="W10" s="312" t="s">
        <v>10</v>
      </c>
      <c r="X10" s="312"/>
      <c r="Y10" s="312"/>
      <c r="Z10" s="312"/>
      <c r="AA10" s="312"/>
      <c r="AB10" s="312"/>
      <c r="AC10" s="313" t="s">
        <v>86</v>
      </c>
      <c r="AD10" s="313"/>
      <c r="AE10" s="313"/>
      <c r="AF10" s="313"/>
      <c r="AG10" s="313"/>
    </row>
    <row r="11" spans="1:33" ht="13.7" customHeight="1" x14ac:dyDescent="0.25">
      <c r="C11" s="312" t="s">
        <v>14</v>
      </c>
      <c r="D11" s="312"/>
      <c r="E11" s="312"/>
      <c r="F11" s="312"/>
      <c r="G11" s="313" t="s">
        <v>159</v>
      </c>
      <c r="H11" s="313"/>
      <c r="I11" s="313"/>
      <c r="J11" s="313" t="s">
        <v>13</v>
      </c>
      <c r="K11" s="313"/>
      <c r="L11" s="313"/>
      <c r="M11" s="313"/>
      <c r="N11" s="313" t="s">
        <v>161</v>
      </c>
      <c r="O11" s="313"/>
      <c r="P11" s="313"/>
      <c r="Q11" s="313"/>
      <c r="R11" s="313"/>
      <c r="S11" s="313"/>
      <c r="T11" s="313"/>
      <c r="U11" s="313"/>
      <c r="V11" s="313"/>
      <c r="W11" s="313" t="s">
        <v>11</v>
      </c>
      <c r="X11" s="313"/>
      <c r="Y11" s="313"/>
      <c r="Z11" s="313"/>
      <c r="AA11" s="313"/>
      <c r="AB11" s="313"/>
      <c r="AC11" s="313" t="s">
        <v>160</v>
      </c>
      <c r="AD11" s="313"/>
      <c r="AE11" s="313"/>
      <c r="AF11" s="313"/>
      <c r="AG11" s="313"/>
    </row>
    <row r="12" spans="1:33" ht="13.7" customHeight="1" x14ac:dyDescent="0.25"/>
    <row r="13" spans="1:33" ht="20.65" customHeight="1" x14ac:dyDescent="0.25">
      <c r="A13" s="312" t="s">
        <v>12</v>
      </c>
      <c r="B13" s="312"/>
      <c r="C13" s="312"/>
      <c r="D13" s="312"/>
      <c r="E13" s="312"/>
      <c r="F13" s="312"/>
      <c r="G13" s="325" t="s">
        <v>174</v>
      </c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</row>
    <row r="14" spans="1:33" ht="16.899999999999999" customHeight="1" x14ac:dyDescent="0.25"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</row>
    <row r="15" spans="1:33" ht="12.2" customHeight="1" x14ac:dyDescent="0.25">
      <c r="G15" s="325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</row>
    <row r="16" spans="1:33" ht="47.45" customHeight="1" x14ac:dyDescent="0.25">
      <c r="A16" s="326" t="s">
        <v>46</v>
      </c>
      <c r="B16" s="326"/>
      <c r="C16" s="326" t="s">
        <v>47</v>
      </c>
      <c r="D16" s="326"/>
      <c r="E16" s="326"/>
      <c r="F16" s="323" t="s">
        <v>48</v>
      </c>
      <c r="G16" s="323"/>
      <c r="H16" s="323"/>
      <c r="I16" s="323"/>
      <c r="J16" s="323"/>
      <c r="K16" s="323"/>
      <c r="L16" s="323" t="s">
        <v>106</v>
      </c>
      <c r="M16" s="323"/>
      <c r="N16" s="323"/>
      <c r="O16" s="323" t="s">
        <v>76</v>
      </c>
      <c r="P16" s="323"/>
      <c r="Q16" s="323"/>
      <c r="R16" s="323"/>
      <c r="S16" s="323" t="s">
        <v>50</v>
      </c>
      <c r="T16" s="323"/>
      <c r="U16" s="323" t="s">
        <v>51</v>
      </c>
      <c r="V16" s="323"/>
      <c r="W16" s="323" t="s">
        <v>52</v>
      </c>
      <c r="X16" s="323"/>
      <c r="Y16" s="323"/>
      <c r="Z16" s="323" t="s">
        <v>53</v>
      </c>
      <c r="AA16" s="323"/>
      <c r="AC16" s="323" t="s">
        <v>54</v>
      </c>
      <c r="AD16" s="323"/>
      <c r="AE16" s="323"/>
      <c r="AF16" s="288" t="s">
        <v>55</v>
      </c>
      <c r="AG16" s="288" t="s">
        <v>56</v>
      </c>
    </row>
    <row r="17" spans="1:33" ht="7.35" customHeight="1" x14ac:dyDescent="0.25"/>
    <row r="18" spans="1:33" ht="13.7" customHeight="1" x14ac:dyDescent="0.25">
      <c r="B18" s="339" t="s">
        <v>108</v>
      </c>
      <c r="C18" s="339"/>
      <c r="D18" s="339"/>
      <c r="E18" s="339"/>
      <c r="F18" s="339"/>
      <c r="G18" s="339"/>
      <c r="H18" s="339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</row>
    <row r="19" spans="1:33" ht="20.65" customHeight="1" x14ac:dyDescent="0.25">
      <c r="B19" s="312" t="s">
        <v>116</v>
      </c>
      <c r="C19" s="312"/>
      <c r="D19" s="312"/>
      <c r="E19" s="312"/>
      <c r="F19" s="312"/>
      <c r="G19" s="338" t="s">
        <v>117</v>
      </c>
      <c r="H19" s="338"/>
      <c r="I19" s="338"/>
      <c r="J19" s="338"/>
      <c r="K19" s="338"/>
      <c r="O19" s="312" t="s">
        <v>118</v>
      </c>
      <c r="P19" s="312"/>
      <c r="Q19" s="312"/>
      <c r="R19" s="312"/>
      <c r="S19" s="312"/>
      <c r="T19" s="312"/>
      <c r="U19" s="312"/>
      <c r="W19" s="338" t="s">
        <v>119</v>
      </c>
      <c r="X19" s="338"/>
      <c r="Y19" s="338"/>
      <c r="Z19" s="338"/>
      <c r="AA19" s="338"/>
      <c r="AB19" s="338"/>
      <c r="AC19" s="338"/>
      <c r="AD19" s="338"/>
      <c r="AE19" s="338"/>
    </row>
    <row r="20" spans="1:33" ht="16.899999999999999" customHeight="1" x14ac:dyDescent="0.25">
      <c r="B20" s="312" t="s">
        <v>120</v>
      </c>
      <c r="C20" s="312"/>
      <c r="D20" s="312"/>
      <c r="E20" s="312"/>
      <c r="F20" s="312"/>
      <c r="G20" s="338" t="s">
        <v>121</v>
      </c>
      <c r="H20" s="338"/>
      <c r="I20" s="338"/>
      <c r="J20" s="338"/>
      <c r="K20" s="338"/>
      <c r="L20" s="338"/>
      <c r="O20" s="312" t="s">
        <v>122</v>
      </c>
      <c r="P20" s="312"/>
      <c r="Q20" s="312"/>
      <c r="R20" s="312"/>
      <c r="S20" s="312"/>
      <c r="T20" s="312"/>
      <c r="U20" s="312"/>
      <c r="W20" s="338" t="s">
        <v>123</v>
      </c>
      <c r="X20" s="338"/>
      <c r="Y20" s="338"/>
      <c r="Z20" s="338"/>
      <c r="AA20" s="338"/>
      <c r="AB20" s="338"/>
      <c r="AC20" s="338"/>
      <c r="AD20" s="338"/>
      <c r="AE20" s="338"/>
    </row>
    <row r="21" spans="1:33" ht="17.45" customHeight="1" x14ac:dyDescent="0.25">
      <c r="B21" s="312" t="s">
        <v>124</v>
      </c>
      <c r="C21" s="312"/>
      <c r="D21" s="312"/>
      <c r="E21" s="312"/>
      <c r="F21" s="312"/>
      <c r="G21" s="338" t="s">
        <v>125</v>
      </c>
      <c r="H21" s="338"/>
      <c r="I21" s="33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38"/>
      <c r="AD21" s="338"/>
      <c r="AE21" s="338"/>
    </row>
    <row r="22" spans="1:33" ht="18.2" customHeight="1" x14ac:dyDescent="0.25">
      <c r="A22" s="322" t="s">
        <v>90</v>
      </c>
      <c r="B22" s="322"/>
      <c r="C22" s="322" t="s">
        <v>159</v>
      </c>
      <c r="D22" s="322"/>
      <c r="E22" s="322"/>
      <c r="F22" s="322" t="s">
        <v>108</v>
      </c>
      <c r="G22" s="322"/>
      <c r="H22" s="322"/>
      <c r="I22" s="322"/>
      <c r="J22" s="322"/>
      <c r="K22" s="322"/>
      <c r="L22" s="322" t="s">
        <v>140</v>
      </c>
      <c r="M22" s="322"/>
      <c r="N22" s="322"/>
      <c r="O22" s="322" t="s">
        <v>165</v>
      </c>
      <c r="P22" s="322"/>
      <c r="Q22" s="322"/>
      <c r="R22" s="322"/>
      <c r="S22" s="322" t="s">
        <v>107</v>
      </c>
      <c r="T22" s="322"/>
      <c r="U22" s="315">
        <v>26.35</v>
      </c>
      <c r="V22" s="315"/>
      <c r="X22" s="315">
        <v>26.65</v>
      </c>
      <c r="Y22" s="315"/>
      <c r="Z22" s="315">
        <v>118.07</v>
      </c>
      <c r="AA22" s="315"/>
      <c r="AC22" s="315">
        <v>107.96</v>
      </c>
      <c r="AD22" s="315"/>
      <c r="AE22" s="315"/>
      <c r="AF22" s="291">
        <v>58.09</v>
      </c>
      <c r="AG22" s="291">
        <v>58.75</v>
      </c>
    </row>
    <row r="23" spans="1:33" ht="17.45" customHeight="1" x14ac:dyDescent="0.25">
      <c r="A23" s="322"/>
      <c r="B23" s="322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  <c r="O23" s="322"/>
      <c r="P23" s="322"/>
      <c r="Q23" s="322"/>
      <c r="R23" s="322"/>
      <c r="S23" s="322" t="s">
        <v>126</v>
      </c>
      <c r="T23" s="322"/>
      <c r="U23" s="315">
        <v>20.85</v>
      </c>
      <c r="V23" s="315"/>
      <c r="X23" s="315">
        <v>21.15</v>
      </c>
      <c r="Y23" s="315"/>
      <c r="Z23" s="315">
        <v>93.43</v>
      </c>
      <c r="AA23" s="315"/>
      <c r="AC23" s="315">
        <v>85.43</v>
      </c>
      <c r="AD23" s="315"/>
      <c r="AE23" s="315"/>
      <c r="AF23" s="291">
        <v>45.97</v>
      </c>
      <c r="AG23" s="291">
        <v>46.63</v>
      </c>
    </row>
    <row r="24" spans="1:33" ht="17.45" customHeight="1" x14ac:dyDescent="0.25">
      <c r="A24" s="322"/>
      <c r="B24" s="322"/>
      <c r="C24" s="322"/>
      <c r="D24" s="322"/>
      <c r="E24" s="322"/>
      <c r="F24" s="322"/>
      <c r="G24" s="322"/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 t="s">
        <v>127</v>
      </c>
      <c r="T24" s="322"/>
      <c r="U24" s="315">
        <v>24.35</v>
      </c>
      <c r="V24" s="315"/>
      <c r="X24" s="315">
        <v>24.65</v>
      </c>
      <c r="Y24" s="315"/>
      <c r="Z24" s="315">
        <v>109.11</v>
      </c>
      <c r="AA24" s="315"/>
      <c r="AC24" s="315">
        <v>99.77</v>
      </c>
      <c r="AD24" s="315"/>
      <c r="AE24" s="315"/>
      <c r="AF24" s="291">
        <v>53.68</v>
      </c>
      <c r="AG24" s="291">
        <v>54.34</v>
      </c>
    </row>
    <row r="25" spans="1:33" ht="17.45" customHeight="1" x14ac:dyDescent="0.25">
      <c r="A25" s="322"/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 t="s">
        <v>128</v>
      </c>
      <c r="T25" s="322"/>
      <c r="U25" s="315">
        <v>23.8</v>
      </c>
      <c r="V25" s="315"/>
      <c r="X25" s="315">
        <v>24.1</v>
      </c>
      <c r="Y25" s="315"/>
      <c r="Z25" s="315">
        <v>106.65</v>
      </c>
      <c r="AA25" s="315"/>
      <c r="AC25" s="315">
        <v>97.52</v>
      </c>
      <c r="AD25" s="315"/>
      <c r="AE25" s="315"/>
      <c r="AF25" s="291">
        <v>52.47</v>
      </c>
      <c r="AG25" s="291">
        <v>53.13</v>
      </c>
    </row>
    <row r="26" spans="1:33" ht="17.45" customHeight="1" x14ac:dyDescent="0.25">
      <c r="A26" s="322"/>
      <c r="B26" s="322"/>
      <c r="C26" s="322"/>
      <c r="D26" s="32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 t="s">
        <v>129</v>
      </c>
      <c r="T26" s="322"/>
      <c r="U26" s="315">
        <v>24</v>
      </c>
      <c r="V26" s="315"/>
      <c r="X26" s="315">
        <v>24.3</v>
      </c>
      <c r="Y26" s="315"/>
      <c r="Z26" s="315">
        <v>107.54</v>
      </c>
      <c r="AA26" s="315"/>
      <c r="AC26" s="315">
        <v>98.33</v>
      </c>
      <c r="AD26" s="315"/>
      <c r="AE26" s="315"/>
      <c r="AF26" s="291">
        <v>52.91</v>
      </c>
      <c r="AG26" s="291">
        <v>53.57</v>
      </c>
    </row>
    <row r="27" spans="1:33" ht="17.45" customHeight="1" x14ac:dyDescent="0.25">
      <c r="A27" s="322"/>
      <c r="B27" s="322"/>
      <c r="C27" s="322"/>
      <c r="D27" s="322"/>
      <c r="E27" s="322"/>
      <c r="F27" s="322"/>
      <c r="G27" s="322"/>
      <c r="H27" s="322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 t="s">
        <v>130</v>
      </c>
      <c r="T27" s="322"/>
      <c r="U27" s="315">
        <v>24.25</v>
      </c>
      <c r="V27" s="315"/>
      <c r="X27" s="315">
        <v>24.55</v>
      </c>
      <c r="Y27" s="315"/>
      <c r="Z27" s="315">
        <v>108.66</v>
      </c>
      <c r="AA27" s="315"/>
      <c r="AC27" s="315">
        <v>99.36</v>
      </c>
      <c r="AD27" s="315"/>
      <c r="AE27" s="315"/>
      <c r="AF27" s="291">
        <v>53.46</v>
      </c>
      <c r="AG27" s="291">
        <v>54.12</v>
      </c>
    </row>
    <row r="28" spans="1:33" ht="17.45" customHeight="1" x14ac:dyDescent="0.25">
      <c r="A28" s="322"/>
      <c r="B28" s="322"/>
      <c r="C28" s="322"/>
      <c r="D28" s="322"/>
      <c r="E28" s="322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 t="s">
        <v>131</v>
      </c>
      <c r="T28" s="322"/>
      <c r="U28" s="315">
        <v>23.8</v>
      </c>
      <c r="V28" s="315"/>
      <c r="X28" s="315">
        <v>24.1</v>
      </c>
      <c r="Y28" s="315"/>
      <c r="Z28" s="315">
        <v>106.65</v>
      </c>
      <c r="AA28" s="315"/>
      <c r="AC28" s="315">
        <v>97.52</v>
      </c>
      <c r="AD28" s="315"/>
      <c r="AE28" s="315"/>
      <c r="AF28" s="291">
        <v>52.47</v>
      </c>
      <c r="AG28" s="291">
        <v>53.13</v>
      </c>
    </row>
    <row r="29" spans="1:33" ht="17.45" customHeight="1" x14ac:dyDescent="0.25">
      <c r="A29" s="322"/>
      <c r="B29" s="322"/>
      <c r="C29" s="322"/>
      <c r="D29" s="322"/>
      <c r="E29" s="322"/>
      <c r="F29" s="322"/>
      <c r="G29" s="322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 t="s">
        <v>132</v>
      </c>
      <c r="T29" s="322"/>
      <c r="U29" s="315">
        <v>24.35</v>
      </c>
      <c r="V29" s="315"/>
      <c r="X29" s="315">
        <v>24.65</v>
      </c>
      <c r="Y29" s="315"/>
      <c r="Z29" s="315">
        <v>109.11</v>
      </c>
      <c r="AA29" s="315"/>
      <c r="AC29" s="315">
        <v>99.77</v>
      </c>
      <c r="AD29" s="315"/>
      <c r="AE29" s="315"/>
      <c r="AF29" s="291">
        <v>53.68</v>
      </c>
      <c r="AG29" s="291">
        <v>54.34</v>
      </c>
    </row>
    <row r="30" spans="1:33" ht="17.45" customHeight="1" x14ac:dyDescent="0.25">
      <c r="A30" s="322"/>
      <c r="B30" s="322"/>
      <c r="C30" s="322"/>
      <c r="D30" s="322"/>
      <c r="E30" s="322"/>
      <c r="F30" s="322"/>
      <c r="G30" s="322"/>
      <c r="H30" s="322"/>
      <c r="I30" s="322"/>
      <c r="J30" s="322"/>
      <c r="K30" s="322"/>
      <c r="L30" s="322"/>
      <c r="M30" s="322"/>
      <c r="N30" s="322"/>
      <c r="O30" s="322"/>
      <c r="P30" s="322"/>
      <c r="Q30" s="322"/>
      <c r="R30" s="322"/>
      <c r="S30" s="322" t="s">
        <v>109</v>
      </c>
      <c r="T30" s="322"/>
      <c r="U30" s="315">
        <v>25.05</v>
      </c>
      <c r="V30" s="315"/>
      <c r="X30" s="315">
        <v>25.35</v>
      </c>
      <c r="Y30" s="315"/>
      <c r="Z30" s="315">
        <v>112.26</v>
      </c>
      <c r="AA30" s="315"/>
      <c r="AC30" s="315">
        <v>102.65</v>
      </c>
      <c r="AD30" s="315"/>
      <c r="AE30" s="315"/>
      <c r="AF30" s="291">
        <v>55.23</v>
      </c>
      <c r="AG30" s="291">
        <v>55.89</v>
      </c>
    </row>
    <row r="31" spans="1:33" ht="17.45" customHeight="1" x14ac:dyDescent="0.25">
      <c r="A31" s="322"/>
      <c r="B31" s="322"/>
      <c r="C31" s="322"/>
      <c r="D31" s="322"/>
      <c r="E31" s="322"/>
      <c r="F31" s="322"/>
      <c r="G31" s="322"/>
      <c r="H31" s="322"/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 t="s">
        <v>146</v>
      </c>
      <c r="T31" s="322"/>
      <c r="U31" s="315">
        <v>23.55</v>
      </c>
      <c r="V31" s="315"/>
      <c r="X31" s="315">
        <v>23.85</v>
      </c>
      <c r="Y31" s="315"/>
      <c r="Z31" s="315">
        <v>105.53</v>
      </c>
      <c r="AA31" s="315"/>
      <c r="AC31" s="315">
        <v>96.5</v>
      </c>
      <c r="AD31" s="315"/>
      <c r="AE31" s="315"/>
      <c r="AF31" s="291">
        <v>51.92</v>
      </c>
      <c r="AG31" s="291">
        <v>52.58</v>
      </c>
    </row>
    <row r="32" spans="1:33" ht="17.45" customHeight="1" x14ac:dyDescent="0.25">
      <c r="A32" s="322"/>
      <c r="B32" s="322"/>
      <c r="C32" s="322"/>
      <c r="D32" s="322"/>
      <c r="E32" s="322"/>
      <c r="F32" s="322"/>
      <c r="G32" s="322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 t="s">
        <v>147</v>
      </c>
      <c r="T32" s="322"/>
      <c r="U32" s="315">
        <v>24.1</v>
      </c>
      <c r="V32" s="315"/>
      <c r="X32" s="315">
        <v>24.4</v>
      </c>
      <c r="Y32" s="315"/>
      <c r="Z32" s="315">
        <v>107.99</v>
      </c>
      <c r="AA32" s="315"/>
      <c r="AC32" s="315">
        <v>98.75</v>
      </c>
      <c r="AD32" s="315"/>
      <c r="AE32" s="315"/>
      <c r="AF32" s="291">
        <v>53.13</v>
      </c>
      <c r="AG32" s="291">
        <v>53.79</v>
      </c>
    </row>
    <row r="33" spans="1:33" ht="17.45" customHeight="1" x14ac:dyDescent="0.25">
      <c r="A33" s="322"/>
      <c r="B33" s="322"/>
      <c r="C33" s="322"/>
      <c r="D33" s="322"/>
      <c r="E33" s="322"/>
      <c r="F33" s="322"/>
      <c r="G33" s="322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 t="s">
        <v>148</v>
      </c>
      <c r="T33" s="322"/>
      <c r="U33" s="315">
        <v>24.55</v>
      </c>
      <c r="V33" s="315"/>
      <c r="X33" s="315">
        <v>24.85</v>
      </c>
      <c r="Y33" s="315"/>
      <c r="Z33" s="315">
        <v>110</v>
      </c>
      <c r="AA33" s="315"/>
      <c r="AC33" s="315">
        <v>100.58</v>
      </c>
      <c r="AD33" s="315"/>
      <c r="AE33" s="315"/>
      <c r="AF33" s="291">
        <v>54.12</v>
      </c>
      <c r="AG33" s="291">
        <v>54.78</v>
      </c>
    </row>
    <row r="34" spans="1:33" ht="17.45" customHeight="1" x14ac:dyDescent="0.25">
      <c r="A34" s="322"/>
      <c r="B34" s="322"/>
      <c r="C34" s="322"/>
      <c r="D34" s="322"/>
      <c r="E34" s="322"/>
      <c r="F34" s="322"/>
      <c r="G34" s="322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 t="s">
        <v>149</v>
      </c>
      <c r="T34" s="322"/>
      <c r="U34" s="315">
        <v>23.35</v>
      </c>
      <c r="V34" s="315"/>
      <c r="X34" s="315">
        <v>23.65</v>
      </c>
      <c r="Y34" s="315"/>
      <c r="Z34" s="315">
        <v>104.63</v>
      </c>
      <c r="AA34" s="315"/>
      <c r="AC34" s="315">
        <v>95.67</v>
      </c>
      <c r="AD34" s="315"/>
      <c r="AE34" s="315"/>
      <c r="AF34" s="291">
        <v>51.48</v>
      </c>
      <c r="AG34" s="291">
        <v>52.14</v>
      </c>
    </row>
    <row r="35" spans="1:33" ht="17.45" customHeight="1" x14ac:dyDescent="0.25">
      <c r="A35" s="322"/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22" t="s">
        <v>150</v>
      </c>
      <c r="T35" s="322"/>
      <c r="U35" s="315">
        <v>21.45</v>
      </c>
      <c r="V35" s="315"/>
      <c r="X35" s="315">
        <v>21.75</v>
      </c>
      <c r="Y35" s="315"/>
      <c r="Z35" s="315">
        <v>96.12</v>
      </c>
      <c r="AA35" s="315"/>
      <c r="AC35" s="315">
        <v>87.89</v>
      </c>
      <c r="AD35" s="315"/>
      <c r="AE35" s="315"/>
      <c r="AF35" s="291">
        <v>47.29</v>
      </c>
      <c r="AG35" s="291">
        <v>47.95</v>
      </c>
    </row>
    <row r="36" spans="1:33" ht="17.45" customHeight="1" x14ac:dyDescent="0.25">
      <c r="A36" s="322"/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  <c r="P36" s="322"/>
      <c r="Q36" s="322"/>
      <c r="R36" s="322"/>
      <c r="S36" s="322" t="s">
        <v>151</v>
      </c>
      <c r="T36" s="322"/>
      <c r="U36" s="315">
        <v>19.850000000000001</v>
      </c>
      <c r="V36" s="315"/>
      <c r="X36" s="315">
        <v>20.149999999999999</v>
      </c>
      <c r="Y36" s="315"/>
      <c r="Z36" s="315">
        <v>88.94</v>
      </c>
      <c r="AA36" s="315"/>
      <c r="AC36" s="315">
        <v>81.33</v>
      </c>
      <c r="AD36" s="315"/>
      <c r="AE36" s="315"/>
      <c r="AF36" s="291">
        <v>43.76</v>
      </c>
      <c r="AG36" s="291">
        <v>44.42</v>
      </c>
    </row>
    <row r="37" spans="1:33" ht="17.45" customHeight="1" x14ac:dyDescent="0.25">
      <c r="A37" s="322"/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 t="s">
        <v>144</v>
      </c>
      <c r="T37" s="322"/>
      <c r="U37" s="315">
        <v>22.3</v>
      </c>
      <c r="V37" s="315"/>
      <c r="X37" s="315">
        <v>22.6</v>
      </c>
      <c r="Y37" s="315"/>
      <c r="Z37" s="315">
        <v>99.92</v>
      </c>
      <c r="AA37" s="315"/>
      <c r="AC37" s="315">
        <v>91.37</v>
      </c>
      <c r="AD37" s="315"/>
      <c r="AE37" s="315"/>
      <c r="AF37" s="291">
        <v>49.16</v>
      </c>
      <c r="AG37" s="291">
        <v>49.82</v>
      </c>
    </row>
    <row r="38" spans="1:33" ht="17.45" customHeight="1" x14ac:dyDescent="0.25">
      <c r="A38" s="322"/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 t="s">
        <v>152</v>
      </c>
      <c r="T38" s="322"/>
      <c r="U38" s="315">
        <v>20.350000000000001</v>
      </c>
      <c r="V38" s="315"/>
      <c r="X38" s="315">
        <v>20.65</v>
      </c>
      <c r="Y38" s="315"/>
      <c r="Z38" s="315">
        <v>91.18</v>
      </c>
      <c r="AA38" s="315"/>
      <c r="AC38" s="315">
        <v>83.37</v>
      </c>
      <c r="AD38" s="315"/>
      <c r="AE38" s="315"/>
      <c r="AF38" s="291">
        <v>44.86</v>
      </c>
      <c r="AG38" s="291">
        <v>45.52</v>
      </c>
    </row>
    <row r="39" spans="1:33" ht="17.45" customHeight="1" x14ac:dyDescent="0.25">
      <c r="A39" s="322"/>
      <c r="B39" s="322"/>
      <c r="C39" s="322"/>
      <c r="D39" s="322"/>
      <c r="E39" s="322"/>
      <c r="F39" s="322"/>
      <c r="G39" s="322"/>
      <c r="H39" s="322"/>
      <c r="I39" s="322"/>
      <c r="J39" s="322"/>
      <c r="K39" s="322"/>
      <c r="L39" s="322"/>
      <c r="M39" s="322"/>
      <c r="N39" s="322"/>
      <c r="O39" s="322"/>
      <c r="P39" s="322"/>
      <c r="Q39" s="322"/>
      <c r="R39" s="322"/>
      <c r="S39" s="322" t="s">
        <v>153</v>
      </c>
      <c r="T39" s="322"/>
      <c r="U39" s="315">
        <v>20.75</v>
      </c>
      <c r="V39" s="315"/>
      <c r="X39" s="315">
        <v>21.05</v>
      </c>
      <c r="Y39" s="315"/>
      <c r="Z39" s="315">
        <v>92.99</v>
      </c>
      <c r="AA39" s="315"/>
      <c r="AC39" s="315">
        <v>85.03</v>
      </c>
      <c r="AD39" s="315"/>
      <c r="AE39" s="315"/>
      <c r="AF39" s="291">
        <v>45.75</v>
      </c>
      <c r="AG39" s="291">
        <v>46.41</v>
      </c>
    </row>
    <row r="40" spans="1:33" ht="17.45" customHeight="1" x14ac:dyDescent="0.25">
      <c r="A40" s="322"/>
      <c r="B40" s="322"/>
      <c r="C40" s="322"/>
      <c r="D40" s="322"/>
      <c r="E40" s="322"/>
      <c r="F40" s="322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22" t="s">
        <v>142</v>
      </c>
      <c r="T40" s="322"/>
      <c r="U40" s="315">
        <v>21.05</v>
      </c>
      <c r="V40" s="315"/>
      <c r="X40" s="315">
        <v>21.35</v>
      </c>
      <c r="Y40" s="315"/>
      <c r="Z40" s="315">
        <v>94.33</v>
      </c>
      <c r="AA40" s="315"/>
      <c r="AC40" s="315">
        <v>86.26</v>
      </c>
      <c r="AD40" s="315"/>
      <c r="AE40" s="315"/>
      <c r="AF40" s="291">
        <v>46.41</v>
      </c>
      <c r="AG40" s="291">
        <v>47.07</v>
      </c>
    </row>
    <row r="41" spans="1:33" ht="17.45" customHeight="1" x14ac:dyDescent="0.25">
      <c r="A41" s="322"/>
      <c r="B41" s="322"/>
      <c r="C41" s="322"/>
      <c r="D41" s="322"/>
      <c r="E41" s="322"/>
      <c r="F41" s="322"/>
      <c r="G41" s="322"/>
      <c r="H41" s="322"/>
      <c r="I41" s="322"/>
      <c r="J41" s="322"/>
      <c r="K41" s="322"/>
      <c r="L41" s="322"/>
      <c r="M41" s="322"/>
      <c r="N41" s="322"/>
      <c r="O41" s="322"/>
      <c r="P41" s="322"/>
      <c r="Q41" s="322"/>
      <c r="R41" s="322"/>
      <c r="S41" s="322" t="s">
        <v>141</v>
      </c>
      <c r="T41" s="322"/>
      <c r="U41" s="315">
        <v>22.35</v>
      </c>
      <c r="V41" s="315"/>
      <c r="X41" s="315">
        <v>22.65</v>
      </c>
      <c r="Y41" s="315"/>
      <c r="Z41" s="315">
        <v>100.14</v>
      </c>
      <c r="AA41" s="315"/>
      <c r="AC41" s="315">
        <v>91.57</v>
      </c>
      <c r="AD41" s="315"/>
      <c r="AE41" s="315"/>
      <c r="AF41" s="291">
        <v>49.27</v>
      </c>
      <c r="AG41" s="291">
        <v>49.93</v>
      </c>
    </row>
    <row r="42" spans="1:33" ht="17.45" customHeight="1" x14ac:dyDescent="0.25">
      <c r="A42" s="322"/>
      <c r="B42" s="322"/>
      <c r="C42" s="322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 t="s">
        <v>154</v>
      </c>
      <c r="T42" s="322"/>
      <c r="U42" s="315">
        <v>25.5</v>
      </c>
      <c r="V42" s="315"/>
      <c r="X42" s="315">
        <v>25.8</v>
      </c>
      <c r="Y42" s="315"/>
      <c r="Z42" s="315">
        <v>114.27</v>
      </c>
      <c r="AA42" s="315"/>
      <c r="AC42" s="315">
        <v>104.49</v>
      </c>
      <c r="AD42" s="315"/>
      <c r="AE42" s="315"/>
      <c r="AF42" s="291">
        <v>56.22</v>
      </c>
      <c r="AG42" s="291">
        <v>56.88</v>
      </c>
    </row>
    <row r="43" spans="1:33" ht="17.45" customHeight="1" x14ac:dyDescent="0.25">
      <c r="A43" s="322"/>
      <c r="B43" s="322"/>
      <c r="C43" s="322"/>
      <c r="D43" s="322"/>
      <c r="E43" s="322"/>
      <c r="F43" s="322"/>
      <c r="G43" s="322"/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 t="s">
        <v>145</v>
      </c>
      <c r="T43" s="322"/>
      <c r="U43" s="315">
        <v>21.65</v>
      </c>
      <c r="V43" s="315"/>
      <c r="X43" s="315">
        <v>21.95</v>
      </c>
      <c r="Y43" s="315"/>
      <c r="Z43" s="315">
        <v>97.01</v>
      </c>
      <c r="AA43" s="315"/>
      <c r="AC43" s="315">
        <v>88.71</v>
      </c>
      <c r="AD43" s="315"/>
      <c r="AE43" s="315"/>
      <c r="AF43" s="291">
        <v>47.73</v>
      </c>
      <c r="AG43" s="291">
        <v>48.39</v>
      </c>
    </row>
    <row r="44" spans="1:33" ht="17.45" customHeight="1" x14ac:dyDescent="0.25">
      <c r="A44" s="322"/>
      <c r="B44" s="322"/>
      <c r="C44" s="322"/>
      <c r="D44" s="322"/>
      <c r="E44" s="322"/>
      <c r="F44" s="322"/>
      <c r="G44" s="322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 t="s">
        <v>155</v>
      </c>
      <c r="T44" s="322"/>
      <c r="U44" s="315">
        <v>22.35</v>
      </c>
      <c r="V44" s="315"/>
      <c r="X44" s="315">
        <v>22.65</v>
      </c>
      <c r="Y44" s="315"/>
      <c r="Z44" s="315">
        <v>100.14</v>
      </c>
      <c r="AA44" s="315"/>
      <c r="AC44" s="315">
        <v>91.57</v>
      </c>
      <c r="AD44" s="315"/>
      <c r="AE44" s="315"/>
      <c r="AF44" s="291">
        <v>49.27</v>
      </c>
      <c r="AG44" s="291">
        <v>49.93</v>
      </c>
    </row>
    <row r="45" spans="1:33" ht="17.45" customHeight="1" x14ac:dyDescent="0.25">
      <c r="A45" s="322"/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22" t="s">
        <v>156</v>
      </c>
      <c r="T45" s="322"/>
      <c r="U45" s="315">
        <v>14.95</v>
      </c>
      <c r="V45" s="315"/>
      <c r="X45" s="315">
        <v>15.25</v>
      </c>
      <c r="Y45" s="315"/>
      <c r="Z45" s="315">
        <v>67.03</v>
      </c>
      <c r="AA45" s="315"/>
      <c r="AC45" s="315">
        <v>61.29</v>
      </c>
      <c r="AD45" s="315"/>
      <c r="AE45" s="315"/>
      <c r="AF45" s="291">
        <v>32.979999999999997</v>
      </c>
      <c r="AG45" s="291">
        <v>33.64</v>
      </c>
    </row>
    <row r="46" spans="1:33" ht="13.7" customHeight="1" x14ac:dyDescent="0.25">
      <c r="L46" s="336" t="s">
        <v>133</v>
      </c>
      <c r="M46" s="336"/>
      <c r="N46" s="336"/>
      <c r="O46" s="336"/>
      <c r="Q46" s="337">
        <v>24</v>
      </c>
      <c r="R46" s="337"/>
      <c r="S46" s="337"/>
      <c r="T46" s="335">
        <v>544.9</v>
      </c>
      <c r="U46" s="335"/>
      <c r="V46" s="335">
        <v>552.1</v>
      </c>
      <c r="W46" s="335"/>
      <c r="X46" s="335"/>
      <c r="Z46" s="335">
        <v>2441.6999999999998</v>
      </c>
      <c r="AA46" s="335"/>
      <c r="AB46" s="335">
        <v>2232.69</v>
      </c>
      <c r="AC46" s="335"/>
      <c r="AD46" s="335"/>
      <c r="AE46" s="335">
        <v>1201.31</v>
      </c>
      <c r="AF46" s="335"/>
      <c r="AG46" s="293">
        <v>1217.1500000000001</v>
      </c>
    </row>
    <row r="47" spans="1:33" ht="17.45" customHeight="1" x14ac:dyDescent="0.25">
      <c r="A47" s="322" t="s">
        <v>90</v>
      </c>
      <c r="B47" s="322"/>
      <c r="C47" s="322" t="s">
        <v>159</v>
      </c>
      <c r="D47" s="322"/>
      <c r="E47" s="322"/>
      <c r="F47" s="322" t="s">
        <v>108</v>
      </c>
      <c r="G47" s="322"/>
      <c r="H47" s="322"/>
      <c r="I47" s="322"/>
      <c r="J47" s="322"/>
      <c r="K47" s="322"/>
      <c r="L47" s="322" t="s">
        <v>143</v>
      </c>
      <c r="M47" s="322"/>
      <c r="N47" s="322"/>
      <c r="O47" s="322" t="s">
        <v>166</v>
      </c>
      <c r="P47" s="322"/>
      <c r="Q47" s="322"/>
      <c r="R47" s="322"/>
      <c r="S47" s="322" t="s">
        <v>126</v>
      </c>
      <c r="T47" s="322"/>
      <c r="U47" s="315">
        <v>27.2</v>
      </c>
      <c r="V47" s="315"/>
      <c r="X47" s="315">
        <v>27.5</v>
      </c>
      <c r="Y47" s="315"/>
      <c r="Z47" s="315">
        <v>120.82</v>
      </c>
      <c r="AA47" s="315"/>
      <c r="AC47" s="315">
        <v>110.48</v>
      </c>
      <c r="AD47" s="315"/>
      <c r="AE47" s="315"/>
      <c r="AF47" s="291">
        <v>59.97</v>
      </c>
      <c r="AG47" s="291">
        <v>60.63</v>
      </c>
    </row>
    <row r="48" spans="1:33" ht="49.15" customHeight="1" x14ac:dyDescent="0.25">
      <c r="A48" s="326" t="s">
        <v>46</v>
      </c>
      <c r="B48" s="326"/>
      <c r="C48" s="326" t="s">
        <v>47</v>
      </c>
      <c r="D48" s="326"/>
      <c r="E48" s="326"/>
      <c r="F48" s="323" t="s">
        <v>48</v>
      </c>
      <c r="G48" s="323"/>
      <c r="H48" s="323"/>
      <c r="I48" s="323"/>
      <c r="J48" s="323"/>
      <c r="K48" s="323"/>
      <c r="L48" s="323" t="s">
        <v>106</v>
      </c>
      <c r="M48" s="323"/>
      <c r="N48" s="323"/>
      <c r="O48" s="323" t="s">
        <v>76</v>
      </c>
      <c r="P48" s="323"/>
      <c r="Q48" s="323"/>
      <c r="R48" s="323"/>
      <c r="S48" s="323" t="s">
        <v>50</v>
      </c>
      <c r="T48" s="323"/>
      <c r="U48" s="323" t="s">
        <v>51</v>
      </c>
      <c r="V48" s="323"/>
      <c r="W48" s="323" t="s">
        <v>52</v>
      </c>
      <c r="X48" s="323"/>
      <c r="Y48" s="323"/>
      <c r="Z48" s="323" t="s">
        <v>53</v>
      </c>
      <c r="AA48" s="323"/>
      <c r="AC48" s="323" t="s">
        <v>54</v>
      </c>
      <c r="AD48" s="323"/>
      <c r="AE48" s="323"/>
      <c r="AF48" s="288" t="s">
        <v>55</v>
      </c>
      <c r="AG48" s="288" t="s">
        <v>56</v>
      </c>
    </row>
    <row r="49" spans="1:33" ht="17.850000000000001" customHeight="1" x14ac:dyDescent="0.25">
      <c r="A49" s="322" t="s">
        <v>90</v>
      </c>
      <c r="B49" s="322"/>
      <c r="C49" s="322" t="s">
        <v>159</v>
      </c>
      <c r="D49" s="322"/>
      <c r="E49" s="322"/>
      <c r="F49" s="322" t="s">
        <v>108</v>
      </c>
      <c r="G49" s="322"/>
      <c r="H49" s="322"/>
      <c r="I49" s="322"/>
      <c r="J49" s="322"/>
      <c r="K49" s="322"/>
      <c r="L49" s="322" t="s">
        <v>143</v>
      </c>
      <c r="M49" s="322"/>
      <c r="N49" s="322"/>
      <c r="O49" s="322" t="s">
        <v>166</v>
      </c>
      <c r="P49" s="322"/>
      <c r="Q49" s="322"/>
      <c r="R49" s="322"/>
      <c r="S49" s="322" t="s">
        <v>127</v>
      </c>
      <c r="T49" s="322"/>
      <c r="U49" s="315">
        <v>28.05</v>
      </c>
      <c r="V49" s="315"/>
      <c r="X49" s="315">
        <v>28.35</v>
      </c>
      <c r="Y49" s="315"/>
      <c r="Z49" s="315">
        <v>124.59</v>
      </c>
      <c r="AA49" s="315"/>
      <c r="AC49" s="315">
        <v>113.93</v>
      </c>
      <c r="AD49" s="315"/>
      <c r="AE49" s="315"/>
      <c r="AF49" s="291">
        <v>61.84</v>
      </c>
      <c r="AG49" s="291">
        <v>62.5</v>
      </c>
    </row>
    <row r="50" spans="1:33" ht="17.45" customHeight="1" x14ac:dyDescent="0.25">
      <c r="A50" s="322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 t="s">
        <v>128</v>
      </c>
      <c r="T50" s="322"/>
      <c r="U50" s="315">
        <v>28.15</v>
      </c>
      <c r="V50" s="315"/>
      <c r="X50" s="315">
        <v>28.45</v>
      </c>
      <c r="Y50" s="315"/>
      <c r="Z50" s="315">
        <v>125.03</v>
      </c>
      <c r="AA50" s="315"/>
      <c r="AC50" s="315">
        <v>114.33</v>
      </c>
      <c r="AD50" s="315"/>
      <c r="AE50" s="315"/>
      <c r="AF50" s="291">
        <v>62.06</v>
      </c>
      <c r="AG50" s="291">
        <v>62.72</v>
      </c>
    </row>
    <row r="51" spans="1:33" ht="17.45" customHeight="1" x14ac:dyDescent="0.25">
      <c r="A51" s="322"/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 t="s">
        <v>129</v>
      </c>
      <c r="T51" s="322"/>
      <c r="U51" s="315">
        <v>27.7</v>
      </c>
      <c r="V51" s="315"/>
      <c r="X51" s="315">
        <v>28</v>
      </c>
      <c r="Y51" s="315"/>
      <c r="Z51" s="315">
        <v>123.04</v>
      </c>
      <c r="AA51" s="315"/>
      <c r="AC51" s="315">
        <v>112.51</v>
      </c>
      <c r="AD51" s="315"/>
      <c r="AE51" s="315"/>
      <c r="AF51" s="291">
        <v>61.07</v>
      </c>
      <c r="AG51" s="291">
        <v>61.73</v>
      </c>
    </row>
    <row r="52" spans="1:33" ht="17.45" customHeight="1" x14ac:dyDescent="0.25">
      <c r="A52" s="322"/>
      <c r="B52" s="322"/>
      <c r="C52" s="322"/>
      <c r="D52" s="322"/>
      <c r="E52" s="322"/>
      <c r="F52" s="322"/>
      <c r="G52" s="322"/>
      <c r="H52" s="322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 t="s">
        <v>130</v>
      </c>
      <c r="T52" s="322"/>
      <c r="U52" s="315">
        <v>26.4</v>
      </c>
      <c r="V52" s="315"/>
      <c r="X52" s="315">
        <v>26.7</v>
      </c>
      <c r="Y52" s="315"/>
      <c r="Z52" s="315">
        <v>117.25</v>
      </c>
      <c r="AA52" s="315"/>
      <c r="AC52" s="315">
        <v>107.21</v>
      </c>
      <c r="AD52" s="315"/>
      <c r="AE52" s="315"/>
      <c r="AF52" s="291">
        <v>58.2</v>
      </c>
      <c r="AG52" s="291">
        <v>58.86</v>
      </c>
    </row>
    <row r="53" spans="1:33" ht="17.45" customHeight="1" x14ac:dyDescent="0.25">
      <c r="A53" s="322"/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 t="s">
        <v>132</v>
      </c>
      <c r="T53" s="322"/>
      <c r="U53" s="315">
        <v>27.75</v>
      </c>
      <c r="V53" s="315"/>
      <c r="X53" s="315">
        <v>28.05</v>
      </c>
      <c r="Y53" s="315"/>
      <c r="Z53" s="315">
        <v>123.26</v>
      </c>
      <c r="AA53" s="315"/>
      <c r="AC53" s="315">
        <v>112.71</v>
      </c>
      <c r="AD53" s="315"/>
      <c r="AE53" s="315"/>
      <c r="AF53" s="291">
        <v>61.18</v>
      </c>
      <c r="AG53" s="291">
        <v>61.84</v>
      </c>
    </row>
    <row r="54" spans="1:33" ht="17.45" customHeight="1" x14ac:dyDescent="0.25">
      <c r="A54" s="322"/>
      <c r="B54" s="322"/>
      <c r="C54" s="322"/>
      <c r="D54" s="322"/>
      <c r="E54" s="322"/>
      <c r="F54" s="322"/>
      <c r="G54" s="322"/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 t="s">
        <v>109</v>
      </c>
      <c r="T54" s="322"/>
      <c r="U54" s="315">
        <v>27.55</v>
      </c>
      <c r="V54" s="315"/>
      <c r="X54" s="315">
        <v>27.85</v>
      </c>
      <c r="Y54" s="315"/>
      <c r="Z54" s="315">
        <v>122.37</v>
      </c>
      <c r="AA54" s="315"/>
      <c r="AC54" s="315">
        <v>111.9</v>
      </c>
      <c r="AD54" s="315"/>
      <c r="AE54" s="315"/>
      <c r="AF54" s="291">
        <v>60.74</v>
      </c>
      <c r="AG54" s="291">
        <v>61.4</v>
      </c>
    </row>
    <row r="55" spans="1:33" ht="17.45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 t="s">
        <v>146</v>
      </c>
      <c r="T55" s="322"/>
      <c r="U55" s="315">
        <v>26.75</v>
      </c>
      <c r="V55" s="315"/>
      <c r="X55" s="315">
        <v>27.05</v>
      </c>
      <c r="Y55" s="315"/>
      <c r="Z55" s="315">
        <v>118.81</v>
      </c>
      <c r="AA55" s="315"/>
      <c r="AC55" s="315">
        <v>108.64</v>
      </c>
      <c r="AD55" s="315"/>
      <c r="AE55" s="315"/>
      <c r="AF55" s="291">
        <v>58.97</v>
      </c>
      <c r="AG55" s="291">
        <v>59.63</v>
      </c>
    </row>
    <row r="56" spans="1:33" ht="17.45" customHeight="1" x14ac:dyDescent="0.25">
      <c r="A56" s="322"/>
      <c r="B56" s="322"/>
      <c r="C56" s="322"/>
      <c r="D56" s="322"/>
      <c r="E56" s="322"/>
      <c r="F56" s="322"/>
      <c r="G56" s="322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 t="s">
        <v>147</v>
      </c>
      <c r="T56" s="322"/>
      <c r="U56" s="315">
        <v>27.45</v>
      </c>
      <c r="V56" s="315"/>
      <c r="X56" s="315">
        <v>27.75</v>
      </c>
      <c r="Y56" s="315"/>
      <c r="Z56" s="315">
        <v>121.93</v>
      </c>
      <c r="AA56" s="315"/>
      <c r="AC56" s="315">
        <v>111.49</v>
      </c>
      <c r="AD56" s="315"/>
      <c r="AE56" s="315"/>
      <c r="AF56" s="291">
        <v>60.52</v>
      </c>
      <c r="AG56" s="291">
        <v>61.18</v>
      </c>
    </row>
    <row r="57" spans="1:33" ht="17.45" customHeight="1" x14ac:dyDescent="0.25">
      <c r="A57" s="322"/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 t="s">
        <v>148</v>
      </c>
      <c r="T57" s="322"/>
      <c r="U57" s="315">
        <v>26.25</v>
      </c>
      <c r="V57" s="315"/>
      <c r="X57" s="315">
        <v>26.55</v>
      </c>
      <c r="Y57" s="315"/>
      <c r="Z57" s="315">
        <v>116.59</v>
      </c>
      <c r="AA57" s="315"/>
      <c r="AC57" s="315">
        <v>106.61</v>
      </c>
      <c r="AD57" s="315"/>
      <c r="AE57" s="315"/>
      <c r="AF57" s="291">
        <v>57.87</v>
      </c>
      <c r="AG57" s="291">
        <v>58.53</v>
      </c>
    </row>
    <row r="58" spans="1:33" ht="17.45" customHeight="1" x14ac:dyDescent="0.25">
      <c r="A58" s="322"/>
      <c r="B58" s="322"/>
      <c r="C58" s="322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 t="s">
        <v>149</v>
      </c>
      <c r="T58" s="322"/>
      <c r="U58" s="315">
        <v>27.6</v>
      </c>
      <c r="V58" s="315"/>
      <c r="X58" s="315">
        <v>27.9</v>
      </c>
      <c r="Y58" s="315"/>
      <c r="Z58" s="315">
        <v>122.59</v>
      </c>
      <c r="AA58" s="315"/>
      <c r="AC58" s="315">
        <v>112.1</v>
      </c>
      <c r="AD58" s="315"/>
      <c r="AE58" s="315"/>
      <c r="AF58" s="291">
        <v>60.85</v>
      </c>
      <c r="AG58" s="291">
        <v>61.51</v>
      </c>
    </row>
    <row r="59" spans="1:33" ht="17.45" customHeight="1" x14ac:dyDescent="0.25">
      <c r="A59" s="322"/>
      <c r="B59" s="322"/>
      <c r="C59" s="322"/>
      <c r="D59" s="322"/>
      <c r="E59" s="322"/>
      <c r="F59" s="322"/>
      <c r="G59" s="322"/>
      <c r="H59" s="322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22" t="s">
        <v>150</v>
      </c>
      <c r="T59" s="322"/>
      <c r="U59" s="315">
        <v>27.65</v>
      </c>
      <c r="V59" s="315"/>
      <c r="X59" s="315">
        <v>27.95</v>
      </c>
      <c r="Y59" s="315"/>
      <c r="Z59" s="315">
        <v>122.82</v>
      </c>
      <c r="AA59" s="315"/>
      <c r="AC59" s="315">
        <v>112.31</v>
      </c>
      <c r="AD59" s="315"/>
      <c r="AE59" s="315"/>
      <c r="AF59" s="291">
        <v>60.96</v>
      </c>
      <c r="AG59" s="291">
        <v>61.62</v>
      </c>
    </row>
    <row r="60" spans="1:33" ht="17.45" customHeight="1" x14ac:dyDescent="0.25">
      <c r="A60" s="322"/>
      <c r="B60" s="322"/>
      <c r="C60" s="322"/>
      <c r="D60" s="322"/>
      <c r="E60" s="322"/>
      <c r="F60" s="322"/>
      <c r="G60" s="322"/>
      <c r="H60" s="322"/>
      <c r="I60" s="322"/>
      <c r="J60" s="322"/>
      <c r="K60" s="322"/>
      <c r="L60" s="322"/>
      <c r="M60" s="322"/>
      <c r="N60" s="322"/>
      <c r="O60" s="322"/>
      <c r="P60" s="322"/>
      <c r="Q60" s="322"/>
      <c r="R60" s="322"/>
      <c r="S60" s="322" t="s">
        <v>151</v>
      </c>
      <c r="T60" s="322"/>
      <c r="U60" s="315">
        <v>25.6</v>
      </c>
      <c r="V60" s="315"/>
      <c r="X60" s="315">
        <v>25.9</v>
      </c>
      <c r="Y60" s="315"/>
      <c r="Z60" s="315">
        <v>113.71</v>
      </c>
      <c r="AA60" s="315"/>
      <c r="AC60" s="315">
        <v>103.98</v>
      </c>
      <c r="AD60" s="315"/>
      <c r="AE60" s="315"/>
      <c r="AF60" s="291">
        <v>56.44</v>
      </c>
      <c r="AG60" s="291">
        <v>57.1</v>
      </c>
    </row>
    <row r="61" spans="1:33" ht="17.45" customHeight="1" x14ac:dyDescent="0.25">
      <c r="A61" s="322"/>
      <c r="B61" s="322"/>
      <c r="C61" s="322"/>
      <c r="D61" s="322"/>
      <c r="E61" s="322"/>
      <c r="F61" s="322"/>
      <c r="G61" s="322"/>
      <c r="H61" s="322"/>
      <c r="I61" s="322"/>
      <c r="J61" s="322"/>
      <c r="K61" s="322"/>
      <c r="L61" s="322"/>
      <c r="M61" s="322"/>
      <c r="N61" s="322"/>
      <c r="O61" s="322"/>
      <c r="P61" s="322"/>
      <c r="Q61" s="322"/>
      <c r="R61" s="322"/>
      <c r="S61" s="322" t="s">
        <v>144</v>
      </c>
      <c r="T61" s="322"/>
      <c r="U61" s="315">
        <v>26.15</v>
      </c>
      <c r="V61" s="315"/>
      <c r="X61" s="315">
        <v>26.45</v>
      </c>
      <c r="Y61" s="315"/>
      <c r="Z61" s="315">
        <v>116.15</v>
      </c>
      <c r="AA61" s="315"/>
      <c r="AC61" s="315">
        <v>106.21</v>
      </c>
      <c r="AD61" s="315"/>
      <c r="AE61" s="315"/>
      <c r="AF61" s="291">
        <v>57.65</v>
      </c>
      <c r="AG61" s="291">
        <v>58.31</v>
      </c>
    </row>
    <row r="62" spans="1:33" ht="17.45" customHeight="1" x14ac:dyDescent="0.25">
      <c r="A62" s="322"/>
      <c r="B62" s="322"/>
      <c r="C62" s="322"/>
      <c r="D62" s="322"/>
      <c r="E62" s="322"/>
      <c r="F62" s="322"/>
      <c r="G62" s="322"/>
      <c r="H62" s="322"/>
      <c r="I62" s="322"/>
      <c r="J62" s="322"/>
      <c r="K62" s="322"/>
      <c r="L62" s="322"/>
      <c r="M62" s="322"/>
      <c r="N62" s="322"/>
      <c r="O62" s="322"/>
      <c r="P62" s="322"/>
      <c r="Q62" s="322"/>
      <c r="R62" s="322"/>
      <c r="S62" s="322" t="s">
        <v>152</v>
      </c>
      <c r="T62" s="322"/>
      <c r="U62" s="315">
        <v>27.2</v>
      </c>
      <c r="V62" s="315"/>
      <c r="X62" s="315">
        <v>27.5</v>
      </c>
      <c r="Y62" s="315"/>
      <c r="Z62" s="315">
        <v>120.82</v>
      </c>
      <c r="AA62" s="315"/>
      <c r="AC62" s="315">
        <v>110.48</v>
      </c>
      <c r="AD62" s="315"/>
      <c r="AE62" s="315"/>
      <c r="AF62" s="291">
        <v>59.97</v>
      </c>
      <c r="AG62" s="291">
        <v>60.63</v>
      </c>
    </row>
    <row r="63" spans="1:33" ht="17.45" customHeight="1" x14ac:dyDescent="0.25">
      <c r="A63" s="322"/>
      <c r="B63" s="322"/>
      <c r="C63" s="322"/>
      <c r="D63" s="322"/>
      <c r="E63" s="322"/>
      <c r="F63" s="322"/>
      <c r="G63" s="322"/>
      <c r="H63" s="322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22" t="s">
        <v>153</v>
      </c>
      <c r="T63" s="322"/>
      <c r="U63" s="315">
        <v>28.1</v>
      </c>
      <c r="V63" s="315"/>
      <c r="X63" s="315">
        <v>28.4</v>
      </c>
      <c r="Y63" s="315"/>
      <c r="Z63" s="315">
        <v>124.81</v>
      </c>
      <c r="AA63" s="315"/>
      <c r="AC63" s="315">
        <v>114.13</v>
      </c>
      <c r="AD63" s="315"/>
      <c r="AE63" s="315"/>
      <c r="AF63" s="291">
        <v>61.95</v>
      </c>
      <c r="AG63" s="291">
        <v>62.61</v>
      </c>
    </row>
    <row r="64" spans="1:33" ht="17.45" customHeight="1" x14ac:dyDescent="0.25">
      <c r="A64" s="322"/>
      <c r="B64" s="322"/>
      <c r="C64" s="322"/>
      <c r="D64" s="322"/>
      <c r="E64" s="322"/>
      <c r="F64" s="322"/>
      <c r="G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 t="s">
        <v>142</v>
      </c>
      <c r="T64" s="322"/>
      <c r="U64" s="315">
        <v>27.2</v>
      </c>
      <c r="V64" s="315"/>
      <c r="X64" s="315">
        <v>27.5</v>
      </c>
      <c r="Y64" s="315"/>
      <c r="Z64" s="315">
        <v>120.82</v>
      </c>
      <c r="AA64" s="315"/>
      <c r="AC64" s="315">
        <v>110.48</v>
      </c>
      <c r="AD64" s="315"/>
      <c r="AE64" s="315"/>
      <c r="AF64" s="291">
        <v>59.97</v>
      </c>
      <c r="AG64" s="291">
        <v>60.63</v>
      </c>
    </row>
    <row r="65" spans="1:33" ht="17.45" customHeight="1" x14ac:dyDescent="0.25">
      <c r="A65" s="322"/>
      <c r="B65" s="322"/>
      <c r="C65" s="322"/>
      <c r="D65" s="322"/>
      <c r="E65" s="322"/>
      <c r="F65" s="322"/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 t="s">
        <v>141</v>
      </c>
      <c r="T65" s="322"/>
      <c r="U65" s="315">
        <v>27.65</v>
      </c>
      <c r="V65" s="315"/>
      <c r="X65" s="315">
        <v>27.95</v>
      </c>
      <c r="Y65" s="315"/>
      <c r="Z65" s="315">
        <v>122.82</v>
      </c>
      <c r="AA65" s="315"/>
      <c r="AC65" s="315">
        <v>112.31</v>
      </c>
      <c r="AD65" s="315"/>
      <c r="AE65" s="315"/>
      <c r="AF65" s="291">
        <v>60.96</v>
      </c>
      <c r="AG65" s="291">
        <v>61.62</v>
      </c>
    </row>
    <row r="66" spans="1:33" ht="17.45" customHeight="1" x14ac:dyDescent="0.25">
      <c r="A66" s="322"/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 t="s">
        <v>154</v>
      </c>
      <c r="T66" s="322"/>
      <c r="U66" s="315">
        <v>27.15</v>
      </c>
      <c r="V66" s="315"/>
      <c r="X66" s="315">
        <v>27.45</v>
      </c>
      <c r="Y66" s="315"/>
      <c r="Z66" s="315">
        <v>120.58</v>
      </c>
      <c r="AA66" s="315"/>
      <c r="AC66" s="315">
        <v>110.26</v>
      </c>
      <c r="AD66" s="315"/>
      <c r="AE66" s="315"/>
      <c r="AF66" s="291">
        <v>59.85</v>
      </c>
      <c r="AG66" s="291">
        <v>60.51</v>
      </c>
    </row>
    <row r="67" spans="1:33" ht="17.45" customHeight="1" x14ac:dyDescent="0.25">
      <c r="A67" s="322"/>
      <c r="B67" s="322"/>
      <c r="C67" s="322"/>
      <c r="D67" s="322"/>
      <c r="E67" s="322"/>
      <c r="F67" s="322"/>
      <c r="G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 t="s">
        <v>155</v>
      </c>
      <c r="T67" s="322"/>
      <c r="U67" s="315">
        <v>27.7</v>
      </c>
      <c r="V67" s="315"/>
      <c r="X67" s="315">
        <v>28</v>
      </c>
      <c r="Y67" s="315"/>
      <c r="Z67" s="315">
        <v>123.04</v>
      </c>
      <c r="AA67" s="315"/>
      <c r="AC67" s="315">
        <v>112.51</v>
      </c>
      <c r="AD67" s="315"/>
      <c r="AE67" s="315"/>
      <c r="AF67" s="291">
        <v>61.07</v>
      </c>
      <c r="AG67" s="291">
        <v>61.73</v>
      </c>
    </row>
    <row r="68" spans="1:33" ht="13.7" customHeight="1" x14ac:dyDescent="0.25">
      <c r="L68" s="336" t="s">
        <v>133</v>
      </c>
      <c r="M68" s="336"/>
      <c r="N68" s="336"/>
      <c r="O68" s="336"/>
      <c r="Q68" s="337">
        <v>20</v>
      </c>
      <c r="R68" s="337"/>
      <c r="S68" s="337"/>
      <c r="T68" s="335">
        <v>545.25</v>
      </c>
      <c r="U68" s="335"/>
      <c r="V68" s="335">
        <v>551.25</v>
      </c>
      <c r="W68" s="335"/>
      <c r="X68" s="335"/>
      <c r="Z68" s="335">
        <v>2421.85</v>
      </c>
      <c r="AA68" s="335"/>
      <c r="AB68" s="335">
        <v>2214.58</v>
      </c>
      <c r="AC68" s="335"/>
      <c r="AD68" s="335"/>
      <c r="AE68" s="335">
        <v>1202.0899999999999</v>
      </c>
      <c r="AF68" s="335"/>
      <c r="AG68" s="293">
        <v>1215.29</v>
      </c>
    </row>
    <row r="69" spans="1:33" ht="13.7" customHeight="1" x14ac:dyDescent="0.25">
      <c r="M69" s="312" t="s">
        <v>134</v>
      </c>
      <c r="N69" s="312"/>
      <c r="O69" s="312"/>
      <c r="Q69" s="333">
        <v>44</v>
      </c>
      <c r="R69" s="333"/>
      <c r="V69" s="332">
        <v>1103.3499999999999</v>
      </c>
      <c r="W69" s="332"/>
      <c r="X69" s="332"/>
      <c r="Y69" s="332">
        <v>4863.55</v>
      </c>
      <c r="Z69" s="332"/>
      <c r="AA69" s="332"/>
      <c r="AB69" s="332">
        <v>4447.2700000000004</v>
      </c>
      <c r="AC69" s="332"/>
      <c r="AD69" s="332"/>
      <c r="AE69" s="332">
        <v>2403.4</v>
      </c>
      <c r="AF69" s="332"/>
      <c r="AG69" s="294">
        <v>2432.44</v>
      </c>
    </row>
    <row r="70" spans="1:33" ht="248.85" customHeight="1" x14ac:dyDescent="0.25"/>
    <row r="71" spans="1:33" ht="13.7" customHeight="1" x14ac:dyDescent="0.25">
      <c r="L71" s="312" t="s">
        <v>77</v>
      </c>
      <c r="M71" s="312"/>
      <c r="N71" s="312"/>
      <c r="O71" s="312"/>
      <c r="P71" s="333">
        <v>44</v>
      </c>
      <c r="Q71" s="333"/>
      <c r="R71" s="333"/>
      <c r="S71" s="334">
        <v>1090.1500000000001</v>
      </c>
      <c r="T71" s="334"/>
      <c r="U71" s="332">
        <v>1103.3499999999999</v>
      </c>
      <c r="V71" s="332"/>
      <c r="W71" s="332"/>
      <c r="X71" s="332">
        <v>4863.55</v>
      </c>
      <c r="Y71" s="332"/>
      <c r="Z71" s="332"/>
      <c r="AA71" s="332">
        <v>4447.2700000000004</v>
      </c>
      <c r="AB71" s="332"/>
      <c r="AC71" s="332"/>
      <c r="AE71" s="332">
        <v>2403.4</v>
      </c>
      <c r="AF71" s="332"/>
      <c r="AG71" s="294">
        <v>2432.44</v>
      </c>
    </row>
    <row r="72" spans="1:33" ht="14.1" customHeight="1" x14ac:dyDescent="0.25"/>
    <row r="73" spans="1:33" ht="13.7" customHeight="1" x14ac:dyDescent="0.25">
      <c r="A73" s="312" t="s">
        <v>77</v>
      </c>
      <c r="B73" s="312"/>
      <c r="C73" s="312"/>
      <c r="E73" s="313" t="s">
        <v>175</v>
      </c>
      <c r="F73" s="313"/>
      <c r="H73" s="286" t="s">
        <v>110</v>
      </c>
      <c r="J73" s="312" t="s">
        <v>176</v>
      </c>
      <c r="K73" s="312"/>
      <c r="L73" s="312"/>
      <c r="N73" s="313" t="s">
        <v>62</v>
      </c>
      <c r="O73" s="313"/>
    </row>
    <row r="74" spans="1:33" ht="13.7" customHeight="1" x14ac:dyDescent="0.25">
      <c r="A74" s="312" t="s">
        <v>111</v>
      </c>
      <c r="B74" s="312"/>
      <c r="C74" s="312"/>
      <c r="E74" s="313" t="s">
        <v>177</v>
      </c>
      <c r="F74" s="313"/>
      <c r="H74" s="285" t="s">
        <v>112</v>
      </c>
      <c r="J74" s="312" t="s">
        <v>178</v>
      </c>
      <c r="K74" s="312"/>
      <c r="L74" s="312"/>
      <c r="N74" s="313" t="s">
        <v>83</v>
      </c>
      <c r="O74" s="313"/>
    </row>
    <row r="75" spans="1:33" ht="13.7" customHeight="1" x14ac:dyDescent="0.25">
      <c r="A75" s="312" t="s">
        <v>113</v>
      </c>
      <c r="B75" s="312"/>
      <c r="C75" s="312"/>
      <c r="E75" s="313" t="s">
        <v>179</v>
      </c>
      <c r="F75" s="313"/>
      <c r="H75" s="285" t="s">
        <v>112</v>
      </c>
      <c r="J75" s="312" t="s">
        <v>181</v>
      </c>
      <c r="K75" s="312"/>
      <c r="L75" s="312"/>
      <c r="N75" s="313" t="s">
        <v>83</v>
      </c>
      <c r="O75" s="313"/>
    </row>
    <row r="76" spans="1:33" ht="13.7" customHeight="1" x14ac:dyDescent="0.25">
      <c r="E76" s="325" t="s">
        <v>180</v>
      </c>
      <c r="F76" s="325"/>
      <c r="H76" s="285" t="s">
        <v>114</v>
      </c>
    </row>
    <row r="77" spans="1:33" ht="69" customHeight="1" x14ac:dyDescent="0.25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  <c r="AA77" s="314"/>
      <c r="AB77" s="314"/>
      <c r="AC77" s="314"/>
      <c r="AD77" s="314"/>
      <c r="AE77" s="314"/>
      <c r="AF77" s="314"/>
      <c r="AG77" s="314"/>
    </row>
  </sheetData>
  <mergeCells count="330">
    <mergeCell ref="A1:AG1"/>
    <mergeCell ref="A2:AG2"/>
    <mergeCell ref="A3:AG3"/>
    <mergeCell ref="A5:AG5"/>
    <mergeCell ref="A6:F6"/>
    <mergeCell ref="G6:Y6"/>
    <mergeCell ref="AC6:AE6"/>
    <mergeCell ref="AF6:AG6"/>
    <mergeCell ref="C11:F11"/>
    <mergeCell ref="G11:I11"/>
    <mergeCell ref="J11:M11"/>
    <mergeCell ref="N11:V11"/>
    <mergeCell ref="W11:AB11"/>
    <mergeCell ref="AC11:AG11"/>
    <mergeCell ref="A7:F7"/>
    <mergeCell ref="G7:Y8"/>
    <mergeCell ref="AF7:AG7"/>
    <mergeCell ref="B10:F10"/>
    <mergeCell ref="G10:I10"/>
    <mergeCell ref="W10:AB10"/>
    <mergeCell ref="AC10:AG10"/>
    <mergeCell ref="A13:F13"/>
    <mergeCell ref="G13:AG15"/>
    <mergeCell ref="A16:B16"/>
    <mergeCell ref="C16:E16"/>
    <mergeCell ref="F16:K16"/>
    <mergeCell ref="L16:N16"/>
    <mergeCell ref="O16:R16"/>
    <mergeCell ref="S16:T16"/>
    <mergeCell ref="U16:V16"/>
    <mergeCell ref="W16:Y16"/>
    <mergeCell ref="B20:F20"/>
    <mergeCell ref="G20:L20"/>
    <mergeCell ref="O20:U20"/>
    <mergeCell ref="W20:AE20"/>
    <mergeCell ref="B21:F21"/>
    <mergeCell ref="G21:AE21"/>
    <mergeCell ref="Z16:AA16"/>
    <mergeCell ref="AC16:AE16"/>
    <mergeCell ref="B18:AB18"/>
    <mergeCell ref="B19:F19"/>
    <mergeCell ref="G19:K19"/>
    <mergeCell ref="O19:U19"/>
    <mergeCell ref="W19:AE19"/>
    <mergeCell ref="A22:B45"/>
    <mergeCell ref="C22:E45"/>
    <mergeCell ref="F22:K45"/>
    <mergeCell ref="L22:N45"/>
    <mergeCell ref="O22:R45"/>
    <mergeCell ref="S22:T22"/>
    <mergeCell ref="S24:T24"/>
    <mergeCell ref="S26:T26"/>
    <mergeCell ref="S28:T28"/>
    <mergeCell ref="S30:T30"/>
    <mergeCell ref="U22:V22"/>
    <mergeCell ref="X22:Y22"/>
    <mergeCell ref="Z22:AA22"/>
    <mergeCell ref="AC22:AE22"/>
    <mergeCell ref="S23:T23"/>
    <mergeCell ref="U23:V23"/>
    <mergeCell ref="X23:Y23"/>
    <mergeCell ref="Z23:AA23"/>
    <mergeCell ref="AC23:AE23"/>
    <mergeCell ref="U24:V24"/>
    <mergeCell ref="X24:Y24"/>
    <mergeCell ref="Z24:AA24"/>
    <mergeCell ref="AC24:AE24"/>
    <mergeCell ref="S25:T25"/>
    <mergeCell ref="U25:V25"/>
    <mergeCell ref="X25:Y25"/>
    <mergeCell ref="Z25:AA25"/>
    <mergeCell ref="AC25:AE25"/>
    <mergeCell ref="U26:V26"/>
    <mergeCell ref="X26:Y26"/>
    <mergeCell ref="Z26:AA26"/>
    <mergeCell ref="AC26:AE26"/>
    <mergeCell ref="S27:T27"/>
    <mergeCell ref="U27:V27"/>
    <mergeCell ref="X27:Y27"/>
    <mergeCell ref="Z27:AA27"/>
    <mergeCell ref="AC27:AE27"/>
    <mergeCell ref="U28:V28"/>
    <mergeCell ref="X28:Y28"/>
    <mergeCell ref="Z28:AA28"/>
    <mergeCell ref="AC28:AE28"/>
    <mergeCell ref="S29:T29"/>
    <mergeCell ref="U29:V29"/>
    <mergeCell ref="X29:Y29"/>
    <mergeCell ref="Z29:AA29"/>
    <mergeCell ref="AC29:AE29"/>
    <mergeCell ref="U30:V30"/>
    <mergeCell ref="X30:Y30"/>
    <mergeCell ref="Z30:AA30"/>
    <mergeCell ref="AC30:AE30"/>
    <mergeCell ref="S31:T31"/>
    <mergeCell ref="U31:V31"/>
    <mergeCell ref="X31:Y31"/>
    <mergeCell ref="Z31:AA31"/>
    <mergeCell ref="AC31:AE31"/>
    <mergeCell ref="S32:T32"/>
    <mergeCell ref="U32:V32"/>
    <mergeCell ref="X32:Y32"/>
    <mergeCell ref="Z32:AA32"/>
    <mergeCell ref="AC32:AE32"/>
    <mergeCell ref="S33:T33"/>
    <mergeCell ref="U33:V33"/>
    <mergeCell ref="X33:Y33"/>
    <mergeCell ref="Z33:AA33"/>
    <mergeCell ref="AC33:AE33"/>
    <mergeCell ref="S34:T34"/>
    <mergeCell ref="U34:V34"/>
    <mergeCell ref="X34:Y34"/>
    <mergeCell ref="Z34:AA34"/>
    <mergeCell ref="AC34:AE34"/>
    <mergeCell ref="S35:T35"/>
    <mergeCell ref="U35:V35"/>
    <mergeCell ref="X35:Y35"/>
    <mergeCell ref="Z35:AA35"/>
    <mergeCell ref="AC35:AE35"/>
    <mergeCell ref="S36:T36"/>
    <mergeCell ref="U36:V36"/>
    <mergeCell ref="X36:Y36"/>
    <mergeCell ref="Z36:AA36"/>
    <mergeCell ref="AC36:AE36"/>
    <mergeCell ref="S37:T37"/>
    <mergeCell ref="U37:V37"/>
    <mergeCell ref="X37:Y37"/>
    <mergeCell ref="Z37:AA37"/>
    <mergeCell ref="AC37:AE37"/>
    <mergeCell ref="S38:T38"/>
    <mergeCell ref="U38:V38"/>
    <mergeCell ref="X38:Y38"/>
    <mergeCell ref="Z38:AA38"/>
    <mergeCell ref="AC38:AE38"/>
    <mergeCell ref="S39:T39"/>
    <mergeCell ref="U39:V39"/>
    <mergeCell ref="X39:Y39"/>
    <mergeCell ref="Z39:AA39"/>
    <mergeCell ref="AC39:AE39"/>
    <mergeCell ref="S40:T40"/>
    <mergeCell ref="U40:V40"/>
    <mergeCell ref="X40:Y40"/>
    <mergeCell ref="Z40:AA40"/>
    <mergeCell ref="AC40:AE40"/>
    <mergeCell ref="S41:T41"/>
    <mergeCell ref="U41:V41"/>
    <mergeCell ref="X41:Y41"/>
    <mergeCell ref="Z41:AA41"/>
    <mergeCell ref="AC41:AE41"/>
    <mergeCell ref="S42:T42"/>
    <mergeCell ref="U42:V42"/>
    <mergeCell ref="X42:Y42"/>
    <mergeCell ref="Z42:AA42"/>
    <mergeCell ref="AC42:AE42"/>
    <mergeCell ref="S43:T43"/>
    <mergeCell ref="U43:V43"/>
    <mergeCell ref="X43:Y43"/>
    <mergeCell ref="Z43:AA43"/>
    <mergeCell ref="AC43:AE43"/>
    <mergeCell ref="S44:T44"/>
    <mergeCell ref="U44:V44"/>
    <mergeCell ref="X44:Y44"/>
    <mergeCell ref="Z44:AA44"/>
    <mergeCell ref="AC44:AE44"/>
    <mergeCell ref="S45:T45"/>
    <mergeCell ref="U45:V45"/>
    <mergeCell ref="X45:Y45"/>
    <mergeCell ref="Z45:AA45"/>
    <mergeCell ref="AC45:AE45"/>
    <mergeCell ref="AE46:AF46"/>
    <mergeCell ref="A47:B47"/>
    <mergeCell ref="C47:E47"/>
    <mergeCell ref="F47:K47"/>
    <mergeCell ref="L47:N47"/>
    <mergeCell ref="O47:R47"/>
    <mergeCell ref="S47:T47"/>
    <mergeCell ref="U47:V47"/>
    <mergeCell ref="X47:Y47"/>
    <mergeCell ref="Z47:AA47"/>
    <mergeCell ref="L46:O46"/>
    <mergeCell ref="Q46:S46"/>
    <mergeCell ref="T46:U46"/>
    <mergeCell ref="V46:X46"/>
    <mergeCell ref="Z46:AA46"/>
    <mergeCell ref="AB46:AD46"/>
    <mergeCell ref="AC47:AE47"/>
    <mergeCell ref="A48:B48"/>
    <mergeCell ref="C48:E48"/>
    <mergeCell ref="F48:K48"/>
    <mergeCell ref="L48:N48"/>
    <mergeCell ref="O48:R48"/>
    <mergeCell ref="S48:T48"/>
    <mergeCell ref="U48:V48"/>
    <mergeCell ref="W48:Y48"/>
    <mergeCell ref="Z48:AA48"/>
    <mergeCell ref="AC49:AE49"/>
    <mergeCell ref="S50:T50"/>
    <mergeCell ref="U50:V50"/>
    <mergeCell ref="X50:Y50"/>
    <mergeCell ref="Z50:AA50"/>
    <mergeCell ref="AC50:AE50"/>
    <mergeCell ref="AC48:AE48"/>
    <mergeCell ref="A49:B67"/>
    <mergeCell ref="C49:E67"/>
    <mergeCell ref="F49:K67"/>
    <mergeCell ref="L49:N67"/>
    <mergeCell ref="O49:R67"/>
    <mergeCell ref="S49:T49"/>
    <mergeCell ref="U49:V49"/>
    <mergeCell ref="X49:Y49"/>
    <mergeCell ref="Z49:AA49"/>
    <mergeCell ref="S51:T51"/>
    <mergeCell ref="U51:V51"/>
    <mergeCell ref="X51:Y51"/>
    <mergeCell ref="Z51:AA51"/>
    <mergeCell ref="AC51:AE51"/>
    <mergeCell ref="S52:T52"/>
    <mergeCell ref="U52:V52"/>
    <mergeCell ref="X52:Y52"/>
    <mergeCell ref="Z52:AA52"/>
    <mergeCell ref="AC52:AE52"/>
    <mergeCell ref="S53:T53"/>
    <mergeCell ref="U53:V53"/>
    <mergeCell ref="X53:Y53"/>
    <mergeCell ref="Z53:AA53"/>
    <mergeCell ref="AC53:AE53"/>
    <mergeCell ref="S54:T54"/>
    <mergeCell ref="U54:V54"/>
    <mergeCell ref="X54:Y54"/>
    <mergeCell ref="Z54:AA54"/>
    <mergeCell ref="AC54:AE54"/>
    <mergeCell ref="S55:T55"/>
    <mergeCell ref="U55:V55"/>
    <mergeCell ref="X55:Y55"/>
    <mergeCell ref="Z55:AA55"/>
    <mergeCell ref="AC55:AE55"/>
    <mergeCell ref="S56:T56"/>
    <mergeCell ref="U56:V56"/>
    <mergeCell ref="X56:Y56"/>
    <mergeCell ref="Z56:AA56"/>
    <mergeCell ref="AC56:AE56"/>
    <mergeCell ref="S57:T57"/>
    <mergeCell ref="U57:V57"/>
    <mergeCell ref="X57:Y57"/>
    <mergeCell ref="Z57:AA57"/>
    <mergeCell ref="AC57:AE57"/>
    <mergeCell ref="S58:T58"/>
    <mergeCell ref="U58:V58"/>
    <mergeCell ref="X58:Y58"/>
    <mergeCell ref="Z58:AA58"/>
    <mergeCell ref="AC58:AE58"/>
    <mergeCell ref="S59:T59"/>
    <mergeCell ref="U59:V59"/>
    <mergeCell ref="X59:Y59"/>
    <mergeCell ref="Z59:AA59"/>
    <mergeCell ref="AC59:AE59"/>
    <mergeCell ref="S60:T60"/>
    <mergeCell ref="U60:V60"/>
    <mergeCell ref="X60:Y60"/>
    <mergeCell ref="Z60:AA60"/>
    <mergeCell ref="AC60:AE60"/>
    <mergeCell ref="S61:T61"/>
    <mergeCell ref="U61:V61"/>
    <mergeCell ref="X61:Y61"/>
    <mergeCell ref="Z61:AA61"/>
    <mergeCell ref="AC61:AE61"/>
    <mergeCell ref="S62:T62"/>
    <mergeCell ref="U62:V62"/>
    <mergeCell ref="X62:Y62"/>
    <mergeCell ref="Z62:AA62"/>
    <mergeCell ref="AC62:AE62"/>
    <mergeCell ref="S63:T63"/>
    <mergeCell ref="U63:V63"/>
    <mergeCell ref="X63:Y63"/>
    <mergeCell ref="Z63:AA63"/>
    <mergeCell ref="AC63:AE63"/>
    <mergeCell ref="S64:T64"/>
    <mergeCell ref="U64:V64"/>
    <mergeCell ref="X64:Y64"/>
    <mergeCell ref="Z64:AA64"/>
    <mergeCell ref="AC64:AE64"/>
    <mergeCell ref="S65:T65"/>
    <mergeCell ref="U65:V65"/>
    <mergeCell ref="X65:Y65"/>
    <mergeCell ref="Z65:AA65"/>
    <mergeCell ref="AC65:AE65"/>
    <mergeCell ref="S66:T66"/>
    <mergeCell ref="U66:V66"/>
    <mergeCell ref="X66:Y66"/>
    <mergeCell ref="Z66:AA66"/>
    <mergeCell ref="AC66:AE66"/>
    <mergeCell ref="AB68:AD68"/>
    <mergeCell ref="AE68:AF68"/>
    <mergeCell ref="M69:O69"/>
    <mergeCell ref="Q69:R69"/>
    <mergeCell ref="V69:X69"/>
    <mergeCell ref="Y69:AA69"/>
    <mergeCell ref="AB69:AD69"/>
    <mergeCell ref="AE69:AF69"/>
    <mergeCell ref="S67:T67"/>
    <mergeCell ref="U67:V67"/>
    <mergeCell ref="X67:Y67"/>
    <mergeCell ref="Z67:AA67"/>
    <mergeCell ref="AC67:AE67"/>
    <mergeCell ref="L68:O68"/>
    <mergeCell ref="Q68:S68"/>
    <mergeCell ref="T68:U68"/>
    <mergeCell ref="V68:X68"/>
    <mergeCell ref="Z68:AA68"/>
    <mergeCell ref="A75:C75"/>
    <mergeCell ref="E75:F75"/>
    <mergeCell ref="J75:L75"/>
    <mergeCell ref="N75:O75"/>
    <mergeCell ref="E76:F76"/>
    <mergeCell ref="A77:AG77"/>
    <mergeCell ref="AE71:AF71"/>
    <mergeCell ref="A73:C73"/>
    <mergeCell ref="E73:F73"/>
    <mergeCell ref="J73:L73"/>
    <mergeCell ref="N73:O73"/>
    <mergeCell ref="A74:C74"/>
    <mergeCell ref="E74:F74"/>
    <mergeCell ref="J74:L74"/>
    <mergeCell ref="N74:O74"/>
    <mergeCell ref="L71:O71"/>
    <mergeCell ref="P71:R71"/>
    <mergeCell ref="S71:T71"/>
    <mergeCell ref="U71:W71"/>
    <mergeCell ref="X71:Z71"/>
    <mergeCell ref="AA71:AC71"/>
  </mergeCells>
  <pageMargins left="0.16" right="0.08" top="0.04" bottom="0.16" header="0" footer="0"/>
  <pageSetup paperSize="9" orientation="portrait" horizontalDpi="300" verticalDpi="300"/>
  <rowBreaks count="2" manualBreakCount="2">
    <brk id="47" max="16383" man="1"/>
    <brk id="7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INV-HQ</vt:lpstr>
      <vt:lpstr>PKL-HQ</vt:lpstr>
      <vt:lpstr>SUM PKL KZ260600036</vt:lpstr>
      <vt:lpstr>DETAIL PKL KZ260600036</vt:lpstr>
      <vt:lpstr>'INV-HQ'!Print_Area</vt:lpstr>
      <vt:lpstr>'PKL-HQ'!Print_Area</vt:lpstr>
      <vt:lpstr>'SUM PKL KZ260600036'!Print_Area</vt:lpstr>
      <vt:lpstr>'INV-HQ'!Print_Titles</vt:lpstr>
      <vt:lpstr>'PKL-HQ'!Print_Titles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KHV010</dc:creator>
  <cp:lastModifiedBy>KHV010</cp:lastModifiedBy>
  <cp:lastPrinted>2026-03-06T03:33:02Z</cp:lastPrinted>
  <dcterms:created xsi:type="dcterms:W3CDTF">2025-12-06T03:15:54Z</dcterms:created>
  <dcterms:modified xsi:type="dcterms:W3CDTF">2026-07-15T06:17:35Z</dcterms:modified>
</cp:coreProperties>
</file>