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ums180/Arca Continental/git_arca/ICD_Mexico/ICD/"/>
    </mc:Choice>
  </mc:AlternateContent>
  <xr:revisionPtr revIDLastSave="0" documentId="13_ncr:1_{02CAEFA0-E52D-BC4E-BD1C-CC720BF770B3}" xr6:coauthVersionLast="47" xr6:coauthVersionMax="47" xr10:uidLastSave="{00000000-0000-0000-0000-000000000000}"/>
  <bookViews>
    <workbookView xWindow="4440" yWindow="740" windowWidth="24960" windowHeight="17080" activeTab="1" xr2:uid="{6CB7525C-B08C-41D0-9404-3C70EC1A8718}"/>
  </bookViews>
  <sheets>
    <sheet name="Parametros" sheetId="1" r:id="rId1"/>
    <sheet name="Resultados(Total)" sheetId="2" r:id="rId2"/>
  </sheets>
  <definedNames>
    <definedName name="_xlnm._FilterDatabase" localSheetId="1" hidden="1">'Resultados(Total)'!$B$5:$M$6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H140" i="1" l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33" i="1"/>
  <c r="F208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44" i="1"/>
  <c r="H208" i="1" s="1"/>
  <c r="P158" i="1"/>
  <c r="O158" i="1"/>
  <c r="G211" i="1"/>
  <c r="F211" i="1"/>
  <c r="G210" i="1"/>
  <c r="F210" i="1"/>
  <c r="G209" i="1"/>
  <c r="F209" i="1"/>
  <c r="G208" i="1"/>
  <c r="G207" i="1"/>
  <c r="F207" i="1"/>
  <c r="H209" i="1" l="1"/>
  <c r="H210" i="1"/>
  <c r="H211" i="1"/>
  <c r="H207" i="1"/>
  <c r="H216" i="1" l="1"/>
  <c r="H217" i="1"/>
  <c r="M24" i="1" l="1"/>
  <c r="P24" i="1" l="1"/>
  <c r="L25" i="1"/>
  <c r="M25" i="1"/>
  <c r="P25" i="1" s="1"/>
  <c r="Q25" i="1"/>
  <c r="L24" i="1"/>
  <c r="Q24" i="1"/>
  <c r="H25" i="1"/>
  <c r="G25" i="1"/>
  <c r="F25" i="1"/>
  <c r="E25" i="1"/>
  <c r="D25" i="1"/>
  <c r="D24" i="1" l="1"/>
  <c r="E24" i="1"/>
  <c r="F24" i="1"/>
  <c r="G24" i="1"/>
  <c r="H24" i="1"/>
</calcChain>
</file>

<file path=xl/sharedStrings.xml><?xml version="1.0" encoding="utf-8"?>
<sst xmlns="http://schemas.openxmlformats.org/spreadsheetml/2006/main" count="877" uniqueCount="107">
  <si>
    <t>PARAMETROS DE ESTANDAR CALIDAD</t>
  </si>
  <si>
    <t>TIEMPO</t>
  </si>
  <si>
    <t>COORDENADAS</t>
  </si>
  <si>
    <t>FLAGS</t>
  </si>
  <si>
    <t>ENFRIADORES</t>
  </si>
  <si>
    <t>FRENTES</t>
  </si>
  <si>
    <t>Ponderacion</t>
  </si>
  <si>
    <t>Medida Tiempo (min)</t>
  </si>
  <si>
    <t>Variación Maxima</t>
  </si>
  <si>
    <t>Descalificación Automatica</t>
  </si>
  <si>
    <t>Cantidad Frentes (prom)</t>
  </si>
  <si>
    <t>Micro</t>
  </si>
  <si>
    <t>Longitud</t>
  </si>
  <si>
    <t>Status</t>
  </si>
  <si>
    <t>TRUE</t>
  </si>
  <si>
    <t>Pending</t>
  </si>
  <si>
    <t>variable</t>
  </si>
  <si>
    <t>Chico</t>
  </si>
  <si>
    <t>Latitud</t>
  </si>
  <si>
    <t>Mediano</t>
  </si>
  <si>
    <t>Grande</t>
  </si>
  <si>
    <t>Extra Grande</t>
  </si>
  <si>
    <r>
      <t xml:space="preserve">PARAMETROS INTERNOS </t>
    </r>
    <r>
      <rPr>
        <b/>
        <sz val="11"/>
        <color rgb="FFC00000"/>
        <rFont val="Calibri"/>
        <family val="2"/>
        <scheme val="minor"/>
      </rPr>
      <t>[TIEMPO]</t>
    </r>
  </si>
  <si>
    <r>
      <t xml:space="preserve">PARAMETROS INTERNOS </t>
    </r>
    <r>
      <rPr>
        <b/>
        <sz val="11"/>
        <color rgb="FFC00000"/>
        <rFont val="Calibri"/>
        <family val="2"/>
        <scheme val="minor"/>
      </rPr>
      <t>[COORDENADAS]</t>
    </r>
  </si>
  <si>
    <t>MI</t>
  </si>
  <si>
    <t>CH</t>
  </si>
  <si>
    <t>M</t>
  </si>
  <si>
    <t>G</t>
  </si>
  <si>
    <t>XG</t>
  </si>
  <si>
    <t>Parametro</t>
  </si>
  <si>
    <t>Variación</t>
  </si>
  <si>
    <t>Grado</t>
  </si>
  <si>
    <t>Medida</t>
  </si>
  <si>
    <t>Conversión</t>
  </si>
  <si>
    <t>lower-bound</t>
  </si>
  <si>
    <t>metros</t>
  </si>
  <si>
    <t>promedio</t>
  </si>
  <si>
    <t>upper-bound</t>
  </si>
  <si>
    <r>
      <t xml:space="preserve">PARAMETROS INTERNOS </t>
    </r>
    <r>
      <rPr>
        <b/>
        <sz val="11"/>
        <color rgb="FFC00000"/>
        <rFont val="Calibri"/>
        <family val="2"/>
        <scheme val="minor"/>
      </rPr>
      <t>[FLAGS]</t>
    </r>
  </si>
  <si>
    <r>
      <t xml:space="preserve">PARAMETROS INTERNOS </t>
    </r>
    <r>
      <rPr>
        <b/>
        <sz val="11"/>
        <color rgb="FFC00000"/>
        <rFont val="Calibri"/>
        <family val="2"/>
        <scheme val="minor"/>
      </rPr>
      <t>[ENFRIADORES]</t>
    </r>
  </si>
  <si>
    <t>Lista de Trigger Flags</t>
  </si>
  <si>
    <t>Modelo</t>
  </si>
  <si>
    <t>Sub Canal</t>
  </si>
  <si>
    <t>Tamaño</t>
  </si>
  <si>
    <t>Promedio</t>
  </si>
  <si>
    <t>Lower-bound</t>
  </si>
  <si>
    <t>Upper-Bound</t>
  </si>
  <si>
    <t>Tradicional</t>
  </si>
  <si>
    <t>ABARROTES</t>
  </si>
  <si>
    <t>CARNICERÍA, POLLERÍA O PESCADERÍA</t>
  </si>
  <si>
    <r>
      <t xml:space="preserve">PARAMETROS INTERNOS </t>
    </r>
    <r>
      <rPr>
        <b/>
        <sz val="11"/>
        <color rgb="FFC00000"/>
        <rFont val="Calibri"/>
        <family val="2"/>
        <scheme val="minor"/>
      </rPr>
      <t>[FRENTES]</t>
    </r>
  </si>
  <si>
    <t>2do Filtro</t>
  </si>
  <si>
    <t>FARMACIA INDEPENDIENTE</t>
  </si>
  <si>
    <t>Comer y Beber</t>
  </si>
  <si>
    <t>FONDA / LONCHERÍA / MERENDEROS</t>
  </si>
  <si>
    <t>FRUTAS Y VERDURAS</t>
  </si>
  <si>
    <t>HOGAR CON VENTA</t>
  </si>
  <si>
    <t>MINISÚPER INDEPENDIENTE</t>
  </si>
  <si>
    <t>MISCELÁNEA / ESTANQUILLO</t>
  </si>
  <si>
    <t>PUESTO DE VENTA DE ALIMENTOS/SNACKS</t>
  </si>
  <si>
    <t>RESTAURANTES DE SERVICIO COMPLETO</t>
  </si>
  <si>
    <t>RSR COMIDA MEXICANA TACOS</t>
  </si>
  <si>
    <t>RSR HAMBURGUESAS/SÁNDWICHES/TORTAS</t>
  </si>
  <si>
    <t>RSR MARISCOS</t>
  </si>
  <si>
    <t>RSR OTROS ALIMENTOS</t>
  </si>
  <si>
    <t>RSR PIZZAS</t>
  </si>
  <si>
    <t>RSR POLLO</t>
  </si>
  <si>
    <t>VENDEDORES AMBULANTES/ DULCES /OTROS</t>
  </si>
  <si>
    <t>VENTA DE CERVEZA</t>
  </si>
  <si>
    <t>VINOS Y LICORES</t>
  </si>
  <si>
    <t>1er Filtro</t>
  </si>
  <si>
    <t>SOVI</t>
  </si>
  <si>
    <t>TODOS</t>
  </si>
  <si>
    <t>QUALITY SCORE METRICS</t>
  </si>
  <si>
    <t>SessionUID</t>
  </si>
  <si>
    <t>User</t>
  </si>
  <si>
    <t>Codigo Cliente</t>
  </si>
  <si>
    <t>Region</t>
  </si>
  <si>
    <t>ICD</t>
  </si>
  <si>
    <t>tamaño</t>
  </si>
  <si>
    <t>tradechannelcode</t>
  </si>
  <si>
    <t>sub_canal_isscom</t>
  </si>
  <si>
    <t>Noreste</t>
  </si>
  <si>
    <t>TIENDA DE MAYOREO CON VENTA AL DETALLE</t>
  </si>
  <si>
    <t>CAFETERÍA/NEVERÍA/FUENTE DE SODAS Y OTRO</t>
  </si>
  <si>
    <t>BAR / TABERNA / CANTINA</t>
  </si>
  <si>
    <t>OTRAS TIENDAS DE ALIMENTOS ESPECIALIZADA</t>
  </si>
  <si>
    <t>PANADERÍA</t>
  </si>
  <si>
    <t>TORTILLERÍA</t>
  </si>
  <si>
    <t>RESTAURANTES PREMIUM</t>
  </si>
  <si>
    <t>ROSTICERÍA</t>
  </si>
  <si>
    <t>TIENDA DE CONVENIENCIA INDEPENDIENTE</t>
  </si>
  <si>
    <t>sin asignar</t>
  </si>
  <si>
    <t>Notas</t>
  </si>
  <si>
    <t>Lower_bound</t>
  </si>
  <si>
    <t>Upper_bound</t>
  </si>
  <si>
    <t>Canal RGM</t>
  </si>
  <si>
    <t>General</t>
  </si>
  <si>
    <t>ESTANDAR</t>
  </si>
  <si>
    <t>CALIFICACIÓN APROBATORIA</t>
  </si>
  <si>
    <t>Resultado</t>
  </si>
  <si>
    <t/>
  </si>
  <si>
    <t>Aprobado</t>
  </si>
  <si>
    <t>Aprobación</t>
  </si>
  <si>
    <t>00023c1b-e4b3-4809-83fa-291692b179fb</t>
  </si>
  <si>
    <t>AUDREX01</t>
  </si>
  <si>
    <t>500257898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</si>
</sst>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4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/>
    <xf numFmtId="9" fontId="0" fillId="0" borderId="0" xfId="1" applyFont="1" applyBorder="1"/>
    <xf numFmtId="0" fontId="4" fillId="0" borderId="25" xfId="0" applyFont="1" applyBorder="1"/>
    <xf numFmtId="0" fontId="4" fillId="0" borderId="26" xfId="0" applyFont="1" applyBorder="1"/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/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0" fillId="0" borderId="25" xfId="0" applyBorder="1"/>
    <xf numFmtId="0" fontId="0" fillId="0" borderId="26" xfId="0" applyBorder="1"/>
    <xf numFmtId="0" fontId="0" fillId="0" borderId="35" xfId="0" applyBorder="1"/>
    <xf numFmtId="0" fontId="4" fillId="0" borderId="36" xfId="0" applyFont="1" applyBorder="1"/>
    <xf numFmtId="0" fontId="4" fillId="0" borderId="37" xfId="0" applyFont="1" applyBorder="1"/>
    <xf numFmtId="0" fontId="0" fillId="0" borderId="36" xfId="0" applyBorder="1"/>
    <xf numFmtId="0" fontId="0" fillId="0" borderId="37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5" fillId="0" borderId="3" xfId="0" applyFont="1" applyBorder="1"/>
    <xf numFmtId="1" fontId="5" fillId="0" borderId="4" xfId="0" applyNumberFormat="1" applyFont="1" applyBorder="1"/>
    <xf numFmtId="0" fontId="5" fillId="0" borderId="0" xfId="0" applyFont="1"/>
    <xf numFmtId="1" fontId="5" fillId="0" borderId="6" xfId="0" applyNumberFormat="1" applyFont="1" applyBorder="1"/>
    <xf numFmtId="0" fontId="5" fillId="0" borderId="8" xfId="0" applyFont="1" applyBorder="1"/>
    <xf numFmtId="1" fontId="5" fillId="0" borderId="9" xfId="0" applyNumberFormat="1" applyFont="1" applyBorder="1"/>
    <xf numFmtId="0" fontId="5" fillId="0" borderId="42" xfId="0" applyFont="1" applyBorder="1"/>
    <xf numFmtId="0" fontId="5" fillId="0" borderId="13" xfId="0" applyFont="1" applyBorder="1"/>
    <xf numFmtId="0" fontId="5" fillId="0" borderId="43" xfId="0" applyFont="1" applyBorder="1"/>
    <xf numFmtId="0" fontId="5" fillId="0" borderId="15" xfId="0" applyFont="1" applyBorder="1"/>
    <xf numFmtId="0" fontId="5" fillId="0" borderId="16" xfId="0" applyFont="1" applyBorder="1"/>
    <xf numFmtId="1" fontId="5" fillId="0" borderId="44" xfId="0" applyNumberFormat="1" applyFont="1" applyBorder="1"/>
    <xf numFmtId="1" fontId="0" fillId="0" borderId="0" xfId="0" applyNumberFormat="1"/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47" xfId="0" applyNumberFormat="1" applyBorder="1"/>
    <xf numFmtId="1" fontId="0" fillId="0" borderId="14" xfId="0" applyNumberFormat="1" applyBorder="1"/>
    <xf numFmtId="1" fontId="0" fillId="0" borderId="45" xfId="0" applyNumberFormat="1" applyBorder="1"/>
    <xf numFmtId="1" fontId="0" fillId="0" borderId="46" xfId="0" applyNumberFormat="1" applyBorder="1"/>
    <xf numFmtId="0" fontId="3" fillId="0" borderId="48" xfId="0" applyFont="1" applyBorder="1"/>
    <xf numFmtId="0" fontId="6" fillId="0" borderId="38" xfId="0" applyFont="1" applyBorder="1"/>
    <xf numFmtId="0" fontId="6" fillId="0" borderId="39" xfId="0" applyFont="1" applyBorder="1"/>
    <xf numFmtId="9" fontId="5" fillId="0" borderId="6" xfId="1" applyFont="1" applyBorder="1"/>
    <xf numFmtId="9" fontId="0" fillId="0" borderId="14" xfId="1" applyFont="1" applyBorder="1"/>
    <xf numFmtId="9" fontId="5" fillId="0" borderId="44" xfId="1" applyFont="1" applyBorder="1"/>
    <xf numFmtId="9" fontId="0" fillId="0" borderId="47" xfId="1" applyFont="1" applyBorder="1"/>
    <xf numFmtId="9" fontId="0" fillId="0" borderId="17" xfId="1" applyFont="1" applyBorder="1"/>
    <xf numFmtId="49" fontId="0" fillId="0" borderId="36" xfId="0" applyNumberFormat="1" applyBorder="1"/>
    <xf numFmtId="49" fontId="0" fillId="0" borderId="49" xfId="0" applyNumberFormat="1" applyBorder="1"/>
    <xf numFmtId="49" fontId="0" fillId="0" borderId="37" xfId="0" applyNumberFormat="1" applyBorder="1"/>
    <xf numFmtId="49" fontId="0" fillId="0" borderId="25" xfId="0" applyNumberFormat="1" applyBorder="1"/>
    <xf numFmtId="49" fontId="0" fillId="0" borderId="28" xfId="0" applyNumberFormat="1" applyBorder="1"/>
    <xf numFmtId="49" fontId="0" fillId="0" borderId="26" xfId="0" applyNumberFormat="1" applyBorder="1"/>
    <xf numFmtId="0" fontId="3" fillId="0" borderId="0" xfId="0" applyFont="1"/>
    <xf numFmtId="0" fontId="7" fillId="0" borderId="13" xfId="0" applyFont="1" applyBorder="1"/>
    <xf numFmtId="1" fontId="7" fillId="0" borderId="6" xfId="0" applyNumberFormat="1" applyFont="1" applyBorder="1"/>
    <xf numFmtId="0" fontId="6" fillId="0" borderId="3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" fontId="7" fillId="0" borderId="50" xfId="0" applyNumberFormat="1" applyFont="1" applyBorder="1"/>
    <xf numFmtId="1" fontId="7" fillId="0" borderId="12" xfId="0" applyNumberFormat="1" applyFont="1" applyBorder="1"/>
    <xf numFmtId="0" fontId="7" fillId="0" borderId="0" xfId="0" applyFont="1"/>
    <xf numFmtId="1" fontId="7" fillId="0" borderId="14" xfId="0" applyNumberFormat="1" applyFont="1" applyBorder="1"/>
    <xf numFmtId="0" fontId="8" fillId="0" borderId="0" xfId="0" applyFont="1"/>
    <xf numFmtId="0" fontId="7" fillId="0" borderId="15" xfId="0" applyFont="1" applyBorder="1"/>
    <xf numFmtId="0" fontId="7" fillId="0" borderId="16" xfId="0" applyFont="1" applyBorder="1"/>
    <xf numFmtId="1" fontId="7" fillId="0" borderId="44" xfId="0" applyNumberFormat="1" applyFont="1" applyBorder="1"/>
    <xf numFmtId="1" fontId="7" fillId="0" borderId="17" xfId="0" applyNumberFormat="1" applyFont="1" applyBorder="1"/>
    <xf numFmtId="0" fontId="5" fillId="0" borderId="10" xfId="0" applyFont="1" applyBorder="1"/>
    <xf numFmtId="0" fontId="5" fillId="0" borderId="11" xfId="0" applyFont="1" applyBorder="1"/>
    <xf numFmtId="1" fontId="5" fillId="0" borderId="50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37" xfId="0" applyBorder="1" applyAlignment="1">
      <alignment wrapText="1"/>
    </xf>
    <xf numFmtId="0" fontId="0" fillId="0" borderId="49" xfId="0" applyBorder="1"/>
    <xf numFmtId="0" fontId="0" fillId="0" borderId="9" xfId="0" applyBorder="1"/>
    <xf numFmtId="0" fontId="3" fillId="0" borderId="5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</cellXfs>
  <cellStyles count="3">
    <cellStyle name="Normal" xfId="0" builtinId="0"/>
    <cellStyle name="Normal 2" xfId="2" xr:uid="{5AA96BF5-6972-4727-A00C-FCF8428BC3D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99EA-B4F3-4965-95FF-28F40B0B721E}">
  <dimension ref="B4:T219"/>
  <sheetViews>
    <sheetView topLeftCell="A189" workbookViewId="0">
      <selection activeCell="G218" sqref="G218"/>
    </sheetView>
  </sheetViews>
  <sheetFormatPr baseColWidth="10" defaultColWidth="11.5" defaultRowHeight="15" x14ac:dyDescent="0.2"/>
  <cols>
    <col min="2" max="3" width="12.1640625" customWidth="1"/>
    <col min="4" max="4" width="27.5" customWidth="1"/>
    <col min="5" max="13" width="12.1640625" customWidth="1"/>
    <col min="15" max="15" width="11.83203125" bestFit="1" customWidth="1"/>
    <col min="75" max="75" width="11.6640625" bestFit="1" customWidth="1"/>
  </cols>
  <sheetData>
    <row r="4" spans="2:20" ht="16" thickBot="1" x14ac:dyDescent="0.25">
      <c r="B4" s="112" t="s">
        <v>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2:20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  <row r="6" spans="2:20" x14ac:dyDescent="0.2">
      <c r="B6" s="4"/>
      <c r="C6" s="107" t="s">
        <v>1</v>
      </c>
      <c r="D6" s="107"/>
      <c r="F6" s="107" t="s">
        <v>2</v>
      </c>
      <c r="G6" s="107"/>
      <c r="I6" s="107" t="s">
        <v>3</v>
      </c>
      <c r="J6" s="107"/>
      <c r="L6" s="107" t="s">
        <v>4</v>
      </c>
      <c r="M6" s="107"/>
      <c r="O6" s="107" t="s">
        <v>5</v>
      </c>
      <c r="P6" s="107"/>
      <c r="Q6" s="5"/>
      <c r="S6" s="107" t="s">
        <v>99</v>
      </c>
      <c r="T6" s="107"/>
    </row>
    <row r="7" spans="2:20" x14ac:dyDescent="0.2">
      <c r="B7" s="4"/>
      <c r="Q7" s="5"/>
    </row>
    <row r="8" spans="2:20" x14ac:dyDescent="0.2">
      <c r="B8" s="4"/>
      <c r="C8" s="110" t="s">
        <v>6</v>
      </c>
      <c r="D8" s="110"/>
      <c r="F8" s="110" t="s">
        <v>6</v>
      </c>
      <c r="G8" s="110"/>
      <c r="I8" s="110" t="s">
        <v>6</v>
      </c>
      <c r="J8" s="110"/>
      <c r="L8" s="110" t="s">
        <v>6</v>
      </c>
      <c r="M8" s="110"/>
      <c r="O8" s="110" t="s">
        <v>6</v>
      </c>
      <c r="P8" s="110"/>
      <c r="Q8" s="5"/>
      <c r="S8" s="110" t="s">
        <v>100</v>
      </c>
      <c r="T8" s="110"/>
    </row>
    <row r="9" spans="2:20" x14ac:dyDescent="0.2">
      <c r="B9" s="4"/>
      <c r="C9" s="106">
        <v>0.15</v>
      </c>
      <c r="D9" s="106"/>
      <c r="E9" s="16"/>
      <c r="F9" s="106">
        <v>0.11</v>
      </c>
      <c r="G9" s="106"/>
      <c r="H9" s="16"/>
      <c r="I9" s="106">
        <v>0.2</v>
      </c>
      <c r="J9" s="106"/>
      <c r="K9" s="16"/>
      <c r="L9" s="106">
        <v>0.1</v>
      </c>
      <c r="M9" s="106"/>
      <c r="N9" s="16"/>
      <c r="O9" s="106">
        <v>0.44</v>
      </c>
      <c r="P9" s="106"/>
      <c r="Q9" s="5"/>
      <c r="R9" s="15"/>
      <c r="S9" s="111">
        <v>70</v>
      </c>
      <c r="T9" s="111"/>
    </row>
    <row r="10" spans="2:20" x14ac:dyDescent="0.2">
      <c r="B10" s="4"/>
      <c r="Q10" s="5"/>
    </row>
    <row r="11" spans="2:20" x14ac:dyDescent="0.2">
      <c r="B11" s="4"/>
      <c r="C11" s="105" t="s">
        <v>7</v>
      </c>
      <c r="D11" s="105"/>
      <c r="F11" s="105" t="s">
        <v>8</v>
      </c>
      <c r="G11" s="105"/>
      <c r="I11" s="105" t="s">
        <v>9</v>
      </c>
      <c r="J11" s="105"/>
      <c r="L11" s="105" t="s">
        <v>8</v>
      </c>
      <c r="M11" s="105"/>
      <c r="O11" s="105" t="s">
        <v>10</v>
      </c>
      <c r="P11" s="105"/>
      <c r="Q11" s="5"/>
    </row>
    <row r="12" spans="2:20" x14ac:dyDescent="0.2">
      <c r="B12" s="4"/>
      <c r="C12" s="2" t="s">
        <v>11</v>
      </c>
      <c r="D12" s="1">
        <v>4</v>
      </c>
      <c r="F12" s="2" t="s">
        <v>12</v>
      </c>
      <c r="G12" s="1">
        <v>5.0000000000000001E-4</v>
      </c>
      <c r="I12" s="2" t="s">
        <v>13</v>
      </c>
      <c r="J12" s="1" t="s">
        <v>14</v>
      </c>
      <c r="L12" s="2" t="s">
        <v>15</v>
      </c>
      <c r="M12" s="1"/>
      <c r="O12" s="2" t="s">
        <v>11</v>
      </c>
      <c r="P12" s="1" t="s">
        <v>16</v>
      </c>
      <c r="Q12" s="5"/>
    </row>
    <row r="13" spans="2:20" x14ac:dyDescent="0.2">
      <c r="B13" s="4"/>
      <c r="C13" s="2" t="s">
        <v>17</v>
      </c>
      <c r="D13" s="1">
        <v>4</v>
      </c>
      <c r="F13" s="2" t="s">
        <v>18</v>
      </c>
      <c r="G13" s="1">
        <v>5.0000000000000001E-4</v>
      </c>
      <c r="O13" s="2" t="s">
        <v>17</v>
      </c>
      <c r="P13" s="1" t="s">
        <v>16</v>
      </c>
      <c r="Q13" s="5"/>
    </row>
    <row r="14" spans="2:20" x14ac:dyDescent="0.2">
      <c r="B14" s="4"/>
      <c r="C14" s="2" t="s">
        <v>19</v>
      </c>
      <c r="D14" s="1">
        <v>7</v>
      </c>
      <c r="O14" s="2" t="s">
        <v>19</v>
      </c>
      <c r="P14" s="1" t="s">
        <v>16</v>
      </c>
      <c r="Q14" s="5"/>
    </row>
    <row r="15" spans="2:20" x14ac:dyDescent="0.2">
      <c r="B15" s="4"/>
      <c r="C15" s="2" t="s">
        <v>20</v>
      </c>
      <c r="D15" s="1">
        <v>9</v>
      </c>
      <c r="O15" s="2" t="s">
        <v>20</v>
      </c>
      <c r="P15" s="1" t="s">
        <v>16</v>
      </c>
      <c r="Q15" s="5"/>
    </row>
    <row r="16" spans="2:20" x14ac:dyDescent="0.2">
      <c r="B16" s="4"/>
      <c r="C16" s="2" t="s">
        <v>21</v>
      </c>
      <c r="D16" s="1">
        <v>12</v>
      </c>
      <c r="O16" s="2" t="s">
        <v>21</v>
      </c>
      <c r="P16" s="1" t="s">
        <v>16</v>
      </c>
      <c r="Q16" s="5"/>
    </row>
    <row r="17" spans="2:18" x14ac:dyDescent="0.2">
      <c r="B17" s="4"/>
      <c r="Q17" s="5"/>
    </row>
    <row r="18" spans="2:18" ht="16" thickBot="1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</row>
    <row r="19" spans="2:18" ht="16" thickBot="1" x14ac:dyDescent="0.25"/>
    <row r="20" spans="2:18" x14ac:dyDescent="0.2">
      <c r="B20" s="9"/>
      <c r="C20" s="13"/>
      <c r="D20" s="108"/>
      <c r="E20" s="108"/>
      <c r="F20" s="108"/>
      <c r="G20" s="108"/>
      <c r="H20" s="108"/>
      <c r="I20" s="109"/>
      <c r="K20" s="9"/>
      <c r="L20" s="13"/>
      <c r="M20" s="13"/>
      <c r="N20" s="13"/>
      <c r="O20" s="13"/>
      <c r="P20" s="13"/>
      <c r="Q20" s="13"/>
      <c r="R20" s="14"/>
    </row>
    <row r="21" spans="2:18" x14ac:dyDescent="0.2">
      <c r="B21" s="4"/>
      <c r="C21" s="107" t="s">
        <v>22</v>
      </c>
      <c r="D21" s="107"/>
      <c r="E21" s="107"/>
      <c r="F21" s="107"/>
      <c r="G21" s="107"/>
      <c r="H21" s="107"/>
      <c r="I21" s="5"/>
      <c r="K21" s="4"/>
      <c r="L21" s="107" t="s">
        <v>23</v>
      </c>
      <c r="M21" s="107"/>
      <c r="N21" s="107"/>
      <c r="O21" s="107"/>
      <c r="P21" s="107"/>
      <c r="Q21" s="107"/>
      <c r="R21" s="5"/>
    </row>
    <row r="22" spans="2:18" ht="16" thickBot="1" x14ac:dyDescent="0.25">
      <c r="B22" s="4"/>
      <c r="I22" s="5"/>
      <c r="K22" s="4"/>
      <c r="R22" s="5"/>
    </row>
    <row r="23" spans="2:18" ht="16" thickBot="1" x14ac:dyDescent="0.25">
      <c r="B23" s="4"/>
      <c r="D23" s="24" t="s">
        <v>24</v>
      </c>
      <c r="E23" s="25" t="s">
        <v>25</v>
      </c>
      <c r="F23" s="25" t="s">
        <v>26</v>
      </c>
      <c r="G23" s="25" t="s">
        <v>27</v>
      </c>
      <c r="H23" s="26" t="s">
        <v>28</v>
      </c>
      <c r="I23" s="5"/>
      <c r="K23" s="4"/>
      <c r="L23" s="40" t="s">
        <v>29</v>
      </c>
      <c r="M23" s="41" t="s">
        <v>30</v>
      </c>
      <c r="N23" s="40" t="s">
        <v>31</v>
      </c>
      <c r="O23" s="42" t="s">
        <v>32</v>
      </c>
      <c r="P23" s="40" t="s">
        <v>33</v>
      </c>
      <c r="Q23" s="41" t="s">
        <v>32</v>
      </c>
      <c r="R23" s="5"/>
    </row>
    <row r="24" spans="2:18" x14ac:dyDescent="0.2">
      <c r="B24" s="4"/>
      <c r="C24" s="27" t="s">
        <v>34</v>
      </c>
      <c r="D24" s="28">
        <f>D25</f>
        <v>4</v>
      </c>
      <c r="E24" s="29">
        <f>E25*1</f>
        <v>4</v>
      </c>
      <c r="F24" s="29">
        <f>F25</f>
        <v>7</v>
      </c>
      <c r="G24" s="29">
        <f>G25</f>
        <v>9</v>
      </c>
      <c r="H24" s="30">
        <f>H25</f>
        <v>12</v>
      </c>
      <c r="I24" s="5"/>
      <c r="K24" s="4"/>
      <c r="L24" s="36" t="str">
        <f>F12</f>
        <v>Longitud</v>
      </c>
      <c r="M24" s="37">
        <f>G12</f>
        <v>5.0000000000000001E-4</v>
      </c>
      <c r="N24" s="38">
        <v>111305.5</v>
      </c>
      <c r="O24" s="3" t="s">
        <v>35</v>
      </c>
      <c r="P24" s="38">
        <f>N24*M24</f>
        <v>55.652750000000005</v>
      </c>
      <c r="Q24" s="39" t="str">
        <f>O24</f>
        <v>metros</v>
      </c>
      <c r="R24" s="5"/>
    </row>
    <row r="25" spans="2:18" ht="16" thickBot="1" x14ac:dyDescent="0.25">
      <c r="B25" s="4"/>
      <c r="C25" s="31" t="s">
        <v>36</v>
      </c>
      <c r="D25" s="19">
        <f>D12</f>
        <v>4</v>
      </c>
      <c r="E25" s="12">
        <f>D13</f>
        <v>4</v>
      </c>
      <c r="F25" s="12">
        <f>D14</f>
        <v>7</v>
      </c>
      <c r="G25" s="12">
        <f>D15</f>
        <v>9</v>
      </c>
      <c r="H25" s="20">
        <f>D16</f>
        <v>12</v>
      </c>
      <c r="I25" s="5"/>
      <c r="K25" s="4"/>
      <c r="L25" s="17" t="str">
        <f>F13</f>
        <v>Latitud</v>
      </c>
      <c r="M25" s="18">
        <f>G13</f>
        <v>5.0000000000000001E-4</v>
      </c>
      <c r="N25" s="33">
        <v>111306.5</v>
      </c>
      <c r="O25" s="35" t="s">
        <v>35</v>
      </c>
      <c r="P25" s="38">
        <f>N25*M25</f>
        <v>55.65325</v>
      </c>
      <c r="Q25" s="34" t="str">
        <f>O25</f>
        <v>metros</v>
      </c>
      <c r="R25" s="5"/>
    </row>
    <row r="26" spans="2:18" ht="16" thickBot="1" x14ac:dyDescent="0.25">
      <c r="B26" s="4"/>
      <c r="C26" s="32" t="s">
        <v>37</v>
      </c>
      <c r="D26" s="21">
        <f>D25*20</f>
        <v>80</v>
      </c>
      <c r="E26" s="22">
        <f>E25*20</f>
        <v>80</v>
      </c>
      <c r="F26" s="22">
        <f>F25*20</f>
        <v>140</v>
      </c>
      <c r="G26" s="22">
        <f>G25*20</f>
        <v>180</v>
      </c>
      <c r="H26" s="23">
        <f>H25*20</f>
        <v>240</v>
      </c>
      <c r="I26" s="5"/>
      <c r="K26" s="4"/>
      <c r="R26" s="5"/>
    </row>
    <row r="27" spans="2:18" ht="16" thickBot="1" x14ac:dyDescent="0.25">
      <c r="B27" s="6"/>
      <c r="C27" s="7"/>
      <c r="D27" s="7"/>
      <c r="E27" s="7"/>
      <c r="F27" s="7"/>
      <c r="G27" s="7"/>
      <c r="H27" s="7"/>
      <c r="I27" s="8"/>
      <c r="K27" s="6"/>
      <c r="L27" s="7"/>
      <c r="M27" s="7"/>
      <c r="N27" s="7"/>
      <c r="O27" s="7"/>
      <c r="P27" s="7"/>
      <c r="Q27" s="7"/>
      <c r="R27" s="8"/>
    </row>
    <row r="28" spans="2:18" ht="16" thickBot="1" x14ac:dyDescent="0.25"/>
    <row r="29" spans="2:18" x14ac:dyDescent="0.2">
      <c r="B29" s="9"/>
      <c r="C29" s="13"/>
      <c r="D29" s="13"/>
      <c r="E29" s="13"/>
      <c r="F29" s="13"/>
      <c r="G29" s="13"/>
      <c r="H29" s="13"/>
      <c r="I29" s="14"/>
      <c r="K29" s="9"/>
      <c r="L29" s="13"/>
      <c r="M29" s="13"/>
      <c r="N29" s="13"/>
      <c r="O29" s="13"/>
      <c r="P29" s="13"/>
      <c r="Q29" s="13"/>
      <c r="R29" s="14"/>
    </row>
    <row r="30" spans="2:18" x14ac:dyDescent="0.2">
      <c r="B30" s="4"/>
      <c r="C30" s="107" t="s">
        <v>38</v>
      </c>
      <c r="D30" s="107"/>
      <c r="E30" s="107"/>
      <c r="F30" s="107"/>
      <c r="G30" s="107"/>
      <c r="H30" s="107"/>
      <c r="I30" s="5"/>
      <c r="K30" s="4"/>
      <c r="L30" s="107" t="s">
        <v>39</v>
      </c>
      <c r="M30" s="107"/>
      <c r="N30" s="107"/>
      <c r="O30" s="107"/>
      <c r="P30" s="107"/>
      <c r="Q30" s="107"/>
      <c r="R30" s="5"/>
    </row>
    <row r="31" spans="2:18" ht="16" thickBot="1" x14ac:dyDescent="0.25">
      <c r="B31" s="4"/>
      <c r="I31" s="5"/>
      <c r="K31" s="4"/>
      <c r="R31" s="5"/>
    </row>
    <row r="32" spans="2:18" ht="16" thickBot="1" x14ac:dyDescent="0.25">
      <c r="B32" s="4"/>
      <c r="C32" s="102" t="s">
        <v>40</v>
      </c>
      <c r="D32" s="103"/>
      <c r="E32" s="103"/>
      <c r="F32" s="103"/>
      <c r="G32" s="103"/>
      <c r="H32" s="104"/>
      <c r="I32" s="5"/>
      <c r="K32" s="4"/>
      <c r="L32" s="40" t="s">
        <v>80</v>
      </c>
      <c r="M32" s="43" t="s">
        <v>81</v>
      </c>
      <c r="N32" s="43" t="s">
        <v>79</v>
      </c>
      <c r="O32" s="43" t="s">
        <v>44</v>
      </c>
      <c r="P32" s="43" t="s">
        <v>94</v>
      </c>
      <c r="Q32" s="41" t="s">
        <v>95</v>
      </c>
      <c r="R32" s="5"/>
    </row>
    <row r="33" spans="2:18" x14ac:dyDescent="0.2">
      <c r="B33" s="4"/>
      <c r="C33" s="72">
        <v>2</v>
      </c>
      <c r="D33" s="73">
        <v>4</v>
      </c>
      <c r="E33" s="73">
        <v>13</v>
      </c>
      <c r="F33" s="73">
        <v>14</v>
      </c>
      <c r="G33" s="73">
        <v>15</v>
      </c>
      <c r="H33" s="74">
        <v>16</v>
      </c>
      <c r="I33" s="5"/>
      <c r="K33" s="4"/>
      <c r="L33" s="51" t="s">
        <v>53</v>
      </c>
      <c r="M33" s="46" t="s">
        <v>85</v>
      </c>
      <c r="N33" s="46" t="s">
        <v>25</v>
      </c>
      <c r="O33" s="47">
        <v>1</v>
      </c>
      <c r="P33" s="56">
        <v>1</v>
      </c>
      <c r="Q33" s="61">
        <f>O33*6</f>
        <v>6</v>
      </c>
      <c r="R33" s="5"/>
    </row>
    <row r="34" spans="2:18" ht="16" thickBot="1" x14ac:dyDescent="0.25">
      <c r="B34" s="4"/>
      <c r="C34" s="75">
        <v>26</v>
      </c>
      <c r="D34" s="76">
        <v>27</v>
      </c>
      <c r="E34" s="76">
        <v>32</v>
      </c>
      <c r="F34" s="76">
        <v>36</v>
      </c>
      <c r="G34" s="76">
        <v>39</v>
      </c>
      <c r="H34" s="77">
        <v>31</v>
      </c>
      <c r="I34" s="5"/>
      <c r="K34" s="4"/>
      <c r="L34" s="51" t="s">
        <v>53</v>
      </c>
      <c r="M34" s="46" t="s">
        <v>85</v>
      </c>
      <c r="N34" s="46" t="s">
        <v>27</v>
      </c>
      <c r="O34" s="47">
        <v>2</v>
      </c>
      <c r="P34" s="56">
        <v>1</v>
      </c>
      <c r="Q34" s="61">
        <f t="shared" ref="Q34:Q97" si="0">O34*6</f>
        <v>12</v>
      </c>
      <c r="R34" s="5"/>
    </row>
    <row r="35" spans="2:18" x14ac:dyDescent="0.2">
      <c r="B35" s="4"/>
      <c r="I35" s="5"/>
      <c r="K35" s="4"/>
      <c r="L35" s="51" t="s">
        <v>53</v>
      </c>
      <c r="M35" s="46" t="s">
        <v>85</v>
      </c>
      <c r="N35" s="46" t="s">
        <v>26</v>
      </c>
      <c r="O35" s="47">
        <v>1</v>
      </c>
      <c r="P35" s="56">
        <v>-6.5803263805833206E-2</v>
      </c>
      <c r="Q35" s="61">
        <f t="shared" si="0"/>
        <v>6</v>
      </c>
      <c r="R35" s="5"/>
    </row>
    <row r="36" spans="2:18" ht="16" thickBot="1" x14ac:dyDescent="0.25">
      <c r="B36" s="6"/>
      <c r="C36" s="7"/>
      <c r="D36" s="7"/>
      <c r="E36" s="7"/>
      <c r="F36" s="7"/>
      <c r="G36" s="7"/>
      <c r="H36" s="7"/>
      <c r="I36" s="8"/>
      <c r="K36" s="4"/>
      <c r="L36" s="51" t="s">
        <v>53</v>
      </c>
      <c r="M36" s="46" t="s">
        <v>85</v>
      </c>
      <c r="N36" s="46" t="s">
        <v>24</v>
      </c>
      <c r="O36" s="47">
        <v>0.54285714285714304</v>
      </c>
      <c r="P36" s="56">
        <v>0.35712615459724001</v>
      </c>
      <c r="Q36" s="61">
        <f t="shared" si="0"/>
        <v>3.257142857142858</v>
      </c>
      <c r="R36" s="5"/>
    </row>
    <row r="37" spans="2:18" ht="16" thickBot="1" x14ac:dyDescent="0.25">
      <c r="K37" s="4"/>
      <c r="L37" s="51" t="s">
        <v>53</v>
      </c>
      <c r="M37" s="46" t="s">
        <v>84</v>
      </c>
      <c r="N37" s="46" t="s">
        <v>25</v>
      </c>
      <c r="O37" s="47">
        <v>1</v>
      </c>
      <c r="P37" s="56">
        <v>1</v>
      </c>
      <c r="Q37" s="61">
        <f t="shared" si="0"/>
        <v>6</v>
      </c>
      <c r="R37" s="5"/>
    </row>
    <row r="38" spans="2:18" x14ac:dyDescent="0.2">
      <c r="B38" s="9"/>
      <c r="C38" s="13"/>
      <c r="D38" s="13"/>
      <c r="E38" s="13"/>
      <c r="F38" s="13"/>
      <c r="G38" s="13"/>
      <c r="H38" s="13"/>
      <c r="I38" s="14"/>
      <c r="K38" s="4"/>
      <c r="L38" s="50" t="s">
        <v>53</v>
      </c>
      <c r="M38" s="44" t="s">
        <v>84</v>
      </c>
      <c r="N38" s="44" t="s">
        <v>27</v>
      </c>
      <c r="O38" s="45">
        <v>2</v>
      </c>
      <c r="P38" s="57">
        <v>1</v>
      </c>
      <c r="Q38" s="61">
        <f t="shared" si="0"/>
        <v>12</v>
      </c>
      <c r="R38" s="5"/>
    </row>
    <row r="39" spans="2:18" x14ac:dyDescent="0.2">
      <c r="B39" s="4"/>
      <c r="C39" s="107" t="s">
        <v>50</v>
      </c>
      <c r="D39" s="107"/>
      <c r="E39" s="107"/>
      <c r="F39" s="107"/>
      <c r="G39" s="107"/>
      <c r="H39" s="107"/>
      <c r="I39" s="5"/>
      <c r="K39" s="4"/>
      <c r="L39" s="51" t="s">
        <v>53</v>
      </c>
      <c r="M39" s="46" t="s">
        <v>84</v>
      </c>
      <c r="N39" s="46" t="s">
        <v>26</v>
      </c>
      <c r="O39" s="47">
        <v>1</v>
      </c>
      <c r="P39" s="58">
        <v>1</v>
      </c>
      <c r="Q39" s="61">
        <f t="shared" si="0"/>
        <v>6</v>
      </c>
      <c r="R39" s="5"/>
    </row>
    <row r="40" spans="2:18" ht="16" thickBot="1" x14ac:dyDescent="0.25">
      <c r="B40" s="4"/>
      <c r="I40" s="5"/>
      <c r="K40" s="4"/>
      <c r="L40" s="51" t="s">
        <v>53</v>
      </c>
      <c r="M40" s="46" t="s">
        <v>84</v>
      </c>
      <c r="N40" s="46" t="s">
        <v>24</v>
      </c>
      <c r="O40" s="47">
        <v>1</v>
      </c>
      <c r="P40" s="58">
        <v>1</v>
      </c>
      <c r="Q40" s="61">
        <f t="shared" si="0"/>
        <v>6</v>
      </c>
      <c r="R40" s="5"/>
    </row>
    <row r="41" spans="2:18" ht="16" thickBot="1" x14ac:dyDescent="0.25">
      <c r="B41" s="4"/>
      <c r="F41" s="81" t="s">
        <v>47</v>
      </c>
      <c r="G41" s="81" t="s">
        <v>53</v>
      </c>
      <c r="I41" s="5"/>
      <c r="K41" s="4"/>
      <c r="L41" s="51" t="s">
        <v>53</v>
      </c>
      <c r="M41" s="46" t="s">
        <v>54</v>
      </c>
      <c r="N41" s="46" t="s">
        <v>25</v>
      </c>
      <c r="O41" s="47">
        <v>1</v>
      </c>
      <c r="P41" s="58">
        <v>1</v>
      </c>
      <c r="Q41" s="61">
        <f t="shared" si="0"/>
        <v>6</v>
      </c>
      <c r="R41" s="5"/>
    </row>
    <row r="42" spans="2:18" ht="16" thickBot="1" x14ac:dyDescent="0.25">
      <c r="B42" s="4"/>
      <c r="E42" s="65" t="s">
        <v>51</v>
      </c>
      <c r="F42" s="66">
        <v>0.3</v>
      </c>
      <c r="G42" s="66">
        <v>0.7</v>
      </c>
      <c r="I42" s="5"/>
      <c r="K42" s="4"/>
      <c r="L42" s="52" t="s">
        <v>53</v>
      </c>
      <c r="M42" s="48" t="s">
        <v>54</v>
      </c>
      <c r="N42" s="48" t="s">
        <v>27</v>
      </c>
      <c r="O42" s="49">
        <v>2</v>
      </c>
      <c r="P42" s="59">
        <v>1</v>
      </c>
      <c r="Q42" s="61">
        <f t="shared" si="0"/>
        <v>12</v>
      </c>
      <c r="R42" s="5"/>
    </row>
    <row r="43" spans="2:18" ht="16" thickBot="1" x14ac:dyDescent="0.25">
      <c r="B43" s="4"/>
      <c r="C43" s="40" t="s">
        <v>80</v>
      </c>
      <c r="D43" s="43" t="s">
        <v>81</v>
      </c>
      <c r="E43" s="64" t="s">
        <v>79</v>
      </c>
      <c r="F43" s="64" t="s">
        <v>44</v>
      </c>
      <c r="G43" s="43" t="s">
        <v>94</v>
      </c>
      <c r="H43" s="41" t="s">
        <v>95</v>
      </c>
      <c r="I43" s="5"/>
      <c r="K43" s="4"/>
      <c r="L43" s="50" t="s">
        <v>53</v>
      </c>
      <c r="M43" s="44" t="s">
        <v>54</v>
      </c>
      <c r="N43" s="44" t="s">
        <v>26</v>
      </c>
      <c r="O43" s="45">
        <v>1</v>
      </c>
      <c r="P43" s="57">
        <v>1</v>
      </c>
      <c r="Q43" s="61">
        <f t="shared" si="0"/>
        <v>6</v>
      </c>
      <c r="R43" s="5"/>
    </row>
    <row r="44" spans="2:18" x14ac:dyDescent="0.2">
      <c r="B44" s="4"/>
      <c r="C44" s="93" t="s">
        <v>53</v>
      </c>
      <c r="D44" s="94" t="s">
        <v>85</v>
      </c>
      <c r="E44" s="94" t="s">
        <v>25</v>
      </c>
      <c r="F44" s="95">
        <v>27.571428571428601</v>
      </c>
      <c r="G44" s="96">
        <v>22.489720802759301</v>
      </c>
      <c r="H44" s="97">
        <f>F44*6</f>
        <v>165.42857142857162</v>
      </c>
      <c r="I44" s="5"/>
      <c r="K44" s="4"/>
      <c r="L44" s="51" t="s">
        <v>53</v>
      </c>
      <c r="M44" s="46" t="s">
        <v>54</v>
      </c>
      <c r="N44" s="46" t="s">
        <v>24</v>
      </c>
      <c r="O44" s="47">
        <v>1</v>
      </c>
      <c r="P44" s="58">
        <v>1</v>
      </c>
      <c r="Q44" s="61">
        <f t="shared" si="0"/>
        <v>6</v>
      </c>
      <c r="R44" s="5"/>
    </row>
    <row r="45" spans="2:18" x14ac:dyDescent="0.2">
      <c r="B45" s="4"/>
      <c r="C45" s="51" t="s">
        <v>53</v>
      </c>
      <c r="D45" s="46" t="s">
        <v>85</v>
      </c>
      <c r="E45" s="46" t="s">
        <v>27</v>
      </c>
      <c r="F45" s="47">
        <v>31</v>
      </c>
      <c r="G45" s="56">
        <v>22.4565580706603</v>
      </c>
      <c r="H45" s="61">
        <f t="shared" ref="H45:H108" si="1">F45*6</f>
        <v>186</v>
      </c>
      <c r="I45" s="5"/>
      <c r="K45" s="4"/>
      <c r="L45" s="51" t="s">
        <v>53</v>
      </c>
      <c r="M45" s="46" t="s">
        <v>54</v>
      </c>
      <c r="N45" s="46" t="s">
        <v>92</v>
      </c>
      <c r="O45" s="47">
        <v>1</v>
      </c>
      <c r="P45" s="58">
        <v>1</v>
      </c>
      <c r="Q45" s="61">
        <f t="shared" si="0"/>
        <v>6</v>
      </c>
      <c r="R45" s="5"/>
    </row>
    <row r="46" spans="2:18" x14ac:dyDescent="0.2">
      <c r="B46" s="4"/>
      <c r="C46" s="51" t="s">
        <v>53</v>
      </c>
      <c r="D46" s="46" t="s">
        <v>85</v>
      </c>
      <c r="E46" s="46" t="s">
        <v>26</v>
      </c>
      <c r="F46" s="47">
        <v>22.6666666666667</v>
      </c>
      <c r="G46" s="56">
        <v>5.6423494181607001</v>
      </c>
      <c r="H46" s="61">
        <f t="shared" si="1"/>
        <v>136.0000000000002</v>
      </c>
      <c r="I46" s="5"/>
      <c r="K46" s="4"/>
      <c r="L46" s="51" t="s">
        <v>53</v>
      </c>
      <c r="M46" s="46" t="s">
        <v>59</v>
      </c>
      <c r="N46" s="46" t="s">
        <v>25</v>
      </c>
      <c r="O46" s="47">
        <v>1</v>
      </c>
      <c r="P46" s="58">
        <v>1</v>
      </c>
      <c r="Q46" s="61">
        <f t="shared" si="0"/>
        <v>6</v>
      </c>
      <c r="R46" s="5"/>
    </row>
    <row r="47" spans="2:18" x14ac:dyDescent="0.2">
      <c r="B47" s="4"/>
      <c r="C47" s="51" t="s">
        <v>53</v>
      </c>
      <c r="D47" s="46" t="s">
        <v>85</v>
      </c>
      <c r="E47" s="46" t="s">
        <v>24</v>
      </c>
      <c r="F47" s="47">
        <v>13.88</v>
      </c>
      <c r="G47" s="56">
        <v>10.1969379985308</v>
      </c>
      <c r="H47" s="61">
        <f t="shared" si="1"/>
        <v>83.28</v>
      </c>
      <c r="I47" s="5"/>
      <c r="K47" s="4"/>
      <c r="L47" s="52" t="s">
        <v>53</v>
      </c>
      <c r="M47" s="48" t="s">
        <v>59</v>
      </c>
      <c r="N47" s="48" t="s">
        <v>27</v>
      </c>
      <c r="O47" s="49">
        <v>2</v>
      </c>
      <c r="P47" s="59">
        <v>1</v>
      </c>
      <c r="Q47" s="61">
        <f t="shared" si="0"/>
        <v>12</v>
      </c>
      <c r="R47" s="5"/>
    </row>
    <row r="48" spans="2:18" x14ac:dyDescent="0.2">
      <c r="B48" s="4"/>
      <c r="C48" s="52" t="s">
        <v>53</v>
      </c>
      <c r="D48" s="48" t="s">
        <v>84</v>
      </c>
      <c r="E48" s="48" t="s">
        <v>25</v>
      </c>
      <c r="F48" s="49">
        <v>27.5555555555556</v>
      </c>
      <c r="G48" s="56">
        <v>22.157038155059698</v>
      </c>
      <c r="H48" s="61">
        <f t="shared" si="1"/>
        <v>165.3333333333336</v>
      </c>
      <c r="I48" s="5"/>
      <c r="K48" s="4"/>
      <c r="L48" s="50" t="s">
        <v>53</v>
      </c>
      <c r="M48" s="44" t="s">
        <v>59</v>
      </c>
      <c r="N48" s="44" t="s">
        <v>26</v>
      </c>
      <c r="O48" s="45">
        <v>0.72</v>
      </c>
      <c r="P48" s="57">
        <v>0.64097027100820803</v>
      </c>
      <c r="Q48" s="61">
        <f t="shared" si="0"/>
        <v>4.32</v>
      </c>
      <c r="R48" s="5"/>
    </row>
    <row r="49" spans="2:18" x14ac:dyDescent="0.2">
      <c r="B49" s="4"/>
      <c r="C49" s="50" t="s">
        <v>53</v>
      </c>
      <c r="D49" s="44" t="s">
        <v>84</v>
      </c>
      <c r="E49" s="44" t="s">
        <v>27</v>
      </c>
      <c r="F49" s="45">
        <v>50.538461538461497</v>
      </c>
      <c r="G49" s="57">
        <v>35.8248728159015</v>
      </c>
      <c r="H49" s="61">
        <f t="shared" si="1"/>
        <v>303.230769230769</v>
      </c>
      <c r="I49" s="5"/>
      <c r="K49" s="4"/>
      <c r="L49" s="51" t="s">
        <v>53</v>
      </c>
      <c r="M49" s="46" t="s">
        <v>59</v>
      </c>
      <c r="N49" s="46" t="s">
        <v>24</v>
      </c>
      <c r="O49" s="47">
        <v>1</v>
      </c>
      <c r="P49" s="58">
        <v>1</v>
      </c>
      <c r="Q49" s="61">
        <f t="shared" si="0"/>
        <v>6</v>
      </c>
      <c r="R49" s="5"/>
    </row>
    <row r="50" spans="2:18" x14ac:dyDescent="0.2">
      <c r="B50" s="4"/>
      <c r="C50" s="51" t="s">
        <v>53</v>
      </c>
      <c r="D50" s="46" t="s">
        <v>84</v>
      </c>
      <c r="E50" s="46" t="s">
        <v>26</v>
      </c>
      <c r="F50" s="47">
        <v>46.2</v>
      </c>
      <c r="G50" s="58">
        <v>37.813887034706298</v>
      </c>
      <c r="H50" s="61">
        <f t="shared" si="1"/>
        <v>277.20000000000005</v>
      </c>
      <c r="I50" s="5"/>
      <c r="K50" s="4"/>
      <c r="L50" s="51" t="s">
        <v>53</v>
      </c>
      <c r="M50" s="46" t="s">
        <v>60</v>
      </c>
      <c r="N50" s="46" t="s">
        <v>25</v>
      </c>
      <c r="O50" s="47">
        <v>1</v>
      </c>
      <c r="P50" s="58">
        <v>1</v>
      </c>
      <c r="Q50" s="61">
        <f t="shared" si="0"/>
        <v>6</v>
      </c>
      <c r="R50" s="5"/>
    </row>
    <row r="51" spans="2:18" x14ac:dyDescent="0.2">
      <c r="B51" s="4"/>
      <c r="C51" s="51" t="s">
        <v>53</v>
      </c>
      <c r="D51" s="46" t="s">
        <v>84</v>
      </c>
      <c r="E51" s="46" t="s">
        <v>24</v>
      </c>
      <c r="F51" s="47">
        <v>18.3061224489796</v>
      </c>
      <c r="G51" s="58">
        <v>15.061763241575701</v>
      </c>
      <c r="H51" s="61">
        <f t="shared" si="1"/>
        <v>109.8367346938776</v>
      </c>
      <c r="I51" s="5"/>
      <c r="K51" s="4"/>
      <c r="L51" s="51" t="s">
        <v>53</v>
      </c>
      <c r="M51" s="46" t="s">
        <v>60</v>
      </c>
      <c r="N51" s="46" t="s">
        <v>27</v>
      </c>
      <c r="O51" s="47">
        <v>2</v>
      </c>
      <c r="P51" s="58">
        <v>1</v>
      </c>
      <c r="Q51" s="61">
        <f t="shared" si="0"/>
        <v>12</v>
      </c>
      <c r="R51" s="5"/>
    </row>
    <row r="52" spans="2:18" x14ac:dyDescent="0.2">
      <c r="B52" s="4"/>
      <c r="C52" s="51" t="s">
        <v>53</v>
      </c>
      <c r="D52" s="46" t="s">
        <v>54</v>
      </c>
      <c r="E52" s="46" t="s">
        <v>25</v>
      </c>
      <c r="F52" s="47">
        <v>27.545454545454501</v>
      </c>
      <c r="G52" s="58">
        <v>24.778685800077302</v>
      </c>
      <c r="H52" s="61">
        <f t="shared" si="1"/>
        <v>165.272727272727</v>
      </c>
      <c r="I52" s="5"/>
      <c r="K52" s="4"/>
      <c r="L52" s="52" t="s">
        <v>53</v>
      </c>
      <c r="M52" s="48" t="s">
        <v>60</v>
      </c>
      <c r="N52" s="48" t="s">
        <v>26</v>
      </c>
      <c r="O52" s="49">
        <v>1</v>
      </c>
      <c r="P52" s="59">
        <v>1</v>
      </c>
      <c r="Q52" s="61">
        <f t="shared" si="0"/>
        <v>6</v>
      </c>
      <c r="R52" s="5"/>
    </row>
    <row r="53" spans="2:18" x14ac:dyDescent="0.2">
      <c r="B53" s="4"/>
      <c r="C53" s="52" t="s">
        <v>53</v>
      </c>
      <c r="D53" s="48" t="s">
        <v>54</v>
      </c>
      <c r="E53" s="48" t="s">
        <v>27</v>
      </c>
      <c r="F53" s="49">
        <v>46.392857142857103</v>
      </c>
      <c r="G53" s="59">
        <v>38.4113222027595</v>
      </c>
      <c r="H53" s="61">
        <f t="shared" si="1"/>
        <v>278.35714285714261</v>
      </c>
      <c r="I53" s="5"/>
      <c r="K53" s="4"/>
      <c r="L53" s="50" t="s">
        <v>53</v>
      </c>
      <c r="M53" s="44" t="s">
        <v>60</v>
      </c>
      <c r="N53" s="44" t="s">
        <v>24</v>
      </c>
      <c r="O53" s="45">
        <v>1</v>
      </c>
      <c r="P53" s="57">
        <v>1</v>
      </c>
      <c r="Q53" s="61">
        <f t="shared" si="0"/>
        <v>6</v>
      </c>
      <c r="R53" s="5"/>
    </row>
    <row r="54" spans="2:18" x14ac:dyDescent="0.2">
      <c r="B54" s="4"/>
      <c r="C54" s="50" t="s">
        <v>53</v>
      </c>
      <c r="D54" s="44" t="s">
        <v>54</v>
      </c>
      <c r="E54" s="44" t="s">
        <v>26</v>
      </c>
      <c r="F54" s="45">
        <v>39.114754098360699</v>
      </c>
      <c r="G54" s="57">
        <v>33.487208871537298</v>
      </c>
      <c r="H54" s="61">
        <f t="shared" si="1"/>
        <v>234.68852459016421</v>
      </c>
      <c r="I54" s="5"/>
      <c r="K54" s="4"/>
      <c r="L54" s="51" t="s">
        <v>53</v>
      </c>
      <c r="M54" s="46" t="s">
        <v>89</v>
      </c>
      <c r="N54" s="46" t="s">
        <v>25</v>
      </c>
      <c r="O54" s="47">
        <v>1</v>
      </c>
      <c r="P54" s="58">
        <v>1</v>
      </c>
      <c r="Q54" s="61">
        <f t="shared" si="0"/>
        <v>6</v>
      </c>
      <c r="R54" s="5"/>
    </row>
    <row r="55" spans="2:18" x14ac:dyDescent="0.2">
      <c r="B55" s="4"/>
      <c r="C55" s="51" t="s">
        <v>53</v>
      </c>
      <c r="D55" s="46" t="s">
        <v>54</v>
      </c>
      <c r="E55" s="46" t="s">
        <v>24</v>
      </c>
      <c r="F55" s="47">
        <v>19.518248175182499</v>
      </c>
      <c r="G55" s="58">
        <v>17.9426580033847</v>
      </c>
      <c r="H55" s="61">
        <f t="shared" si="1"/>
        <v>117.109489051095</v>
      </c>
      <c r="I55" s="5"/>
      <c r="K55" s="4"/>
      <c r="L55" s="51" t="s">
        <v>53</v>
      </c>
      <c r="M55" s="46" t="s">
        <v>89</v>
      </c>
      <c r="N55" s="46" t="s">
        <v>27</v>
      </c>
      <c r="O55" s="47">
        <v>2</v>
      </c>
      <c r="P55" s="58">
        <v>0.739334195268323</v>
      </c>
      <c r="Q55" s="61">
        <f t="shared" si="0"/>
        <v>12</v>
      </c>
      <c r="R55" s="5"/>
    </row>
    <row r="56" spans="2:18" x14ac:dyDescent="0.2">
      <c r="B56" s="4"/>
      <c r="C56" s="51" t="s">
        <v>53</v>
      </c>
      <c r="D56" s="46" t="s">
        <v>59</v>
      </c>
      <c r="E56" s="46" t="s">
        <v>25</v>
      </c>
      <c r="F56" s="47">
        <v>21.695364238410601</v>
      </c>
      <c r="G56" s="58">
        <v>19.950433361042101</v>
      </c>
      <c r="H56" s="61">
        <f t="shared" si="1"/>
        <v>130.1721854304636</v>
      </c>
      <c r="I56" s="5"/>
      <c r="K56" s="4"/>
      <c r="L56" s="51" t="s">
        <v>53</v>
      </c>
      <c r="M56" s="46" t="s">
        <v>89</v>
      </c>
      <c r="N56" s="46" t="s">
        <v>26</v>
      </c>
      <c r="O56" s="47">
        <v>0.73333333333333295</v>
      </c>
      <c r="P56" s="58">
        <v>0.43292176379728597</v>
      </c>
      <c r="Q56" s="61">
        <f t="shared" si="0"/>
        <v>4.3999999999999977</v>
      </c>
      <c r="R56" s="5"/>
    </row>
    <row r="57" spans="2:18" x14ac:dyDescent="0.2">
      <c r="B57" s="4"/>
      <c r="C57" s="52" t="s">
        <v>53</v>
      </c>
      <c r="D57" s="48" t="s">
        <v>59</v>
      </c>
      <c r="E57" s="48" t="s">
        <v>27</v>
      </c>
      <c r="F57" s="49">
        <v>34.7708333333333</v>
      </c>
      <c r="G57" s="59">
        <v>29.519170545038399</v>
      </c>
      <c r="H57" s="61">
        <f t="shared" si="1"/>
        <v>208.6249999999998</v>
      </c>
      <c r="I57" s="5"/>
      <c r="K57" s="4"/>
      <c r="L57" s="52" t="s">
        <v>53</v>
      </c>
      <c r="M57" s="48" t="s">
        <v>89</v>
      </c>
      <c r="N57" s="48" t="s">
        <v>24</v>
      </c>
      <c r="O57" s="49">
        <v>1</v>
      </c>
      <c r="P57" s="59">
        <v>1</v>
      </c>
      <c r="Q57" s="61">
        <f t="shared" si="0"/>
        <v>6</v>
      </c>
      <c r="R57" s="5"/>
    </row>
    <row r="58" spans="2:18" x14ac:dyDescent="0.2">
      <c r="B58" s="4"/>
      <c r="C58" s="50" t="s">
        <v>53</v>
      </c>
      <c r="D58" s="44" t="s">
        <v>59</v>
      </c>
      <c r="E58" s="44" t="s">
        <v>26</v>
      </c>
      <c r="F58" s="45">
        <v>29.4677419354839</v>
      </c>
      <c r="G58" s="57">
        <v>26.793991708308699</v>
      </c>
      <c r="H58" s="61">
        <f t="shared" si="1"/>
        <v>176.8064516129034</v>
      </c>
      <c r="I58" s="5"/>
      <c r="K58" s="4"/>
      <c r="L58" s="50" t="s">
        <v>53</v>
      </c>
      <c r="M58" s="44" t="s">
        <v>90</v>
      </c>
      <c r="N58" s="44" t="s">
        <v>25</v>
      </c>
      <c r="O58" s="45">
        <v>1</v>
      </c>
      <c r="P58" s="57">
        <v>1</v>
      </c>
      <c r="Q58" s="61">
        <f t="shared" si="0"/>
        <v>6</v>
      </c>
      <c r="R58" s="5"/>
    </row>
    <row r="59" spans="2:18" x14ac:dyDescent="0.2">
      <c r="B59" s="4"/>
      <c r="C59" s="51" t="s">
        <v>53</v>
      </c>
      <c r="D59" s="46" t="s">
        <v>59</v>
      </c>
      <c r="E59" s="46" t="s">
        <v>24</v>
      </c>
      <c r="F59" s="47">
        <v>17.317391304347801</v>
      </c>
      <c r="G59" s="58">
        <v>16.047613213422199</v>
      </c>
      <c r="H59" s="61">
        <f t="shared" si="1"/>
        <v>103.90434782608681</v>
      </c>
      <c r="I59" s="5"/>
      <c r="K59" s="4"/>
      <c r="L59" s="51" t="s">
        <v>53</v>
      </c>
      <c r="M59" s="46" t="s">
        <v>90</v>
      </c>
      <c r="N59" s="46" t="s">
        <v>27</v>
      </c>
      <c r="O59" s="47">
        <v>2</v>
      </c>
      <c r="P59" s="58">
        <v>1</v>
      </c>
      <c r="Q59" s="61">
        <f t="shared" si="0"/>
        <v>12</v>
      </c>
      <c r="R59" s="5"/>
    </row>
    <row r="60" spans="2:18" x14ac:dyDescent="0.2">
      <c r="B60" s="4"/>
      <c r="C60" s="51" t="s">
        <v>53</v>
      </c>
      <c r="D60" s="46" t="s">
        <v>60</v>
      </c>
      <c r="E60" s="46" t="s">
        <v>25</v>
      </c>
      <c r="F60" s="47">
        <v>27.0588235294118</v>
      </c>
      <c r="G60" s="58">
        <v>22.975653419640601</v>
      </c>
      <c r="H60" s="61">
        <f t="shared" si="1"/>
        <v>162.35294117647081</v>
      </c>
      <c r="I60" s="5"/>
      <c r="K60" s="4"/>
      <c r="L60" s="51" t="s">
        <v>53</v>
      </c>
      <c r="M60" s="46" t="s">
        <v>90</v>
      </c>
      <c r="N60" s="46" t="s">
        <v>26</v>
      </c>
      <c r="O60" s="47">
        <v>1</v>
      </c>
      <c r="P60" s="58">
        <v>1</v>
      </c>
      <c r="Q60" s="61">
        <f t="shared" si="0"/>
        <v>6</v>
      </c>
      <c r="R60" s="5"/>
    </row>
    <row r="61" spans="2:18" x14ac:dyDescent="0.2">
      <c r="B61" s="4"/>
      <c r="C61" s="51" t="s">
        <v>53</v>
      </c>
      <c r="D61" s="46" t="s">
        <v>60</v>
      </c>
      <c r="E61" s="46" t="s">
        <v>27</v>
      </c>
      <c r="F61" s="47">
        <v>40.9838709677419</v>
      </c>
      <c r="G61" s="58">
        <v>37.048227381417099</v>
      </c>
      <c r="H61" s="61">
        <f t="shared" si="1"/>
        <v>245.90322580645142</v>
      </c>
      <c r="I61" s="5"/>
      <c r="K61" s="4"/>
      <c r="L61" s="51" t="s">
        <v>53</v>
      </c>
      <c r="M61" s="46" t="s">
        <v>90</v>
      </c>
      <c r="N61" s="46" t="s">
        <v>24</v>
      </c>
      <c r="O61" s="47">
        <v>1</v>
      </c>
      <c r="P61" s="58">
        <v>1</v>
      </c>
      <c r="Q61" s="61">
        <f t="shared" si="0"/>
        <v>6</v>
      </c>
      <c r="R61" s="5"/>
    </row>
    <row r="62" spans="2:18" x14ac:dyDescent="0.2">
      <c r="B62" s="4"/>
      <c r="C62" s="52" t="s">
        <v>53</v>
      </c>
      <c r="D62" s="48" t="s">
        <v>60</v>
      </c>
      <c r="E62" s="48" t="s">
        <v>26</v>
      </c>
      <c r="F62" s="49">
        <v>32.941176470588204</v>
      </c>
      <c r="G62" s="59">
        <v>27.8235200649173</v>
      </c>
      <c r="H62" s="61">
        <f t="shared" si="1"/>
        <v>197.64705882352922</v>
      </c>
      <c r="I62" s="5"/>
      <c r="K62" s="4"/>
      <c r="L62" s="52" t="s">
        <v>53</v>
      </c>
      <c r="M62" s="48" t="s">
        <v>61</v>
      </c>
      <c r="N62" s="48" t="s">
        <v>25</v>
      </c>
      <c r="O62" s="49">
        <v>1</v>
      </c>
      <c r="P62" s="59">
        <v>1</v>
      </c>
      <c r="Q62" s="61">
        <f t="shared" si="0"/>
        <v>6</v>
      </c>
      <c r="R62" s="5"/>
    </row>
    <row r="63" spans="2:18" x14ac:dyDescent="0.2">
      <c r="B63" s="4"/>
      <c r="C63" s="50" t="s">
        <v>53</v>
      </c>
      <c r="D63" s="44" t="s">
        <v>60</v>
      </c>
      <c r="E63" s="44" t="s">
        <v>24</v>
      </c>
      <c r="F63" s="45">
        <v>21.302325581395301</v>
      </c>
      <c r="G63" s="57">
        <v>18.165067676116799</v>
      </c>
      <c r="H63" s="61">
        <f t="shared" si="1"/>
        <v>127.81395348837181</v>
      </c>
      <c r="I63" s="5"/>
      <c r="K63" s="4"/>
      <c r="L63" s="50" t="s">
        <v>53</v>
      </c>
      <c r="M63" s="44" t="s">
        <v>61</v>
      </c>
      <c r="N63" s="44" t="s">
        <v>27</v>
      </c>
      <c r="O63" s="45">
        <v>2</v>
      </c>
      <c r="P63" s="57">
        <v>1</v>
      </c>
      <c r="Q63" s="61">
        <f t="shared" si="0"/>
        <v>12</v>
      </c>
      <c r="R63" s="5"/>
    </row>
    <row r="64" spans="2:18" x14ac:dyDescent="0.2">
      <c r="B64" s="4"/>
      <c r="C64" s="51" t="s">
        <v>53</v>
      </c>
      <c r="D64" s="46" t="s">
        <v>89</v>
      </c>
      <c r="E64" s="46" t="s">
        <v>25</v>
      </c>
      <c r="F64" s="47">
        <v>30.363636363636399</v>
      </c>
      <c r="G64" s="58">
        <v>19.087950769410401</v>
      </c>
      <c r="H64" s="61">
        <f t="shared" si="1"/>
        <v>182.18181818181839</v>
      </c>
      <c r="I64" s="5"/>
      <c r="K64" s="4"/>
      <c r="L64" s="51" t="s">
        <v>53</v>
      </c>
      <c r="M64" s="46" t="s">
        <v>61</v>
      </c>
      <c r="N64" s="46" t="s">
        <v>26</v>
      </c>
      <c r="O64" s="47">
        <v>1</v>
      </c>
      <c r="P64" s="58">
        <v>1</v>
      </c>
      <c r="Q64" s="61">
        <f t="shared" si="0"/>
        <v>6</v>
      </c>
      <c r="R64" s="5"/>
    </row>
    <row r="65" spans="2:18" x14ac:dyDescent="0.2">
      <c r="B65" s="4"/>
      <c r="C65" s="51" t="s">
        <v>53</v>
      </c>
      <c r="D65" s="46" t="s">
        <v>89</v>
      </c>
      <c r="E65" s="46" t="s">
        <v>27</v>
      </c>
      <c r="F65" s="47">
        <v>38.181818181818201</v>
      </c>
      <c r="G65" s="58">
        <v>19.810935723045301</v>
      </c>
      <c r="H65" s="61">
        <f t="shared" si="1"/>
        <v>229.09090909090921</v>
      </c>
      <c r="I65" s="5"/>
      <c r="K65" s="4"/>
      <c r="L65" s="51" t="s">
        <v>53</v>
      </c>
      <c r="M65" s="46" t="s">
        <v>61</v>
      </c>
      <c r="N65" s="46" t="s">
        <v>24</v>
      </c>
      <c r="O65" s="47">
        <v>1</v>
      </c>
      <c r="P65" s="58">
        <v>1</v>
      </c>
      <c r="Q65" s="61">
        <f t="shared" si="0"/>
        <v>6</v>
      </c>
      <c r="R65" s="5"/>
    </row>
    <row r="66" spans="2:18" x14ac:dyDescent="0.2">
      <c r="B66" s="4"/>
      <c r="C66" s="51" t="s">
        <v>53</v>
      </c>
      <c r="D66" s="46" t="s">
        <v>89</v>
      </c>
      <c r="E66" s="46" t="s">
        <v>26</v>
      </c>
      <c r="F66" s="47">
        <v>23.846153846153801</v>
      </c>
      <c r="G66" s="58">
        <v>16.1078089421034</v>
      </c>
      <c r="H66" s="61">
        <f t="shared" si="1"/>
        <v>143.07692307692281</v>
      </c>
      <c r="I66" s="5"/>
      <c r="K66" s="4"/>
      <c r="L66" s="51" t="s">
        <v>53</v>
      </c>
      <c r="M66" s="46" t="s">
        <v>62</v>
      </c>
      <c r="N66" s="46" t="s">
        <v>25</v>
      </c>
      <c r="O66" s="47">
        <v>1</v>
      </c>
      <c r="P66" s="58">
        <v>1</v>
      </c>
      <c r="Q66" s="61">
        <f t="shared" si="0"/>
        <v>6</v>
      </c>
      <c r="R66" s="5"/>
    </row>
    <row r="67" spans="2:18" x14ac:dyDescent="0.2">
      <c r="B67" s="4"/>
      <c r="C67" s="52" t="s">
        <v>53</v>
      </c>
      <c r="D67" s="48" t="s">
        <v>89</v>
      </c>
      <c r="E67" s="48" t="s">
        <v>24</v>
      </c>
      <c r="F67" s="49">
        <v>22.2222222222222</v>
      </c>
      <c r="G67" s="59">
        <v>18.091529974438899</v>
      </c>
      <c r="H67" s="61">
        <f t="shared" si="1"/>
        <v>133.3333333333332</v>
      </c>
      <c r="I67" s="5"/>
      <c r="K67" s="4"/>
      <c r="L67" s="52" t="s">
        <v>53</v>
      </c>
      <c r="M67" s="48" t="s">
        <v>62</v>
      </c>
      <c r="N67" s="48" t="s">
        <v>27</v>
      </c>
      <c r="O67" s="49">
        <v>2</v>
      </c>
      <c r="P67" s="59">
        <v>1</v>
      </c>
      <c r="Q67" s="61">
        <f t="shared" si="0"/>
        <v>12</v>
      </c>
      <c r="R67" s="5"/>
    </row>
    <row r="68" spans="2:18" x14ac:dyDescent="0.2">
      <c r="B68" s="4"/>
      <c r="C68" s="50" t="s">
        <v>53</v>
      </c>
      <c r="D68" s="44" t="s">
        <v>90</v>
      </c>
      <c r="E68" s="44" t="s">
        <v>25</v>
      </c>
      <c r="F68" s="45">
        <v>21.6666666666667</v>
      </c>
      <c r="G68" s="57">
        <v>15.4001134762047</v>
      </c>
      <c r="H68" s="61">
        <f t="shared" si="1"/>
        <v>130.0000000000002</v>
      </c>
      <c r="I68" s="5"/>
      <c r="K68" s="4"/>
      <c r="L68" s="50" t="s">
        <v>53</v>
      </c>
      <c r="M68" s="44" t="s">
        <v>62</v>
      </c>
      <c r="N68" s="44" t="s">
        <v>26</v>
      </c>
      <c r="O68" s="45">
        <v>1</v>
      </c>
      <c r="P68" s="57">
        <v>1</v>
      </c>
      <c r="Q68" s="61">
        <f t="shared" si="0"/>
        <v>6</v>
      </c>
      <c r="R68" s="5"/>
    </row>
    <row r="69" spans="2:18" x14ac:dyDescent="0.2">
      <c r="B69" s="4"/>
      <c r="C69" s="51" t="s">
        <v>53</v>
      </c>
      <c r="D69" s="46" t="s">
        <v>90</v>
      </c>
      <c r="E69" s="46" t="s">
        <v>27</v>
      </c>
      <c r="F69" s="47">
        <v>75.5</v>
      </c>
      <c r="G69" s="58">
        <v>8</v>
      </c>
      <c r="H69" s="61">
        <f t="shared" si="1"/>
        <v>453</v>
      </c>
      <c r="I69" s="5"/>
      <c r="K69" s="4"/>
      <c r="L69" s="51" t="s">
        <v>53</v>
      </c>
      <c r="M69" s="46" t="s">
        <v>62</v>
      </c>
      <c r="N69" s="46" t="s">
        <v>24</v>
      </c>
      <c r="O69" s="47">
        <v>0.70370370370370405</v>
      </c>
      <c r="P69" s="58">
        <v>0.52818337353171896</v>
      </c>
      <c r="Q69" s="61">
        <f t="shared" si="0"/>
        <v>4.2222222222222241</v>
      </c>
      <c r="R69" s="5"/>
    </row>
    <row r="70" spans="2:18" x14ac:dyDescent="0.2">
      <c r="B70" s="4"/>
      <c r="C70" s="51" t="s">
        <v>53</v>
      </c>
      <c r="D70" s="46" t="s">
        <v>90</v>
      </c>
      <c r="E70" s="46" t="s">
        <v>26</v>
      </c>
      <c r="F70" s="47">
        <v>14.5</v>
      </c>
      <c r="G70" s="58">
        <v>8.1741272011945494</v>
      </c>
      <c r="H70" s="61">
        <f t="shared" si="1"/>
        <v>87</v>
      </c>
      <c r="I70" s="5"/>
      <c r="K70" s="4"/>
      <c r="L70" s="51" t="s">
        <v>53</v>
      </c>
      <c r="M70" s="46" t="s">
        <v>63</v>
      </c>
      <c r="N70" s="46" t="s">
        <v>25</v>
      </c>
      <c r="O70" s="47">
        <v>1</v>
      </c>
      <c r="P70" s="58">
        <v>1</v>
      </c>
      <c r="Q70" s="61">
        <f t="shared" si="0"/>
        <v>6</v>
      </c>
      <c r="R70" s="5"/>
    </row>
    <row r="71" spans="2:18" x14ac:dyDescent="0.2">
      <c r="B71" s="4"/>
      <c r="C71" s="51" t="s">
        <v>53</v>
      </c>
      <c r="D71" s="46" t="s">
        <v>90</v>
      </c>
      <c r="E71" s="46" t="s">
        <v>24</v>
      </c>
      <c r="F71" s="47">
        <v>16.875</v>
      </c>
      <c r="G71" s="58">
        <v>12.8780980747584</v>
      </c>
      <c r="H71" s="61">
        <f t="shared" si="1"/>
        <v>101.25</v>
      </c>
      <c r="I71" s="5"/>
      <c r="K71" s="4"/>
      <c r="L71" s="51" t="s">
        <v>53</v>
      </c>
      <c r="M71" s="46" t="s">
        <v>63</v>
      </c>
      <c r="N71" s="46" t="s">
        <v>27</v>
      </c>
      <c r="O71" s="47">
        <v>2</v>
      </c>
      <c r="P71" s="58">
        <v>1.4005921753358099</v>
      </c>
      <c r="Q71" s="61">
        <f t="shared" si="0"/>
        <v>12</v>
      </c>
      <c r="R71" s="5"/>
    </row>
    <row r="72" spans="2:18" x14ac:dyDescent="0.2">
      <c r="B72" s="4"/>
      <c r="C72" s="52" t="s">
        <v>53</v>
      </c>
      <c r="D72" s="48" t="s">
        <v>61</v>
      </c>
      <c r="E72" s="48" t="s">
        <v>25</v>
      </c>
      <c r="F72" s="49">
        <v>28.679775280898902</v>
      </c>
      <c r="G72" s="59">
        <v>26.6526564783792</v>
      </c>
      <c r="H72" s="61">
        <f t="shared" si="1"/>
        <v>172.07865168539342</v>
      </c>
      <c r="I72" s="5"/>
      <c r="K72" s="4"/>
      <c r="L72" s="52" t="s">
        <v>53</v>
      </c>
      <c r="M72" s="48" t="s">
        <v>63</v>
      </c>
      <c r="N72" s="48" t="s">
        <v>26</v>
      </c>
      <c r="O72" s="49">
        <v>1</v>
      </c>
      <c r="P72" s="59">
        <v>1</v>
      </c>
      <c r="Q72" s="61">
        <f t="shared" si="0"/>
        <v>6</v>
      </c>
      <c r="R72" s="5"/>
    </row>
    <row r="73" spans="2:18" x14ac:dyDescent="0.2">
      <c r="B73" s="4"/>
      <c r="C73" s="50" t="s">
        <v>53</v>
      </c>
      <c r="D73" s="44" t="s">
        <v>61</v>
      </c>
      <c r="E73" s="44" t="s">
        <v>27</v>
      </c>
      <c r="F73" s="45">
        <v>55.9444444444444</v>
      </c>
      <c r="G73" s="57">
        <v>50.817580810043701</v>
      </c>
      <c r="H73" s="61">
        <f t="shared" si="1"/>
        <v>335.6666666666664</v>
      </c>
      <c r="I73" s="5"/>
      <c r="K73" s="4"/>
      <c r="L73" s="50" t="s">
        <v>53</v>
      </c>
      <c r="M73" s="44" t="s">
        <v>63</v>
      </c>
      <c r="N73" s="44" t="s">
        <v>24</v>
      </c>
      <c r="O73" s="45">
        <v>1</v>
      </c>
      <c r="P73" s="57">
        <v>1</v>
      </c>
      <c r="Q73" s="61">
        <f t="shared" si="0"/>
        <v>6</v>
      </c>
      <c r="R73" s="5"/>
    </row>
    <row r="74" spans="2:18" x14ac:dyDescent="0.2">
      <c r="B74" s="4"/>
      <c r="C74" s="51" t="s">
        <v>53</v>
      </c>
      <c r="D74" s="46" t="s">
        <v>61</v>
      </c>
      <c r="E74" s="46" t="s">
        <v>26</v>
      </c>
      <c r="F74" s="47">
        <v>38.1016949152542</v>
      </c>
      <c r="G74" s="58">
        <v>35.450488399113901</v>
      </c>
      <c r="H74" s="61">
        <f t="shared" si="1"/>
        <v>228.6101694915252</v>
      </c>
      <c r="I74" s="5"/>
      <c r="K74" s="4"/>
      <c r="L74" s="51" t="s">
        <v>53</v>
      </c>
      <c r="M74" s="46" t="s">
        <v>64</v>
      </c>
      <c r="N74" s="46" t="s">
        <v>25</v>
      </c>
      <c r="O74" s="47">
        <v>1</v>
      </c>
      <c r="P74" s="58">
        <v>1</v>
      </c>
      <c r="Q74" s="61">
        <f t="shared" si="0"/>
        <v>6</v>
      </c>
      <c r="R74" s="5"/>
    </row>
    <row r="75" spans="2:18" x14ac:dyDescent="0.2">
      <c r="B75" s="4"/>
      <c r="C75" s="51" t="s">
        <v>53</v>
      </c>
      <c r="D75" s="46" t="s">
        <v>61</v>
      </c>
      <c r="E75" s="46" t="s">
        <v>24</v>
      </c>
      <c r="F75" s="47">
        <v>20.117857142857101</v>
      </c>
      <c r="G75" s="58">
        <v>18.711374508256299</v>
      </c>
      <c r="H75" s="61">
        <f t="shared" si="1"/>
        <v>120.7071428571426</v>
      </c>
      <c r="I75" s="5"/>
      <c r="K75" s="4"/>
      <c r="L75" s="51" t="s">
        <v>53</v>
      </c>
      <c r="M75" s="46" t="s">
        <v>64</v>
      </c>
      <c r="N75" s="46" t="s">
        <v>27</v>
      </c>
      <c r="O75" s="47">
        <v>2</v>
      </c>
      <c r="P75" s="58">
        <v>1</v>
      </c>
      <c r="Q75" s="61">
        <f t="shared" si="0"/>
        <v>12</v>
      </c>
      <c r="R75" s="5"/>
    </row>
    <row r="76" spans="2:18" x14ac:dyDescent="0.2">
      <c r="B76" s="4"/>
      <c r="C76" s="51" t="s">
        <v>53</v>
      </c>
      <c r="D76" s="46" t="s">
        <v>62</v>
      </c>
      <c r="E76" s="46" t="s">
        <v>25</v>
      </c>
      <c r="F76" s="47">
        <v>22.692307692307701</v>
      </c>
      <c r="G76" s="58">
        <v>17.286296865718501</v>
      </c>
      <c r="H76" s="61">
        <f t="shared" si="1"/>
        <v>136.15384615384619</v>
      </c>
      <c r="I76" s="5"/>
      <c r="K76" s="4"/>
      <c r="L76" s="51" t="s">
        <v>53</v>
      </c>
      <c r="M76" s="46" t="s">
        <v>64</v>
      </c>
      <c r="N76" s="46" t="s">
        <v>26</v>
      </c>
      <c r="O76" s="47">
        <v>1</v>
      </c>
      <c r="P76" s="58">
        <v>1</v>
      </c>
      <c r="Q76" s="61">
        <f t="shared" si="0"/>
        <v>6</v>
      </c>
      <c r="R76" s="5"/>
    </row>
    <row r="77" spans="2:18" x14ac:dyDescent="0.2">
      <c r="B77" s="4"/>
      <c r="C77" s="52" t="s">
        <v>53</v>
      </c>
      <c r="D77" s="48" t="s">
        <v>62</v>
      </c>
      <c r="E77" s="48" t="s">
        <v>27</v>
      </c>
      <c r="F77" s="49">
        <v>55.933333333333302</v>
      </c>
      <c r="G77" s="59">
        <v>45.2261814970865</v>
      </c>
      <c r="H77" s="61">
        <f t="shared" si="1"/>
        <v>335.5999999999998</v>
      </c>
      <c r="I77" s="5"/>
      <c r="K77" s="4"/>
      <c r="L77" s="52" t="s">
        <v>53</v>
      </c>
      <c r="M77" s="48" t="s">
        <v>64</v>
      </c>
      <c r="N77" s="48" t="s">
        <v>24</v>
      </c>
      <c r="O77" s="49">
        <v>1</v>
      </c>
      <c r="P77" s="59">
        <v>1</v>
      </c>
      <c r="Q77" s="61">
        <f t="shared" si="0"/>
        <v>6</v>
      </c>
      <c r="R77" s="5"/>
    </row>
    <row r="78" spans="2:18" x14ac:dyDescent="0.2">
      <c r="B78" s="4"/>
      <c r="C78" s="50" t="s">
        <v>53</v>
      </c>
      <c r="D78" s="44" t="s">
        <v>62</v>
      </c>
      <c r="E78" s="44" t="s">
        <v>26</v>
      </c>
      <c r="F78" s="45">
        <v>36.315789473684198</v>
      </c>
      <c r="G78" s="57">
        <v>30.101340836172799</v>
      </c>
      <c r="H78" s="61">
        <f t="shared" si="1"/>
        <v>217.8947368421052</v>
      </c>
      <c r="I78" s="5"/>
      <c r="K78" s="4"/>
      <c r="L78" s="50" t="s">
        <v>53</v>
      </c>
      <c r="M78" s="44" t="s">
        <v>65</v>
      </c>
      <c r="N78" s="44" t="s">
        <v>25</v>
      </c>
      <c r="O78" s="45">
        <v>1</v>
      </c>
      <c r="P78" s="57">
        <v>1</v>
      </c>
      <c r="Q78" s="61">
        <f t="shared" si="0"/>
        <v>6</v>
      </c>
      <c r="R78" s="5"/>
    </row>
    <row r="79" spans="2:18" x14ac:dyDescent="0.2">
      <c r="B79" s="4"/>
      <c r="C79" s="51" t="s">
        <v>53</v>
      </c>
      <c r="D79" s="46" t="s">
        <v>62</v>
      </c>
      <c r="E79" s="46" t="s">
        <v>24</v>
      </c>
      <c r="F79" s="47">
        <v>14.4</v>
      </c>
      <c r="G79" s="58">
        <v>10.7183180045271</v>
      </c>
      <c r="H79" s="61">
        <f t="shared" si="1"/>
        <v>86.4</v>
      </c>
      <c r="I79" s="5"/>
      <c r="K79" s="4"/>
      <c r="L79" s="51" t="s">
        <v>53</v>
      </c>
      <c r="M79" s="46" t="s">
        <v>65</v>
      </c>
      <c r="N79" s="46" t="s">
        <v>27</v>
      </c>
      <c r="O79" s="47">
        <v>2</v>
      </c>
      <c r="P79" s="58">
        <v>1</v>
      </c>
      <c r="Q79" s="61">
        <f t="shared" si="0"/>
        <v>12</v>
      </c>
      <c r="R79" s="5"/>
    </row>
    <row r="80" spans="2:18" x14ac:dyDescent="0.2">
      <c r="B80" s="4"/>
      <c r="C80" s="51" t="s">
        <v>53</v>
      </c>
      <c r="D80" s="46" t="s">
        <v>63</v>
      </c>
      <c r="E80" s="46" t="s">
        <v>25</v>
      </c>
      <c r="F80" s="47">
        <v>31.88</v>
      </c>
      <c r="G80" s="58">
        <v>25.776327959880799</v>
      </c>
      <c r="H80" s="61">
        <f t="shared" si="1"/>
        <v>191.28</v>
      </c>
      <c r="I80" s="5"/>
      <c r="K80" s="4"/>
      <c r="L80" s="51" t="s">
        <v>53</v>
      </c>
      <c r="M80" s="46" t="s">
        <v>65</v>
      </c>
      <c r="N80" s="46" t="s">
        <v>26</v>
      </c>
      <c r="O80" s="47">
        <v>1</v>
      </c>
      <c r="P80" s="58">
        <v>1</v>
      </c>
      <c r="Q80" s="61">
        <f t="shared" si="0"/>
        <v>6</v>
      </c>
      <c r="R80" s="5"/>
    </row>
    <row r="81" spans="2:18" x14ac:dyDescent="0.2">
      <c r="B81" s="4"/>
      <c r="C81" s="51" t="s">
        <v>53</v>
      </c>
      <c r="D81" s="46" t="s">
        <v>63</v>
      </c>
      <c r="E81" s="46" t="s">
        <v>27</v>
      </c>
      <c r="F81" s="47">
        <v>49.2</v>
      </c>
      <c r="G81" s="58">
        <v>20.7739178921892</v>
      </c>
      <c r="H81" s="61">
        <f t="shared" si="1"/>
        <v>295.20000000000005</v>
      </c>
      <c r="I81" s="5"/>
      <c r="K81" s="4"/>
      <c r="L81" s="51" t="s">
        <v>53</v>
      </c>
      <c r="M81" s="46" t="s">
        <v>65</v>
      </c>
      <c r="N81" s="46" t="s">
        <v>24</v>
      </c>
      <c r="O81" s="47">
        <v>1</v>
      </c>
      <c r="P81" s="58">
        <v>1</v>
      </c>
      <c r="Q81" s="61">
        <f t="shared" si="0"/>
        <v>6</v>
      </c>
      <c r="R81" s="5"/>
    </row>
    <row r="82" spans="2:18" x14ac:dyDescent="0.2">
      <c r="B82" s="4"/>
      <c r="C82" s="52" t="s">
        <v>53</v>
      </c>
      <c r="D82" s="48" t="s">
        <v>63</v>
      </c>
      <c r="E82" s="48" t="s">
        <v>26</v>
      </c>
      <c r="F82" s="49">
        <v>34.3333333333333</v>
      </c>
      <c r="G82" s="59">
        <v>30.011939525261202</v>
      </c>
      <c r="H82" s="61">
        <f t="shared" si="1"/>
        <v>205.9999999999998</v>
      </c>
      <c r="I82" s="5"/>
      <c r="K82" s="4"/>
      <c r="L82" s="52" t="s">
        <v>53</v>
      </c>
      <c r="M82" s="48" t="s">
        <v>66</v>
      </c>
      <c r="N82" s="48" t="s">
        <v>25</v>
      </c>
      <c r="O82" s="49">
        <v>1</v>
      </c>
      <c r="P82" s="59">
        <v>1</v>
      </c>
      <c r="Q82" s="61">
        <f t="shared" si="0"/>
        <v>6</v>
      </c>
      <c r="R82" s="5"/>
    </row>
    <row r="83" spans="2:18" x14ac:dyDescent="0.2">
      <c r="B83" s="4"/>
      <c r="C83" s="50" t="s">
        <v>53</v>
      </c>
      <c r="D83" s="44" t="s">
        <v>63</v>
      </c>
      <c r="E83" s="44" t="s">
        <v>24</v>
      </c>
      <c r="F83" s="45">
        <v>18.794117647058801</v>
      </c>
      <c r="G83" s="57">
        <v>15.4749981333579</v>
      </c>
      <c r="H83" s="61">
        <f t="shared" si="1"/>
        <v>112.76470588235281</v>
      </c>
      <c r="I83" s="5"/>
      <c r="K83" s="4"/>
      <c r="L83" s="50" t="s">
        <v>53</v>
      </c>
      <c r="M83" s="44" t="s">
        <v>66</v>
      </c>
      <c r="N83" s="44" t="s">
        <v>27</v>
      </c>
      <c r="O83" s="45">
        <v>2</v>
      </c>
      <c r="P83" s="57">
        <v>1</v>
      </c>
      <c r="Q83" s="61">
        <f t="shared" si="0"/>
        <v>12</v>
      </c>
      <c r="R83" s="5"/>
    </row>
    <row r="84" spans="2:18" x14ac:dyDescent="0.2">
      <c r="B84" s="4"/>
      <c r="C84" s="51" t="s">
        <v>53</v>
      </c>
      <c r="D84" s="46" t="s">
        <v>64</v>
      </c>
      <c r="E84" s="46" t="s">
        <v>25</v>
      </c>
      <c r="F84" s="47">
        <v>24.956521739130402</v>
      </c>
      <c r="G84" s="58">
        <v>21.1435791000394</v>
      </c>
      <c r="H84" s="61">
        <f t="shared" si="1"/>
        <v>149.7391304347824</v>
      </c>
      <c r="I84" s="5"/>
      <c r="K84" s="4"/>
      <c r="L84" s="51" t="s">
        <v>53</v>
      </c>
      <c r="M84" s="46" t="s">
        <v>66</v>
      </c>
      <c r="N84" s="46" t="s">
        <v>26</v>
      </c>
      <c r="O84" s="47">
        <v>1</v>
      </c>
      <c r="P84" s="58">
        <v>1</v>
      </c>
      <c r="Q84" s="61">
        <f t="shared" si="0"/>
        <v>6</v>
      </c>
      <c r="R84" s="5"/>
    </row>
    <row r="85" spans="2:18" x14ac:dyDescent="0.2">
      <c r="B85" s="4"/>
      <c r="C85" s="51" t="s">
        <v>53</v>
      </c>
      <c r="D85" s="46" t="s">
        <v>64</v>
      </c>
      <c r="E85" s="46" t="s">
        <v>27</v>
      </c>
      <c r="F85" s="47">
        <v>33.764705882352899</v>
      </c>
      <c r="G85" s="58">
        <v>27.265143799686399</v>
      </c>
      <c r="H85" s="61">
        <f t="shared" si="1"/>
        <v>202.5882352941174</v>
      </c>
      <c r="I85" s="5"/>
      <c r="K85" s="4"/>
      <c r="L85" s="51" t="s">
        <v>53</v>
      </c>
      <c r="M85" s="46" t="s">
        <v>66</v>
      </c>
      <c r="N85" s="46" t="s">
        <v>24</v>
      </c>
      <c r="O85" s="47">
        <v>1</v>
      </c>
      <c r="P85" s="58">
        <v>1</v>
      </c>
      <c r="Q85" s="61">
        <f t="shared" si="0"/>
        <v>6</v>
      </c>
      <c r="R85" s="5"/>
    </row>
    <row r="86" spans="2:18" x14ac:dyDescent="0.2">
      <c r="B86" s="4"/>
      <c r="C86" s="51" t="s">
        <v>53</v>
      </c>
      <c r="D86" s="46" t="s">
        <v>64</v>
      </c>
      <c r="E86" s="46" t="s">
        <v>26</v>
      </c>
      <c r="F86" s="47">
        <v>40.714285714285701</v>
      </c>
      <c r="G86" s="58">
        <v>29.2208626674587</v>
      </c>
      <c r="H86" s="61">
        <f t="shared" si="1"/>
        <v>244.28571428571422</v>
      </c>
      <c r="I86" s="5"/>
      <c r="K86" s="4"/>
      <c r="L86" s="51" t="s">
        <v>53</v>
      </c>
      <c r="M86" s="46" t="s">
        <v>67</v>
      </c>
      <c r="N86" s="46" t="s">
        <v>25</v>
      </c>
      <c r="O86" s="47">
        <v>0.77500000000000002</v>
      </c>
      <c r="P86" s="58">
        <v>0.64465678218495703</v>
      </c>
      <c r="Q86" s="61">
        <f t="shared" si="0"/>
        <v>4.6500000000000004</v>
      </c>
      <c r="R86" s="5"/>
    </row>
    <row r="87" spans="2:18" x14ac:dyDescent="0.2">
      <c r="B87" s="4"/>
      <c r="C87" s="52" t="s">
        <v>53</v>
      </c>
      <c r="D87" s="48" t="s">
        <v>64</v>
      </c>
      <c r="E87" s="48" t="s">
        <v>24</v>
      </c>
      <c r="F87" s="49">
        <v>16.681818181818201</v>
      </c>
      <c r="G87" s="59">
        <v>14.669908055512099</v>
      </c>
      <c r="H87" s="61">
        <f t="shared" si="1"/>
        <v>100.09090909090921</v>
      </c>
      <c r="I87" s="5"/>
      <c r="K87" s="4"/>
      <c r="L87" s="52" t="s">
        <v>53</v>
      </c>
      <c r="M87" s="48" t="s">
        <v>67</v>
      </c>
      <c r="N87" s="48" t="s">
        <v>27</v>
      </c>
      <c r="O87" s="49">
        <v>2</v>
      </c>
      <c r="P87" s="59">
        <v>1</v>
      </c>
      <c r="Q87" s="61">
        <f t="shared" si="0"/>
        <v>12</v>
      </c>
      <c r="R87" s="5"/>
    </row>
    <row r="88" spans="2:18" x14ac:dyDescent="0.2">
      <c r="B88" s="4"/>
      <c r="C88" s="50" t="s">
        <v>53</v>
      </c>
      <c r="D88" s="44" t="s">
        <v>65</v>
      </c>
      <c r="E88" s="44" t="s">
        <v>25</v>
      </c>
      <c r="F88" s="45">
        <v>14</v>
      </c>
      <c r="G88" s="57">
        <v>8.6323189364493693</v>
      </c>
      <c r="H88" s="61">
        <f t="shared" si="1"/>
        <v>84</v>
      </c>
      <c r="I88" s="5"/>
      <c r="K88" s="4"/>
      <c r="L88" s="50" t="s">
        <v>53</v>
      </c>
      <c r="M88" s="44" t="s">
        <v>67</v>
      </c>
      <c r="N88" s="44" t="s">
        <v>26</v>
      </c>
      <c r="O88" s="45">
        <v>0.64705882352941202</v>
      </c>
      <c r="P88" s="57">
        <v>0.46421123955840399</v>
      </c>
      <c r="Q88" s="61">
        <f t="shared" si="0"/>
        <v>3.8823529411764719</v>
      </c>
      <c r="R88" s="5"/>
    </row>
    <row r="89" spans="2:18" x14ac:dyDescent="0.2">
      <c r="B89" s="4"/>
      <c r="C89" s="51" t="s">
        <v>53</v>
      </c>
      <c r="D89" s="46" t="s">
        <v>65</v>
      </c>
      <c r="E89" s="46" t="s">
        <v>27</v>
      </c>
      <c r="F89" s="47">
        <v>52.571428571428598</v>
      </c>
      <c r="G89" s="58">
        <v>21.3258038110454</v>
      </c>
      <c r="H89" s="61">
        <f t="shared" si="1"/>
        <v>315.42857142857156</v>
      </c>
      <c r="I89" s="5"/>
      <c r="K89" s="4"/>
      <c r="L89" s="51" t="s">
        <v>53</v>
      </c>
      <c r="M89" s="46" t="s">
        <v>67</v>
      </c>
      <c r="N89" s="46" t="s">
        <v>24</v>
      </c>
      <c r="O89" s="47">
        <v>0.7</v>
      </c>
      <c r="P89" s="58">
        <v>0.61407481922831098</v>
      </c>
      <c r="Q89" s="61">
        <f t="shared" si="0"/>
        <v>4.1999999999999993</v>
      </c>
      <c r="R89" s="5"/>
    </row>
    <row r="90" spans="2:18" x14ac:dyDescent="0.2">
      <c r="B90" s="4"/>
      <c r="C90" s="51" t="s">
        <v>53</v>
      </c>
      <c r="D90" s="46" t="s">
        <v>65</v>
      </c>
      <c r="E90" s="46" t="s">
        <v>26</v>
      </c>
      <c r="F90" s="47">
        <v>25.8571428571429</v>
      </c>
      <c r="G90" s="58">
        <v>19.594065871081298</v>
      </c>
      <c r="H90" s="61">
        <f t="shared" si="1"/>
        <v>155.14285714285739</v>
      </c>
      <c r="I90" s="5"/>
      <c r="K90" s="4"/>
      <c r="L90" s="51" t="s">
        <v>47</v>
      </c>
      <c r="M90" s="46" t="s">
        <v>48</v>
      </c>
      <c r="N90" s="46" t="s">
        <v>25</v>
      </c>
      <c r="O90" s="47">
        <v>1</v>
      </c>
      <c r="P90" s="58">
        <v>1</v>
      </c>
      <c r="Q90" s="61">
        <f t="shared" si="0"/>
        <v>6</v>
      </c>
      <c r="R90" s="5"/>
    </row>
    <row r="91" spans="2:18" x14ac:dyDescent="0.2">
      <c r="B91" s="4"/>
      <c r="C91" s="51" t="s">
        <v>53</v>
      </c>
      <c r="D91" s="46" t="s">
        <v>65</v>
      </c>
      <c r="E91" s="46" t="s">
        <v>24</v>
      </c>
      <c r="F91" s="47">
        <v>16.875</v>
      </c>
      <c r="G91" s="58">
        <v>9.9410238679383998</v>
      </c>
      <c r="H91" s="61">
        <f t="shared" si="1"/>
        <v>101.25</v>
      </c>
      <c r="I91" s="5"/>
      <c r="K91" s="4"/>
      <c r="L91" s="51" t="s">
        <v>47</v>
      </c>
      <c r="M91" s="46" t="s">
        <v>48</v>
      </c>
      <c r="N91" s="46" t="s">
        <v>27</v>
      </c>
      <c r="O91" s="47">
        <v>2</v>
      </c>
      <c r="P91" s="58">
        <v>1</v>
      </c>
      <c r="Q91" s="61">
        <f t="shared" si="0"/>
        <v>12</v>
      </c>
      <c r="R91" s="5"/>
    </row>
    <row r="92" spans="2:18" x14ac:dyDescent="0.2">
      <c r="B92" s="4"/>
      <c r="C92" s="52" t="s">
        <v>53</v>
      </c>
      <c r="D92" s="48" t="s">
        <v>66</v>
      </c>
      <c r="E92" s="48" t="s">
        <v>25</v>
      </c>
      <c r="F92" s="49">
        <v>20.9</v>
      </c>
      <c r="G92" s="59">
        <v>17.192323865844099</v>
      </c>
      <c r="H92" s="61">
        <f t="shared" si="1"/>
        <v>125.39999999999999</v>
      </c>
      <c r="I92" s="5"/>
      <c r="K92" s="4"/>
      <c r="L92" s="52" t="s">
        <v>47</v>
      </c>
      <c r="M92" s="48" t="s">
        <v>48</v>
      </c>
      <c r="N92" s="48" t="s">
        <v>26</v>
      </c>
      <c r="O92" s="49">
        <v>1</v>
      </c>
      <c r="P92" s="59">
        <v>1</v>
      </c>
      <c r="Q92" s="61">
        <f t="shared" si="0"/>
        <v>6</v>
      </c>
      <c r="R92" s="5"/>
    </row>
    <row r="93" spans="2:18" x14ac:dyDescent="0.2">
      <c r="B93" s="4"/>
      <c r="C93" s="50" t="s">
        <v>53</v>
      </c>
      <c r="D93" s="44" t="s">
        <v>66</v>
      </c>
      <c r="E93" s="44" t="s">
        <v>27</v>
      </c>
      <c r="F93" s="45">
        <v>39.24</v>
      </c>
      <c r="G93" s="57">
        <v>29.356545737445799</v>
      </c>
      <c r="H93" s="61">
        <f t="shared" si="1"/>
        <v>235.44</v>
      </c>
      <c r="I93" s="5"/>
      <c r="K93" s="4"/>
      <c r="L93" s="50" t="s">
        <v>47</v>
      </c>
      <c r="M93" s="44" t="s">
        <v>48</v>
      </c>
      <c r="N93" s="44" t="s">
        <v>24</v>
      </c>
      <c r="O93" s="45">
        <v>1</v>
      </c>
      <c r="P93" s="57">
        <v>1</v>
      </c>
      <c r="Q93" s="61">
        <f t="shared" si="0"/>
        <v>6</v>
      </c>
      <c r="R93" s="5"/>
    </row>
    <row r="94" spans="2:18" x14ac:dyDescent="0.2">
      <c r="B94" s="4"/>
      <c r="C94" s="51" t="s">
        <v>53</v>
      </c>
      <c r="D94" s="46" t="s">
        <v>66</v>
      </c>
      <c r="E94" s="46" t="s">
        <v>26</v>
      </c>
      <c r="F94" s="47">
        <v>39.6666666666667</v>
      </c>
      <c r="G94" s="58">
        <v>33.967827798577403</v>
      </c>
      <c r="H94" s="61">
        <f t="shared" si="1"/>
        <v>238.0000000000002</v>
      </c>
      <c r="I94" s="5"/>
      <c r="K94" s="4"/>
      <c r="L94" s="51" t="s">
        <v>47</v>
      </c>
      <c r="M94" s="46" t="s">
        <v>48</v>
      </c>
      <c r="N94" s="46" t="s">
        <v>28</v>
      </c>
      <c r="O94" s="47">
        <v>2</v>
      </c>
      <c r="P94" s="58">
        <v>1.1209466547568401</v>
      </c>
      <c r="Q94" s="61">
        <f t="shared" si="0"/>
        <v>12</v>
      </c>
      <c r="R94" s="5"/>
    </row>
    <row r="95" spans="2:18" x14ac:dyDescent="0.2">
      <c r="B95" s="4"/>
      <c r="C95" s="51" t="s">
        <v>53</v>
      </c>
      <c r="D95" s="46" t="s">
        <v>66</v>
      </c>
      <c r="E95" s="46" t="s">
        <v>24</v>
      </c>
      <c r="F95" s="47">
        <v>17.413793103448299</v>
      </c>
      <c r="G95" s="58">
        <v>13.872305343634199</v>
      </c>
      <c r="H95" s="61">
        <f t="shared" si="1"/>
        <v>104.48275862068979</v>
      </c>
      <c r="I95" s="5"/>
      <c r="K95" s="4"/>
      <c r="L95" s="51" t="s">
        <v>47</v>
      </c>
      <c r="M95" s="46" t="s">
        <v>49</v>
      </c>
      <c r="N95" s="46" t="s">
        <v>25</v>
      </c>
      <c r="O95" s="47">
        <v>0.61538461538461497</v>
      </c>
      <c r="P95" s="58">
        <v>0.42467494726369198</v>
      </c>
      <c r="Q95" s="61">
        <f t="shared" si="0"/>
        <v>3.6923076923076898</v>
      </c>
      <c r="R95" s="5"/>
    </row>
    <row r="96" spans="2:18" x14ac:dyDescent="0.2">
      <c r="B96" s="4"/>
      <c r="C96" s="51" t="s">
        <v>53</v>
      </c>
      <c r="D96" s="46" t="s">
        <v>67</v>
      </c>
      <c r="E96" s="46" t="s">
        <v>25</v>
      </c>
      <c r="F96" s="47">
        <v>21.9166666666667</v>
      </c>
      <c r="G96" s="58">
        <v>18.310032065683401</v>
      </c>
      <c r="H96" s="61">
        <f t="shared" si="1"/>
        <v>131.5000000000002</v>
      </c>
      <c r="I96" s="5"/>
      <c r="K96" s="4"/>
      <c r="L96" s="51" t="s">
        <v>47</v>
      </c>
      <c r="M96" s="46" t="s">
        <v>49</v>
      </c>
      <c r="N96" s="46" t="s">
        <v>27</v>
      </c>
      <c r="O96" s="47">
        <v>0.7</v>
      </c>
      <c r="P96" s="58">
        <v>0.40060505459621798</v>
      </c>
      <c r="Q96" s="61">
        <f t="shared" si="0"/>
        <v>4.1999999999999993</v>
      </c>
      <c r="R96" s="5"/>
    </row>
    <row r="97" spans="2:18" x14ac:dyDescent="0.2">
      <c r="B97" s="4"/>
      <c r="C97" s="52" t="s">
        <v>53</v>
      </c>
      <c r="D97" s="48" t="s">
        <v>67</v>
      </c>
      <c r="E97" s="48" t="s">
        <v>27</v>
      </c>
      <c r="F97" s="49">
        <v>36</v>
      </c>
      <c r="G97" s="59">
        <v>26.134883004579599</v>
      </c>
      <c r="H97" s="61">
        <f t="shared" si="1"/>
        <v>216</v>
      </c>
      <c r="I97" s="5"/>
      <c r="K97" s="4"/>
      <c r="L97" s="52" t="s">
        <v>47</v>
      </c>
      <c r="M97" s="48" t="s">
        <v>49</v>
      </c>
      <c r="N97" s="48" t="s">
        <v>26</v>
      </c>
      <c r="O97" s="49">
        <v>1</v>
      </c>
      <c r="P97" s="59">
        <v>1</v>
      </c>
      <c r="Q97" s="61">
        <f t="shared" si="0"/>
        <v>6</v>
      </c>
      <c r="R97" s="5"/>
    </row>
    <row r="98" spans="2:18" x14ac:dyDescent="0.2">
      <c r="B98" s="4"/>
      <c r="C98" s="50" t="s">
        <v>53</v>
      </c>
      <c r="D98" s="44" t="s">
        <v>67</v>
      </c>
      <c r="E98" s="44" t="s">
        <v>26</v>
      </c>
      <c r="F98" s="45">
        <v>21.1666666666667</v>
      </c>
      <c r="G98" s="57">
        <v>17.2437088453751</v>
      </c>
      <c r="H98" s="61">
        <f t="shared" si="1"/>
        <v>127.0000000000002</v>
      </c>
      <c r="I98" s="5"/>
      <c r="K98" s="4"/>
      <c r="L98" s="50" t="s">
        <v>47</v>
      </c>
      <c r="M98" s="44" t="s">
        <v>49</v>
      </c>
      <c r="N98" s="44" t="s">
        <v>24</v>
      </c>
      <c r="O98" s="45">
        <v>1</v>
      </c>
      <c r="P98" s="57">
        <v>1</v>
      </c>
      <c r="Q98" s="61">
        <f t="shared" ref="Q98:Q155" si="2">O98*6</f>
        <v>6</v>
      </c>
      <c r="R98" s="5"/>
    </row>
    <row r="99" spans="2:18" x14ac:dyDescent="0.2">
      <c r="B99" s="4"/>
      <c r="C99" s="51" t="s">
        <v>53</v>
      </c>
      <c r="D99" s="46" t="s">
        <v>67</v>
      </c>
      <c r="E99" s="46" t="s">
        <v>24</v>
      </c>
      <c r="F99" s="47">
        <v>17.473684210526301</v>
      </c>
      <c r="G99" s="58">
        <v>15.503211570298699</v>
      </c>
      <c r="H99" s="61">
        <f t="shared" si="1"/>
        <v>104.8421052631578</v>
      </c>
      <c r="I99" s="5"/>
      <c r="K99" s="4"/>
      <c r="L99" s="51" t="s">
        <v>47</v>
      </c>
      <c r="M99" s="46" t="s">
        <v>49</v>
      </c>
      <c r="N99" s="46" t="s">
        <v>28</v>
      </c>
      <c r="O99" s="47">
        <v>2</v>
      </c>
      <c r="P99" s="58">
        <v>3.2591631106961901E-2</v>
      </c>
      <c r="Q99" s="61">
        <f t="shared" si="2"/>
        <v>12</v>
      </c>
      <c r="R99" s="5"/>
    </row>
    <row r="100" spans="2:18" x14ac:dyDescent="0.2">
      <c r="B100" s="4"/>
      <c r="C100" s="51" t="s">
        <v>47</v>
      </c>
      <c r="D100" s="46" t="s">
        <v>48</v>
      </c>
      <c r="E100" s="46" t="s">
        <v>25</v>
      </c>
      <c r="F100" s="47">
        <v>86.953731343283593</v>
      </c>
      <c r="G100" s="58">
        <v>82.826648559832094</v>
      </c>
      <c r="H100" s="61">
        <f t="shared" si="1"/>
        <v>521.72238805970153</v>
      </c>
      <c r="I100" s="5"/>
      <c r="K100" s="4"/>
      <c r="L100" s="51" t="s">
        <v>47</v>
      </c>
      <c r="M100" s="46" t="s">
        <v>52</v>
      </c>
      <c r="N100" s="46" t="s">
        <v>25</v>
      </c>
      <c r="O100" s="47">
        <v>1</v>
      </c>
      <c r="P100" s="58">
        <v>1</v>
      </c>
      <c r="Q100" s="61">
        <f t="shared" si="2"/>
        <v>6</v>
      </c>
      <c r="R100" s="5"/>
    </row>
    <row r="101" spans="2:18" x14ac:dyDescent="0.2">
      <c r="B101" s="4"/>
      <c r="C101" s="51" t="s">
        <v>47</v>
      </c>
      <c r="D101" s="46" t="s">
        <v>48</v>
      </c>
      <c r="E101" s="46" t="s">
        <v>27</v>
      </c>
      <c r="F101" s="47">
        <v>164.33849129593801</v>
      </c>
      <c r="G101" s="58">
        <v>156.117013393489</v>
      </c>
      <c r="H101" s="61">
        <f t="shared" si="1"/>
        <v>986.03094777562808</v>
      </c>
      <c r="I101" s="5"/>
      <c r="K101" s="4"/>
      <c r="L101" s="51" t="s">
        <v>47</v>
      </c>
      <c r="M101" s="46" t="s">
        <v>52</v>
      </c>
      <c r="N101" s="46" t="s">
        <v>26</v>
      </c>
      <c r="O101" s="47">
        <v>1</v>
      </c>
      <c r="P101" s="58">
        <v>1</v>
      </c>
      <c r="Q101" s="61">
        <f t="shared" si="2"/>
        <v>6</v>
      </c>
      <c r="R101" s="5"/>
    </row>
    <row r="102" spans="2:18" x14ac:dyDescent="0.2">
      <c r="B102" s="4"/>
      <c r="C102" s="52" t="s">
        <v>47</v>
      </c>
      <c r="D102" s="48" t="s">
        <v>48</v>
      </c>
      <c r="E102" s="48" t="s">
        <v>26</v>
      </c>
      <c r="F102" s="49">
        <v>114.94389956845799</v>
      </c>
      <c r="G102" s="59">
        <v>112.17957007849201</v>
      </c>
      <c r="H102" s="61">
        <f t="shared" si="1"/>
        <v>689.66339741074796</v>
      </c>
      <c r="I102" s="5"/>
      <c r="K102" s="4"/>
      <c r="L102" s="52" t="s">
        <v>47</v>
      </c>
      <c r="M102" s="48" t="s">
        <v>52</v>
      </c>
      <c r="N102" s="48" t="s">
        <v>24</v>
      </c>
      <c r="O102" s="49">
        <v>1</v>
      </c>
      <c r="P102" s="59">
        <v>1</v>
      </c>
      <c r="Q102" s="61">
        <f t="shared" si="2"/>
        <v>6</v>
      </c>
      <c r="R102" s="5"/>
    </row>
    <row r="103" spans="2:18" x14ac:dyDescent="0.2">
      <c r="B103" s="4"/>
      <c r="C103" s="50" t="s">
        <v>47</v>
      </c>
      <c r="D103" s="44" t="s">
        <v>48</v>
      </c>
      <c r="E103" s="44" t="s">
        <v>24</v>
      </c>
      <c r="F103" s="45">
        <v>65.8685714285714</v>
      </c>
      <c r="G103" s="57">
        <v>61.1228303204363</v>
      </c>
      <c r="H103" s="61">
        <f t="shared" si="1"/>
        <v>395.21142857142843</v>
      </c>
      <c r="I103" s="5"/>
      <c r="K103" s="4"/>
      <c r="L103" s="50" t="s">
        <v>47</v>
      </c>
      <c r="M103" s="44" t="s">
        <v>55</v>
      </c>
      <c r="N103" s="44" t="s">
        <v>25</v>
      </c>
      <c r="O103" s="45">
        <v>1</v>
      </c>
      <c r="P103" s="57">
        <v>1</v>
      </c>
      <c r="Q103" s="61">
        <f t="shared" si="2"/>
        <v>6</v>
      </c>
      <c r="R103" s="5"/>
    </row>
    <row r="104" spans="2:18" x14ac:dyDescent="0.2">
      <c r="B104" s="4"/>
      <c r="C104" s="51" t="s">
        <v>47</v>
      </c>
      <c r="D104" s="46" t="s">
        <v>48</v>
      </c>
      <c r="E104" s="46" t="s">
        <v>28</v>
      </c>
      <c r="F104" s="47">
        <v>205.47227926078</v>
      </c>
      <c r="G104" s="58">
        <v>195.908397736598</v>
      </c>
      <c r="H104" s="61">
        <f t="shared" si="1"/>
        <v>1232.8336755646801</v>
      </c>
      <c r="I104" s="5"/>
      <c r="K104" s="4"/>
      <c r="L104" s="51" t="s">
        <v>47</v>
      </c>
      <c r="M104" s="46" t="s">
        <v>55</v>
      </c>
      <c r="N104" s="46" t="s">
        <v>27</v>
      </c>
      <c r="O104" s="47">
        <v>2</v>
      </c>
      <c r="P104" s="58">
        <v>1</v>
      </c>
      <c r="Q104" s="61">
        <f t="shared" si="2"/>
        <v>12</v>
      </c>
      <c r="R104" s="5"/>
    </row>
    <row r="105" spans="2:18" x14ac:dyDescent="0.2">
      <c r="B105" s="4"/>
      <c r="C105" s="51" t="s">
        <v>47</v>
      </c>
      <c r="D105" s="46" t="s">
        <v>49</v>
      </c>
      <c r="E105" s="46" t="s">
        <v>25</v>
      </c>
      <c r="F105" s="47">
        <v>65.7083333333333</v>
      </c>
      <c r="G105" s="58">
        <v>49.731340911862098</v>
      </c>
      <c r="H105" s="61">
        <f t="shared" si="1"/>
        <v>394.24999999999977</v>
      </c>
      <c r="I105" s="5"/>
      <c r="K105" s="4"/>
      <c r="L105" s="51" t="s">
        <v>47</v>
      </c>
      <c r="M105" s="46" t="s">
        <v>55</v>
      </c>
      <c r="N105" s="46" t="s">
        <v>26</v>
      </c>
      <c r="O105" s="47">
        <v>1</v>
      </c>
      <c r="P105" s="58">
        <v>1</v>
      </c>
      <c r="Q105" s="61">
        <f t="shared" si="2"/>
        <v>6</v>
      </c>
      <c r="R105" s="5"/>
    </row>
    <row r="106" spans="2:18" x14ac:dyDescent="0.2">
      <c r="B106" s="4"/>
      <c r="C106" s="51" t="s">
        <v>47</v>
      </c>
      <c r="D106" s="46" t="s">
        <v>49</v>
      </c>
      <c r="E106" s="46" t="s">
        <v>27</v>
      </c>
      <c r="F106" s="47">
        <v>78.272727272727295</v>
      </c>
      <c r="G106" s="58">
        <v>42.839535530734899</v>
      </c>
      <c r="H106" s="61">
        <f t="shared" si="1"/>
        <v>469.63636363636374</v>
      </c>
      <c r="I106" s="5"/>
      <c r="K106" s="4"/>
      <c r="L106" s="51" t="s">
        <v>47</v>
      </c>
      <c r="M106" s="46" t="s">
        <v>55</v>
      </c>
      <c r="N106" s="46" t="s">
        <v>24</v>
      </c>
      <c r="O106" s="47">
        <v>1</v>
      </c>
      <c r="P106" s="58">
        <v>1</v>
      </c>
      <c r="Q106" s="61">
        <f t="shared" si="2"/>
        <v>6</v>
      </c>
      <c r="R106" s="5"/>
    </row>
    <row r="107" spans="2:18" x14ac:dyDescent="0.2">
      <c r="B107" s="4"/>
      <c r="C107" s="52" t="s">
        <v>47</v>
      </c>
      <c r="D107" s="48" t="s">
        <v>49</v>
      </c>
      <c r="E107" s="48" t="s">
        <v>26</v>
      </c>
      <c r="F107" s="49">
        <v>103.90625</v>
      </c>
      <c r="G107" s="59">
        <v>85.515275231070802</v>
      </c>
      <c r="H107" s="61">
        <f t="shared" si="1"/>
        <v>623.4375</v>
      </c>
      <c r="I107" s="5"/>
      <c r="K107" s="4"/>
      <c r="L107" s="52" t="s">
        <v>47</v>
      </c>
      <c r="M107" s="48" t="s">
        <v>55</v>
      </c>
      <c r="N107" s="48" t="s">
        <v>28</v>
      </c>
      <c r="O107" s="49">
        <v>2</v>
      </c>
      <c r="P107" s="59">
        <v>6.6635152192307603E-2</v>
      </c>
      <c r="Q107" s="61">
        <f t="shared" si="2"/>
        <v>12</v>
      </c>
      <c r="R107" s="5"/>
    </row>
    <row r="108" spans="2:18" x14ac:dyDescent="0.2">
      <c r="B108" s="4"/>
      <c r="C108" s="50" t="s">
        <v>47</v>
      </c>
      <c r="D108" s="44" t="s">
        <v>49</v>
      </c>
      <c r="E108" s="44" t="s">
        <v>24</v>
      </c>
      <c r="F108" s="45">
        <v>39.233333333333299</v>
      </c>
      <c r="G108" s="57">
        <v>33.699536658157697</v>
      </c>
      <c r="H108" s="61">
        <f t="shared" si="1"/>
        <v>235.39999999999981</v>
      </c>
      <c r="I108" s="5"/>
      <c r="K108" s="4"/>
      <c r="L108" s="50" t="s">
        <v>47</v>
      </c>
      <c r="M108" s="44" t="s">
        <v>56</v>
      </c>
      <c r="N108" s="44" t="s">
        <v>25</v>
      </c>
      <c r="O108" s="45">
        <v>0.73553719008264495</v>
      </c>
      <c r="P108" s="57">
        <v>0.67006680623736703</v>
      </c>
      <c r="Q108" s="61">
        <f t="shared" si="2"/>
        <v>4.4132231404958695</v>
      </c>
      <c r="R108" s="5"/>
    </row>
    <row r="109" spans="2:18" x14ac:dyDescent="0.2">
      <c r="B109" s="4"/>
      <c r="C109" s="51" t="s">
        <v>47</v>
      </c>
      <c r="D109" s="46" t="s">
        <v>49</v>
      </c>
      <c r="E109" s="46" t="s">
        <v>28</v>
      </c>
      <c r="F109" s="47">
        <v>74.400000000000006</v>
      </c>
      <c r="G109" s="58">
        <v>22.659712254375702</v>
      </c>
      <c r="H109" s="61">
        <f t="shared" ref="H109:H165" si="3">F109*6</f>
        <v>446.40000000000003</v>
      </c>
      <c r="I109" s="5"/>
      <c r="K109" s="4"/>
      <c r="L109" s="51" t="s">
        <v>47</v>
      </c>
      <c r="M109" s="46" t="s">
        <v>56</v>
      </c>
      <c r="N109" s="46" t="s">
        <v>27</v>
      </c>
      <c r="O109" s="47">
        <v>2</v>
      </c>
      <c r="P109" s="58">
        <v>1</v>
      </c>
      <c r="Q109" s="61">
        <f t="shared" si="2"/>
        <v>12</v>
      </c>
      <c r="R109" s="5"/>
    </row>
    <row r="110" spans="2:18" x14ac:dyDescent="0.2">
      <c r="B110" s="4"/>
      <c r="C110" s="51" t="s">
        <v>47</v>
      </c>
      <c r="D110" s="46" t="s">
        <v>52</v>
      </c>
      <c r="E110" s="46" t="s">
        <v>25</v>
      </c>
      <c r="F110" s="47">
        <v>64.8</v>
      </c>
      <c r="G110" s="58">
        <v>51.29115825345</v>
      </c>
      <c r="H110" s="61">
        <f t="shared" si="3"/>
        <v>388.79999999999995</v>
      </c>
      <c r="I110" s="5"/>
      <c r="K110" s="4"/>
      <c r="L110" s="51" t="s">
        <v>47</v>
      </c>
      <c r="M110" s="46" t="s">
        <v>56</v>
      </c>
      <c r="N110" s="46" t="s">
        <v>26</v>
      </c>
      <c r="O110" s="47">
        <v>1</v>
      </c>
      <c r="P110" s="58">
        <v>1</v>
      </c>
      <c r="Q110" s="61">
        <f t="shared" si="2"/>
        <v>6</v>
      </c>
      <c r="R110" s="5"/>
    </row>
    <row r="111" spans="2:18" x14ac:dyDescent="0.2">
      <c r="B111" s="4"/>
      <c r="C111" s="51" t="s">
        <v>47</v>
      </c>
      <c r="D111" s="46" t="s">
        <v>52</v>
      </c>
      <c r="E111" s="46" t="s">
        <v>26</v>
      </c>
      <c r="F111" s="47">
        <v>87</v>
      </c>
      <c r="G111" s="58">
        <v>66.735321622498205</v>
      </c>
      <c r="H111" s="61">
        <f t="shared" si="3"/>
        <v>522</v>
      </c>
      <c r="I111" s="5"/>
      <c r="K111" s="4"/>
      <c r="L111" s="51" t="s">
        <v>47</v>
      </c>
      <c r="M111" s="46" t="s">
        <v>56</v>
      </c>
      <c r="N111" s="46" t="s">
        <v>24</v>
      </c>
      <c r="O111" s="47">
        <v>0.775186567164179</v>
      </c>
      <c r="P111" s="58">
        <v>0.74575842615286103</v>
      </c>
      <c r="Q111" s="61">
        <f t="shared" si="2"/>
        <v>4.6511194029850742</v>
      </c>
      <c r="R111" s="5"/>
    </row>
    <row r="112" spans="2:18" x14ac:dyDescent="0.2">
      <c r="B112" s="4"/>
      <c r="C112" s="52" t="s">
        <v>47</v>
      </c>
      <c r="D112" s="48" t="s">
        <v>52</v>
      </c>
      <c r="E112" s="48" t="s">
        <v>24</v>
      </c>
      <c r="F112" s="49">
        <v>35.744186046511601</v>
      </c>
      <c r="G112" s="59">
        <v>32.956402201106101</v>
      </c>
      <c r="H112" s="61">
        <f t="shared" si="3"/>
        <v>214.4651162790696</v>
      </c>
      <c r="I112" s="5"/>
      <c r="K112" s="4"/>
      <c r="L112" s="52" t="s">
        <v>47</v>
      </c>
      <c r="M112" s="48" t="s">
        <v>56</v>
      </c>
      <c r="N112" s="48" t="s">
        <v>28</v>
      </c>
      <c r="O112" s="49">
        <v>2</v>
      </c>
      <c r="P112" s="59">
        <v>1</v>
      </c>
      <c r="Q112" s="61">
        <f t="shared" si="2"/>
        <v>12</v>
      </c>
      <c r="R112" s="5"/>
    </row>
    <row r="113" spans="2:18" x14ac:dyDescent="0.2">
      <c r="B113" s="4"/>
      <c r="C113" s="50" t="s">
        <v>47</v>
      </c>
      <c r="D113" s="44" t="s">
        <v>55</v>
      </c>
      <c r="E113" s="44" t="s">
        <v>25</v>
      </c>
      <c r="F113" s="45">
        <v>51.529411764705898</v>
      </c>
      <c r="G113" s="57">
        <v>42.804620031304196</v>
      </c>
      <c r="H113" s="61">
        <f t="shared" si="3"/>
        <v>309.17647058823536</v>
      </c>
      <c r="I113" s="5"/>
      <c r="K113" s="4"/>
      <c r="L113" s="50" t="s">
        <v>47</v>
      </c>
      <c r="M113" s="44" t="s">
        <v>57</v>
      </c>
      <c r="N113" s="44" t="s">
        <v>25</v>
      </c>
      <c r="O113" s="45">
        <v>1</v>
      </c>
      <c r="P113" s="57">
        <v>1</v>
      </c>
      <c r="Q113" s="61">
        <f t="shared" si="2"/>
        <v>6</v>
      </c>
      <c r="R113" s="5"/>
    </row>
    <row r="114" spans="2:18" x14ac:dyDescent="0.2">
      <c r="B114" s="4"/>
      <c r="C114" s="51" t="s">
        <v>47</v>
      </c>
      <c r="D114" s="46" t="s">
        <v>55</v>
      </c>
      <c r="E114" s="46" t="s">
        <v>27</v>
      </c>
      <c r="F114" s="47">
        <v>93.071428571428598</v>
      </c>
      <c r="G114" s="58">
        <v>52.564056782694003</v>
      </c>
      <c r="H114" s="61">
        <f t="shared" si="3"/>
        <v>558.42857142857156</v>
      </c>
      <c r="I114" s="5"/>
      <c r="K114" s="4"/>
      <c r="L114" s="51" t="s">
        <v>47</v>
      </c>
      <c r="M114" s="46" t="s">
        <v>57</v>
      </c>
      <c r="N114" s="46" t="s">
        <v>27</v>
      </c>
      <c r="O114" s="47">
        <v>2</v>
      </c>
      <c r="P114" s="58">
        <v>0.40060505459621798</v>
      </c>
      <c r="Q114" s="61">
        <f t="shared" si="2"/>
        <v>12</v>
      </c>
      <c r="R114" s="5"/>
    </row>
    <row r="115" spans="2:18" x14ac:dyDescent="0.2">
      <c r="B115" s="4"/>
      <c r="C115" s="51" t="s">
        <v>47</v>
      </c>
      <c r="D115" s="46" t="s">
        <v>55</v>
      </c>
      <c r="E115" s="46" t="s">
        <v>26</v>
      </c>
      <c r="F115" s="47">
        <v>82.653333333333293</v>
      </c>
      <c r="G115" s="58">
        <v>74.1162113081797</v>
      </c>
      <c r="H115" s="61">
        <f t="shared" si="3"/>
        <v>495.91999999999973</v>
      </c>
      <c r="I115" s="5"/>
      <c r="K115" s="4"/>
      <c r="L115" s="51" t="s">
        <v>47</v>
      </c>
      <c r="M115" s="46" t="s">
        <v>57</v>
      </c>
      <c r="N115" s="46" t="s">
        <v>26</v>
      </c>
      <c r="O115" s="47">
        <v>0.80147058823529405</v>
      </c>
      <c r="P115" s="58">
        <v>0.70812934962352103</v>
      </c>
      <c r="Q115" s="61">
        <f t="shared" si="2"/>
        <v>4.8088235294117645</v>
      </c>
      <c r="R115" s="5"/>
    </row>
    <row r="116" spans="2:18" x14ac:dyDescent="0.2">
      <c r="B116" s="4"/>
      <c r="C116" s="51" t="s">
        <v>47</v>
      </c>
      <c r="D116" s="46" t="s">
        <v>55</v>
      </c>
      <c r="E116" s="46" t="s">
        <v>24</v>
      </c>
      <c r="F116" s="47">
        <v>55.825581395348799</v>
      </c>
      <c r="G116" s="58">
        <v>47.013960324492999</v>
      </c>
      <c r="H116" s="61">
        <f t="shared" si="3"/>
        <v>334.95348837209281</v>
      </c>
      <c r="I116" s="5"/>
      <c r="K116" s="4"/>
      <c r="L116" s="51" t="s">
        <v>47</v>
      </c>
      <c r="M116" s="46" t="s">
        <v>57</v>
      </c>
      <c r="N116" s="46" t="s">
        <v>24</v>
      </c>
      <c r="O116" s="47">
        <v>1</v>
      </c>
      <c r="P116" s="58">
        <v>1</v>
      </c>
      <c r="Q116" s="61">
        <f t="shared" si="2"/>
        <v>6</v>
      </c>
      <c r="R116" s="5"/>
    </row>
    <row r="117" spans="2:18" x14ac:dyDescent="0.2">
      <c r="B117" s="4"/>
      <c r="C117" s="52" t="s">
        <v>47</v>
      </c>
      <c r="D117" s="48" t="s">
        <v>55</v>
      </c>
      <c r="E117" s="48" t="s">
        <v>28</v>
      </c>
      <c r="F117" s="49">
        <v>51.25</v>
      </c>
      <c r="G117" s="59">
        <v>34.630883497209197</v>
      </c>
      <c r="H117" s="61">
        <f t="shared" si="3"/>
        <v>307.5</v>
      </c>
      <c r="I117" s="5"/>
      <c r="K117" s="4"/>
      <c r="L117" s="52" t="s">
        <v>47</v>
      </c>
      <c r="M117" s="48" t="s">
        <v>57</v>
      </c>
      <c r="N117" s="48" t="s">
        <v>28</v>
      </c>
      <c r="O117" s="49">
        <v>2</v>
      </c>
      <c r="P117" s="59">
        <v>9.66699145055194E-2</v>
      </c>
      <c r="Q117" s="61">
        <f t="shared" si="2"/>
        <v>12</v>
      </c>
      <c r="R117" s="5"/>
    </row>
    <row r="118" spans="2:18" x14ac:dyDescent="0.2">
      <c r="B118" s="4"/>
      <c r="C118" s="50" t="s">
        <v>47</v>
      </c>
      <c r="D118" s="44" t="s">
        <v>56</v>
      </c>
      <c r="E118" s="44" t="s">
        <v>25</v>
      </c>
      <c r="F118" s="45">
        <v>25.901098901098901</v>
      </c>
      <c r="G118" s="57">
        <v>23.5069417276755</v>
      </c>
      <c r="H118" s="61">
        <f t="shared" si="3"/>
        <v>155.4065934065934</v>
      </c>
      <c r="I118" s="5"/>
      <c r="K118" s="4"/>
      <c r="L118" s="50" t="s">
        <v>47</v>
      </c>
      <c r="M118" s="44" t="s">
        <v>58</v>
      </c>
      <c r="N118" s="44" t="s">
        <v>25</v>
      </c>
      <c r="O118" s="45">
        <v>1</v>
      </c>
      <c r="P118" s="57">
        <v>1</v>
      </c>
      <c r="Q118" s="61">
        <f t="shared" si="2"/>
        <v>6</v>
      </c>
      <c r="R118" s="5"/>
    </row>
    <row r="119" spans="2:18" x14ac:dyDescent="0.2">
      <c r="B119" s="4"/>
      <c r="C119" s="51" t="s">
        <v>47</v>
      </c>
      <c r="D119" s="46" t="s">
        <v>56</v>
      </c>
      <c r="E119" s="46" t="s">
        <v>27</v>
      </c>
      <c r="F119" s="47">
        <v>36.794117647058798</v>
      </c>
      <c r="G119" s="58">
        <v>26.923525610873501</v>
      </c>
      <c r="H119" s="61">
        <f t="shared" si="3"/>
        <v>220.76470588235279</v>
      </c>
      <c r="I119" s="5"/>
      <c r="K119" s="4"/>
      <c r="L119" s="51" t="s">
        <v>47</v>
      </c>
      <c r="M119" s="46" t="s">
        <v>58</v>
      </c>
      <c r="N119" s="46" t="s">
        <v>27</v>
      </c>
      <c r="O119" s="47">
        <v>2</v>
      </c>
      <c r="P119" s="58">
        <v>1.08330757689312</v>
      </c>
      <c r="Q119" s="61">
        <f t="shared" si="2"/>
        <v>12</v>
      </c>
      <c r="R119" s="5"/>
    </row>
    <row r="120" spans="2:18" x14ac:dyDescent="0.2">
      <c r="B120" s="4"/>
      <c r="C120" s="51" t="s">
        <v>47</v>
      </c>
      <c r="D120" s="46" t="s">
        <v>56</v>
      </c>
      <c r="E120" s="46" t="s">
        <v>26</v>
      </c>
      <c r="F120" s="47">
        <v>42.910447761194</v>
      </c>
      <c r="G120" s="58">
        <v>39.9171597984964</v>
      </c>
      <c r="H120" s="61">
        <f t="shared" si="3"/>
        <v>257.46268656716398</v>
      </c>
      <c r="I120" s="5"/>
      <c r="K120" s="4"/>
      <c r="L120" s="51" t="s">
        <v>47</v>
      </c>
      <c r="M120" s="46" t="s">
        <v>58</v>
      </c>
      <c r="N120" s="46" t="s">
        <v>26</v>
      </c>
      <c r="O120" s="47">
        <v>1</v>
      </c>
      <c r="P120" s="58">
        <v>1</v>
      </c>
      <c r="Q120" s="61">
        <f t="shared" si="2"/>
        <v>6</v>
      </c>
      <c r="R120" s="5"/>
    </row>
    <row r="121" spans="2:18" x14ac:dyDescent="0.2">
      <c r="B121" s="4"/>
      <c r="C121" s="51" t="s">
        <v>47</v>
      </c>
      <c r="D121" s="46" t="s">
        <v>56</v>
      </c>
      <c r="E121" s="46" t="s">
        <v>24</v>
      </c>
      <c r="F121" s="47">
        <v>27.609058402860502</v>
      </c>
      <c r="G121" s="58">
        <v>26.438786608606701</v>
      </c>
      <c r="H121" s="61">
        <f t="shared" si="3"/>
        <v>165.65435041716302</v>
      </c>
      <c r="I121" s="5"/>
      <c r="K121" s="4"/>
      <c r="L121" s="51" t="s">
        <v>47</v>
      </c>
      <c r="M121" s="46" t="s">
        <v>58</v>
      </c>
      <c r="N121" s="46" t="s">
        <v>24</v>
      </c>
      <c r="O121" s="47">
        <v>1</v>
      </c>
      <c r="P121" s="58">
        <v>1</v>
      </c>
      <c r="Q121" s="61">
        <f t="shared" si="2"/>
        <v>6</v>
      </c>
      <c r="R121" s="5"/>
    </row>
    <row r="122" spans="2:18" x14ac:dyDescent="0.2">
      <c r="B122" s="4"/>
      <c r="C122" s="52" t="s">
        <v>47</v>
      </c>
      <c r="D122" s="48" t="s">
        <v>56</v>
      </c>
      <c r="E122" s="48" t="s">
        <v>28</v>
      </c>
      <c r="F122" s="49">
        <v>77.599999999999994</v>
      </c>
      <c r="G122" s="59">
        <v>47.604467177038899</v>
      </c>
      <c r="H122" s="61">
        <f t="shared" si="3"/>
        <v>465.59999999999997</v>
      </c>
      <c r="I122" s="5"/>
      <c r="K122" s="4"/>
      <c r="L122" s="52" t="s">
        <v>47</v>
      </c>
      <c r="M122" s="48" t="s">
        <v>58</v>
      </c>
      <c r="N122" s="48" t="s">
        <v>28</v>
      </c>
      <c r="O122" s="49">
        <v>2</v>
      </c>
      <c r="P122" s="59">
        <v>0.994192620313751</v>
      </c>
      <c r="Q122" s="61">
        <f t="shared" si="2"/>
        <v>12</v>
      </c>
      <c r="R122" s="5"/>
    </row>
    <row r="123" spans="2:18" x14ac:dyDescent="0.2">
      <c r="B123" s="4"/>
      <c r="C123" s="50" t="s">
        <v>47</v>
      </c>
      <c r="D123" s="44" t="s">
        <v>57</v>
      </c>
      <c r="E123" s="44" t="s">
        <v>25</v>
      </c>
      <c r="F123" s="45">
        <v>120</v>
      </c>
      <c r="G123" s="57">
        <v>85.898574809841193</v>
      </c>
      <c r="H123" s="61">
        <f t="shared" si="3"/>
        <v>720</v>
      </c>
      <c r="I123" s="5"/>
      <c r="K123" s="4"/>
      <c r="L123" s="50" t="s">
        <v>47</v>
      </c>
      <c r="M123" s="44" t="s">
        <v>86</v>
      </c>
      <c r="N123" s="44" t="s">
        <v>25</v>
      </c>
      <c r="O123" s="45">
        <v>0.78571428571428603</v>
      </c>
      <c r="P123" s="57">
        <v>0.55238095238095197</v>
      </c>
      <c r="Q123" s="61">
        <f t="shared" si="2"/>
        <v>4.7142857142857162</v>
      </c>
      <c r="R123" s="5"/>
    </row>
    <row r="124" spans="2:18" x14ac:dyDescent="0.2">
      <c r="B124" s="4"/>
      <c r="C124" s="51" t="s">
        <v>47</v>
      </c>
      <c r="D124" s="46" t="s">
        <v>57</v>
      </c>
      <c r="E124" s="46" t="s">
        <v>27</v>
      </c>
      <c r="F124" s="47">
        <v>146</v>
      </c>
      <c r="G124" s="58">
        <v>96.362142762694603</v>
      </c>
      <c r="H124" s="61">
        <f t="shared" si="3"/>
        <v>876</v>
      </c>
      <c r="I124" s="5"/>
      <c r="K124" s="4"/>
      <c r="L124" s="51" t="s">
        <v>47</v>
      </c>
      <c r="M124" s="46" t="s">
        <v>86</v>
      </c>
      <c r="N124" s="46" t="s">
        <v>27</v>
      </c>
      <c r="O124" s="47">
        <v>2</v>
      </c>
      <c r="P124" s="58">
        <v>1.0350194252748399</v>
      </c>
      <c r="Q124" s="61">
        <f t="shared" si="2"/>
        <v>12</v>
      </c>
      <c r="R124" s="5"/>
    </row>
    <row r="125" spans="2:18" x14ac:dyDescent="0.2">
      <c r="B125" s="4"/>
      <c r="C125" s="51" t="s">
        <v>47</v>
      </c>
      <c r="D125" s="46" t="s">
        <v>57</v>
      </c>
      <c r="E125" s="46" t="s">
        <v>26</v>
      </c>
      <c r="F125" s="47">
        <v>113.681818181818</v>
      </c>
      <c r="G125" s="58">
        <v>101.553771247013</v>
      </c>
      <c r="H125" s="61">
        <f t="shared" si="3"/>
        <v>682.09090909090799</v>
      </c>
      <c r="I125" s="5"/>
      <c r="K125" s="4"/>
      <c r="L125" s="51" t="s">
        <v>47</v>
      </c>
      <c r="M125" s="46" t="s">
        <v>86</v>
      </c>
      <c r="N125" s="46" t="s">
        <v>26</v>
      </c>
      <c r="O125" s="47">
        <v>0.84375</v>
      </c>
      <c r="P125" s="58">
        <v>0.68503937496185097</v>
      </c>
      <c r="Q125" s="61">
        <f t="shared" si="2"/>
        <v>5.0625</v>
      </c>
      <c r="R125" s="5"/>
    </row>
    <row r="126" spans="2:18" x14ac:dyDescent="0.2">
      <c r="B126" s="4"/>
      <c r="C126" s="51" t="s">
        <v>47</v>
      </c>
      <c r="D126" s="46" t="s">
        <v>57</v>
      </c>
      <c r="E126" s="46" t="s">
        <v>24</v>
      </c>
      <c r="F126" s="47">
        <v>74.599999999999994</v>
      </c>
      <c r="G126" s="58">
        <v>57.731409842706597</v>
      </c>
      <c r="H126" s="61">
        <f t="shared" si="3"/>
        <v>447.59999999999997</v>
      </c>
      <c r="I126" s="5"/>
      <c r="K126" s="4"/>
      <c r="L126" s="51" t="s">
        <v>47</v>
      </c>
      <c r="M126" s="46" t="s">
        <v>86</v>
      </c>
      <c r="N126" s="46" t="s">
        <v>24</v>
      </c>
      <c r="O126" s="47">
        <v>1</v>
      </c>
      <c r="P126" s="58">
        <v>1</v>
      </c>
      <c r="Q126" s="61">
        <f t="shared" si="2"/>
        <v>6</v>
      </c>
      <c r="R126" s="5"/>
    </row>
    <row r="127" spans="2:18" x14ac:dyDescent="0.2">
      <c r="B127" s="4"/>
      <c r="C127" s="52" t="s">
        <v>47</v>
      </c>
      <c r="D127" s="48" t="s">
        <v>57</v>
      </c>
      <c r="E127" s="48" t="s">
        <v>28</v>
      </c>
      <c r="F127" s="49">
        <v>158.92307692307699</v>
      </c>
      <c r="G127" s="59">
        <v>101.589388763081</v>
      </c>
      <c r="H127" s="61">
        <f t="shared" si="3"/>
        <v>953.53846153846189</v>
      </c>
      <c r="I127" s="5"/>
      <c r="K127" s="4"/>
      <c r="L127" s="52" t="s">
        <v>47</v>
      </c>
      <c r="M127" s="48" t="s">
        <v>86</v>
      </c>
      <c r="N127" s="48" t="s">
        <v>28</v>
      </c>
      <c r="O127" s="49">
        <v>2</v>
      </c>
      <c r="P127" s="59">
        <v>1</v>
      </c>
      <c r="Q127" s="61">
        <f t="shared" si="2"/>
        <v>12</v>
      </c>
      <c r="R127" s="5"/>
    </row>
    <row r="128" spans="2:18" x14ac:dyDescent="0.2">
      <c r="B128" s="4"/>
      <c r="C128" s="50" t="s">
        <v>47</v>
      </c>
      <c r="D128" s="44" t="s">
        <v>58</v>
      </c>
      <c r="E128" s="44" t="s">
        <v>25</v>
      </c>
      <c r="F128" s="45">
        <v>60.685522531160103</v>
      </c>
      <c r="G128" s="57">
        <v>58.2343624832628</v>
      </c>
      <c r="H128" s="61">
        <f t="shared" si="3"/>
        <v>364.11313518696062</v>
      </c>
      <c r="I128" s="5"/>
      <c r="K128" s="4"/>
      <c r="L128" s="50" t="s">
        <v>47</v>
      </c>
      <c r="M128" s="44" t="s">
        <v>87</v>
      </c>
      <c r="N128" s="44" t="s">
        <v>25</v>
      </c>
      <c r="O128" s="45">
        <v>1</v>
      </c>
      <c r="P128" s="57">
        <v>1</v>
      </c>
      <c r="Q128" s="61">
        <f t="shared" si="2"/>
        <v>6</v>
      </c>
      <c r="R128" s="5"/>
    </row>
    <row r="129" spans="2:18" x14ac:dyDescent="0.2">
      <c r="B129" s="4"/>
      <c r="C129" s="51" t="s">
        <v>47</v>
      </c>
      <c r="D129" s="46" t="s">
        <v>58</v>
      </c>
      <c r="E129" s="46" t="s">
        <v>27</v>
      </c>
      <c r="F129" s="47">
        <v>94.733108108108098</v>
      </c>
      <c r="G129" s="58">
        <v>86.928067645482002</v>
      </c>
      <c r="H129" s="61">
        <f t="shared" si="3"/>
        <v>568.39864864864853</v>
      </c>
      <c r="I129" s="5"/>
      <c r="K129" s="4"/>
      <c r="L129" s="51" t="s">
        <v>47</v>
      </c>
      <c r="M129" s="46" t="s">
        <v>87</v>
      </c>
      <c r="N129" s="46" t="s">
        <v>26</v>
      </c>
      <c r="O129" s="47">
        <v>1</v>
      </c>
      <c r="P129" s="58">
        <v>1</v>
      </c>
      <c r="Q129" s="61">
        <f t="shared" si="2"/>
        <v>6</v>
      </c>
      <c r="R129" s="5"/>
    </row>
    <row r="130" spans="2:18" x14ac:dyDescent="0.2">
      <c r="B130" s="4"/>
      <c r="C130" s="51" t="s">
        <v>47</v>
      </c>
      <c r="D130" s="46" t="s">
        <v>58</v>
      </c>
      <c r="E130" s="46" t="s">
        <v>26</v>
      </c>
      <c r="F130" s="47">
        <v>83.685420743639895</v>
      </c>
      <c r="G130" s="58">
        <v>81.3576341009299</v>
      </c>
      <c r="H130" s="61">
        <f t="shared" si="3"/>
        <v>502.11252446183937</v>
      </c>
      <c r="I130" s="5"/>
      <c r="K130" s="4"/>
      <c r="L130" s="51" t="s">
        <v>47</v>
      </c>
      <c r="M130" s="46" t="s">
        <v>87</v>
      </c>
      <c r="N130" s="46" t="s">
        <v>24</v>
      </c>
      <c r="O130" s="47">
        <v>1</v>
      </c>
      <c r="P130" s="58">
        <v>1</v>
      </c>
      <c r="Q130" s="61">
        <f t="shared" si="2"/>
        <v>6</v>
      </c>
      <c r="R130" s="5"/>
    </row>
    <row r="131" spans="2:18" x14ac:dyDescent="0.2">
      <c r="B131" s="4"/>
      <c r="C131" s="51" t="s">
        <v>47</v>
      </c>
      <c r="D131" s="46" t="s">
        <v>58</v>
      </c>
      <c r="E131" s="46" t="s">
        <v>24</v>
      </c>
      <c r="F131" s="47">
        <v>46.791714614499398</v>
      </c>
      <c r="G131" s="58">
        <v>44.865482408500299</v>
      </c>
      <c r="H131" s="61">
        <f t="shared" si="3"/>
        <v>280.75028768699639</v>
      </c>
      <c r="I131" s="5"/>
      <c r="K131" s="4"/>
      <c r="L131" s="51" t="s">
        <v>47</v>
      </c>
      <c r="M131" s="46" t="s">
        <v>87</v>
      </c>
      <c r="N131" s="46" t="s">
        <v>28</v>
      </c>
      <c r="O131" s="47">
        <v>2</v>
      </c>
      <c r="P131" s="58">
        <v>-0.48</v>
      </c>
      <c r="Q131" s="61">
        <f t="shared" si="2"/>
        <v>12</v>
      </c>
      <c r="R131" s="5"/>
    </row>
    <row r="132" spans="2:18" x14ac:dyDescent="0.2">
      <c r="B132" s="4"/>
      <c r="C132" s="52" t="s">
        <v>47</v>
      </c>
      <c r="D132" s="48" t="s">
        <v>58</v>
      </c>
      <c r="E132" s="48" t="s">
        <v>28</v>
      </c>
      <c r="F132" s="49">
        <v>131.56862745097999</v>
      </c>
      <c r="G132" s="59">
        <v>117.675387049346</v>
      </c>
      <c r="H132" s="61">
        <f t="shared" si="3"/>
        <v>789.41176470587993</v>
      </c>
      <c r="I132" s="5"/>
      <c r="K132" s="4"/>
      <c r="L132" s="52" t="s">
        <v>47</v>
      </c>
      <c r="M132" s="48" t="s">
        <v>91</v>
      </c>
      <c r="N132" s="48" t="s">
        <v>25</v>
      </c>
      <c r="O132" s="49">
        <v>0.83333333333333304</v>
      </c>
      <c r="P132" s="59">
        <v>0.36097411375226901</v>
      </c>
      <c r="Q132" s="61">
        <f t="shared" si="2"/>
        <v>4.9999999999999982</v>
      </c>
      <c r="R132" s="5"/>
    </row>
    <row r="133" spans="2:18" x14ac:dyDescent="0.2">
      <c r="B133" s="4"/>
      <c r="C133" s="50" t="s">
        <v>47</v>
      </c>
      <c r="D133" s="44" t="s">
        <v>86</v>
      </c>
      <c r="E133" s="44" t="s">
        <v>25</v>
      </c>
      <c r="F133" s="45">
        <v>48.269230769230802</v>
      </c>
      <c r="G133" s="57">
        <v>32.610519629541997</v>
      </c>
      <c r="H133" s="61">
        <f t="shared" si="3"/>
        <v>289.61538461538481</v>
      </c>
      <c r="I133" s="5"/>
      <c r="K133" s="4"/>
      <c r="L133" s="50" t="s">
        <v>47</v>
      </c>
      <c r="M133" s="44" t="s">
        <v>91</v>
      </c>
      <c r="N133" s="44" t="s">
        <v>27</v>
      </c>
      <c r="O133" s="45">
        <v>2</v>
      </c>
      <c r="P133" s="57">
        <v>0.17544877396410499</v>
      </c>
      <c r="Q133" s="61">
        <f t="shared" si="2"/>
        <v>12</v>
      </c>
      <c r="R133" s="5"/>
    </row>
    <row r="134" spans="2:18" x14ac:dyDescent="0.2">
      <c r="B134" s="4"/>
      <c r="C134" s="51" t="s">
        <v>47</v>
      </c>
      <c r="D134" s="46" t="s">
        <v>86</v>
      </c>
      <c r="E134" s="46" t="s">
        <v>27</v>
      </c>
      <c r="F134" s="47">
        <v>87.384615384615401</v>
      </c>
      <c r="G134" s="58">
        <v>60.806646931391001</v>
      </c>
      <c r="H134" s="61">
        <f t="shared" si="3"/>
        <v>524.30769230769238</v>
      </c>
      <c r="I134" s="5"/>
      <c r="K134" s="4"/>
      <c r="L134" s="51" t="s">
        <v>47</v>
      </c>
      <c r="M134" s="46" t="s">
        <v>91</v>
      </c>
      <c r="N134" s="46" t="s">
        <v>26</v>
      </c>
      <c r="O134" s="47">
        <v>0.5</v>
      </c>
      <c r="P134" s="58">
        <v>0.14215459576329101</v>
      </c>
      <c r="Q134" s="61">
        <f t="shared" si="2"/>
        <v>3</v>
      </c>
      <c r="R134" s="5"/>
    </row>
    <row r="135" spans="2:18" x14ac:dyDescent="0.2">
      <c r="B135" s="4"/>
      <c r="C135" s="51" t="s">
        <v>47</v>
      </c>
      <c r="D135" s="46" t="s">
        <v>86</v>
      </c>
      <c r="E135" s="46" t="s">
        <v>26</v>
      </c>
      <c r="F135" s="47">
        <v>63.828125</v>
      </c>
      <c r="G135" s="58">
        <v>52.701269784448399</v>
      </c>
      <c r="H135" s="61">
        <f t="shared" si="3"/>
        <v>382.96875</v>
      </c>
      <c r="I135" s="5"/>
      <c r="K135" s="4"/>
      <c r="L135" s="51" t="s">
        <v>47</v>
      </c>
      <c r="M135" s="46" t="s">
        <v>91</v>
      </c>
      <c r="N135" s="46" t="s">
        <v>28</v>
      </c>
      <c r="O135" s="47">
        <v>2</v>
      </c>
      <c r="P135" s="58">
        <v>0.25346238573799801</v>
      </c>
      <c r="Q135" s="61">
        <f t="shared" si="2"/>
        <v>12</v>
      </c>
      <c r="R135" s="5"/>
    </row>
    <row r="136" spans="2:18" x14ac:dyDescent="0.2">
      <c r="B136" s="4"/>
      <c r="C136" s="51" t="s">
        <v>47</v>
      </c>
      <c r="D136" s="46" t="s">
        <v>86</v>
      </c>
      <c r="E136" s="46" t="s">
        <v>24</v>
      </c>
      <c r="F136" s="47">
        <v>46</v>
      </c>
      <c r="G136" s="58">
        <v>36.008901946728898</v>
      </c>
      <c r="H136" s="61">
        <f t="shared" si="3"/>
        <v>276</v>
      </c>
      <c r="I136" s="5"/>
      <c r="K136" s="4"/>
      <c r="L136" s="51" t="s">
        <v>47</v>
      </c>
      <c r="M136" s="46" t="s">
        <v>83</v>
      </c>
      <c r="N136" s="46" t="s">
        <v>25</v>
      </c>
      <c r="O136" s="47">
        <v>1</v>
      </c>
      <c r="P136" s="58">
        <v>1</v>
      </c>
      <c r="Q136" s="61">
        <f t="shared" si="2"/>
        <v>6</v>
      </c>
      <c r="R136" s="5"/>
    </row>
    <row r="137" spans="2:18" x14ac:dyDescent="0.2">
      <c r="B137" s="4"/>
      <c r="C137" s="52" t="s">
        <v>47</v>
      </c>
      <c r="D137" s="48" t="s">
        <v>86</v>
      </c>
      <c r="E137" s="48" t="s">
        <v>28</v>
      </c>
      <c r="F137" s="49">
        <v>86.125</v>
      </c>
      <c r="G137" s="59">
        <v>48.7352845022859</v>
      </c>
      <c r="H137" s="61">
        <f t="shared" si="3"/>
        <v>516.75</v>
      </c>
      <c r="I137" s="5"/>
      <c r="K137" s="4"/>
      <c r="L137" s="52" t="s">
        <v>47</v>
      </c>
      <c r="M137" s="48" t="s">
        <v>83</v>
      </c>
      <c r="N137" s="48" t="s">
        <v>27</v>
      </c>
      <c r="O137" s="49">
        <v>2</v>
      </c>
      <c r="P137" s="59">
        <v>0.26</v>
      </c>
      <c r="Q137" s="61">
        <f t="shared" si="2"/>
        <v>12</v>
      </c>
      <c r="R137" s="5"/>
    </row>
    <row r="138" spans="2:18" x14ac:dyDescent="0.2">
      <c r="B138" s="4"/>
      <c r="C138" s="50" t="s">
        <v>47</v>
      </c>
      <c r="D138" s="44" t="s">
        <v>87</v>
      </c>
      <c r="E138" s="44" t="s">
        <v>25</v>
      </c>
      <c r="F138" s="45">
        <v>63</v>
      </c>
      <c r="G138" s="57">
        <v>29.108431727050501</v>
      </c>
      <c r="H138" s="61">
        <f t="shared" si="3"/>
        <v>378</v>
      </c>
      <c r="I138" s="5"/>
      <c r="K138" s="4"/>
      <c r="L138" s="50" t="s">
        <v>47</v>
      </c>
      <c r="M138" s="44" t="s">
        <v>83</v>
      </c>
      <c r="N138" s="44" t="s">
        <v>26</v>
      </c>
      <c r="O138" s="45">
        <v>0.76595744680851097</v>
      </c>
      <c r="P138" s="57">
        <v>0.59511808210848605</v>
      </c>
      <c r="Q138" s="61">
        <f t="shared" si="2"/>
        <v>4.595744680851066</v>
      </c>
      <c r="R138" s="5"/>
    </row>
    <row r="139" spans="2:18" x14ac:dyDescent="0.2">
      <c r="B139" s="4"/>
      <c r="C139" s="51" t="s">
        <v>47</v>
      </c>
      <c r="D139" s="46" t="s">
        <v>87</v>
      </c>
      <c r="E139" s="46" t="s">
        <v>26</v>
      </c>
      <c r="F139" s="47">
        <v>69.818181818181799</v>
      </c>
      <c r="G139" s="58">
        <v>52.264828658100598</v>
      </c>
      <c r="H139" s="61">
        <f t="shared" si="3"/>
        <v>418.90909090909076</v>
      </c>
      <c r="I139" s="5"/>
      <c r="K139" s="4"/>
      <c r="L139" s="51" t="s">
        <v>47</v>
      </c>
      <c r="M139" s="46" t="s">
        <v>83</v>
      </c>
      <c r="N139" s="46" t="s">
        <v>24</v>
      </c>
      <c r="O139" s="47">
        <v>0.66666666666666696</v>
      </c>
      <c r="P139" s="58">
        <v>0.41972987763397201</v>
      </c>
      <c r="Q139" s="61">
        <f t="shared" si="2"/>
        <v>4.0000000000000018</v>
      </c>
      <c r="R139" s="5"/>
    </row>
    <row r="140" spans="2:18" x14ac:dyDescent="0.2">
      <c r="B140" s="4"/>
      <c r="C140" s="51" t="s">
        <v>47</v>
      </c>
      <c r="D140" s="46" t="s">
        <v>87</v>
      </c>
      <c r="E140" s="46" t="s">
        <v>24</v>
      </c>
      <c r="F140" s="47">
        <v>26.6388888888889</v>
      </c>
      <c r="G140" s="58">
        <v>22.818821634616999</v>
      </c>
      <c r="H140" s="61">
        <f>F140*6</f>
        <v>159.8333333333334</v>
      </c>
      <c r="I140" s="5"/>
      <c r="K140" s="4"/>
      <c r="L140" s="51" t="s">
        <v>47</v>
      </c>
      <c r="M140" s="46" t="s">
        <v>83</v>
      </c>
      <c r="N140" s="46" t="s">
        <v>28</v>
      </c>
      <c r="O140" s="47">
        <v>2</v>
      </c>
      <c r="P140" s="58">
        <v>0.34511530222296999</v>
      </c>
      <c r="Q140" s="61">
        <f t="shared" si="2"/>
        <v>12</v>
      </c>
      <c r="R140" s="5"/>
    </row>
    <row r="141" spans="2:18" x14ac:dyDescent="0.2">
      <c r="B141" s="4"/>
      <c r="C141" s="51" t="s">
        <v>47</v>
      </c>
      <c r="D141" s="46" t="s">
        <v>87</v>
      </c>
      <c r="E141" s="46" t="s">
        <v>28</v>
      </c>
      <c r="F141" s="47">
        <v>76.5</v>
      </c>
      <c r="G141" s="58">
        <v>53.96</v>
      </c>
      <c r="H141" s="61">
        <f t="shared" si="3"/>
        <v>459</v>
      </c>
      <c r="I141" s="5"/>
      <c r="K141" s="4"/>
      <c r="L141" s="51" t="s">
        <v>47</v>
      </c>
      <c r="M141" s="46" t="s">
        <v>88</v>
      </c>
      <c r="N141" s="46" t="s">
        <v>25</v>
      </c>
      <c r="O141" s="47">
        <v>1</v>
      </c>
      <c r="P141" s="58">
        <v>1</v>
      </c>
      <c r="Q141" s="61">
        <f t="shared" si="2"/>
        <v>6</v>
      </c>
      <c r="R141" s="5"/>
    </row>
    <row r="142" spans="2:18" x14ac:dyDescent="0.2">
      <c r="B142" s="4"/>
      <c r="C142" s="52" t="s">
        <v>47</v>
      </c>
      <c r="D142" s="48" t="s">
        <v>91</v>
      </c>
      <c r="E142" s="48" t="s">
        <v>25</v>
      </c>
      <c r="F142" s="49">
        <v>72</v>
      </c>
      <c r="G142" s="59">
        <v>44.8253741348829</v>
      </c>
      <c r="H142" s="61">
        <f t="shared" si="3"/>
        <v>432</v>
      </c>
      <c r="I142" s="5"/>
      <c r="K142" s="4"/>
      <c r="L142" s="52" t="s">
        <v>47</v>
      </c>
      <c r="M142" s="48" t="s">
        <v>88</v>
      </c>
      <c r="N142" s="48" t="s">
        <v>27</v>
      </c>
      <c r="O142" s="49">
        <v>2</v>
      </c>
      <c r="P142" s="59">
        <v>0.39830712434301602</v>
      </c>
      <c r="Q142" s="61">
        <f t="shared" si="2"/>
        <v>12</v>
      </c>
      <c r="R142" s="5"/>
    </row>
    <row r="143" spans="2:18" x14ac:dyDescent="0.2">
      <c r="B143" s="4"/>
      <c r="C143" s="50" t="s">
        <v>47</v>
      </c>
      <c r="D143" s="44" t="s">
        <v>91</v>
      </c>
      <c r="E143" s="44" t="s">
        <v>27</v>
      </c>
      <c r="F143" s="45">
        <v>49.3333333333333</v>
      </c>
      <c r="G143" s="57">
        <v>22.995004018224702</v>
      </c>
      <c r="H143" s="61">
        <f t="shared" si="3"/>
        <v>295.99999999999977</v>
      </c>
      <c r="I143" s="5"/>
      <c r="K143" s="4"/>
      <c r="L143" s="50" t="s">
        <v>47</v>
      </c>
      <c r="M143" s="44" t="s">
        <v>88</v>
      </c>
      <c r="N143" s="44" t="s">
        <v>26</v>
      </c>
      <c r="O143" s="45">
        <v>1</v>
      </c>
      <c r="P143" s="57">
        <v>1</v>
      </c>
      <c r="Q143" s="61">
        <f t="shared" si="2"/>
        <v>6</v>
      </c>
      <c r="R143" s="5"/>
    </row>
    <row r="144" spans="2:18" x14ac:dyDescent="0.2">
      <c r="B144" s="4"/>
      <c r="C144" s="51" t="s">
        <v>47</v>
      </c>
      <c r="D144" s="46" t="s">
        <v>91</v>
      </c>
      <c r="E144" s="46" t="s">
        <v>26</v>
      </c>
      <c r="F144" s="47">
        <v>129.529411764706</v>
      </c>
      <c r="G144" s="58">
        <v>90.907947377416207</v>
      </c>
      <c r="H144" s="61">
        <f t="shared" si="3"/>
        <v>777.17647058823604</v>
      </c>
      <c r="I144" s="5"/>
      <c r="K144" s="4"/>
      <c r="L144" s="51" t="s">
        <v>47</v>
      </c>
      <c r="M144" s="46" t="s">
        <v>88</v>
      </c>
      <c r="N144" s="46" t="s">
        <v>24</v>
      </c>
      <c r="O144" s="47">
        <v>1</v>
      </c>
      <c r="P144" s="58">
        <v>1</v>
      </c>
      <c r="Q144" s="61">
        <f t="shared" si="2"/>
        <v>6</v>
      </c>
      <c r="R144" s="5"/>
    </row>
    <row r="145" spans="2:18" x14ac:dyDescent="0.2">
      <c r="B145" s="4"/>
      <c r="C145" s="51" t="s">
        <v>47</v>
      </c>
      <c r="D145" s="46" t="s">
        <v>91</v>
      </c>
      <c r="E145" s="46" t="s">
        <v>28</v>
      </c>
      <c r="F145" s="47">
        <v>50.6</v>
      </c>
      <c r="G145" s="58">
        <v>22.601484039328099</v>
      </c>
      <c r="H145" s="61">
        <f t="shared" si="3"/>
        <v>303.60000000000002</v>
      </c>
      <c r="I145" s="5"/>
      <c r="K145" s="4"/>
      <c r="L145" s="51" t="s">
        <v>47</v>
      </c>
      <c r="M145" s="46" t="s">
        <v>88</v>
      </c>
      <c r="N145" s="46" t="s">
        <v>28</v>
      </c>
      <c r="O145" s="47">
        <v>2</v>
      </c>
      <c r="P145" s="58">
        <v>1</v>
      </c>
      <c r="Q145" s="61">
        <f t="shared" si="2"/>
        <v>12</v>
      </c>
      <c r="R145" s="5"/>
    </row>
    <row r="146" spans="2:18" x14ac:dyDescent="0.2">
      <c r="B146" s="4"/>
      <c r="C146" s="51" t="s">
        <v>47</v>
      </c>
      <c r="D146" s="46" t="s">
        <v>83</v>
      </c>
      <c r="E146" s="46" t="s">
        <v>25</v>
      </c>
      <c r="F146" s="47">
        <v>58.4</v>
      </c>
      <c r="G146" s="58">
        <v>38.6574384640696</v>
      </c>
      <c r="H146" s="61">
        <f t="shared" si="3"/>
        <v>350.4</v>
      </c>
      <c r="I146" s="5"/>
      <c r="K146" s="4"/>
      <c r="L146" s="51" t="s">
        <v>47</v>
      </c>
      <c r="M146" s="46" t="s">
        <v>68</v>
      </c>
      <c r="N146" s="46" t="s">
        <v>25</v>
      </c>
      <c r="O146" s="47">
        <v>1</v>
      </c>
      <c r="P146" s="58">
        <v>1</v>
      </c>
      <c r="Q146" s="61">
        <f t="shared" si="2"/>
        <v>6</v>
      </c>
      <c r="R146" s="5"/>
    </row>
    <row r="147" spans="2:18" x14ac:dyDescent="0.2">
      <c r="B147" s="4"/>
      <c r="C147" s="52" t="s">
        <v>47</v>
      </c>
      <c r="D147" s="48" t="s">
        <v>83</v>
      </c>
      <c r="E147" s="48" t="s">
        <v>27</v>
      </c>
      <c r="F147" s="49">
        <v>69.857142857142904</v>
      </c>
      <c r="G147" s="59">
        <v>34.161077714515898</v>
      </c>
      <c r="H147" s="61">
        <f t="shared" si="3"/>
        <v>419.14285714285745</v>
      </c>
      <c r="I147" s="5"/>
      <c r="K147" s="4"/>
      <c r="L147" s="52" t="s">
        <v>47</v>
      </c>
      <c r="M147" s="48" t="s">
        <v>68</v>
      </c>
      <c r="N147" s="48" t="s">
        <v>27</v>
      </c>
      <c r="O147" s="49">
        <v>2</v>
      </c>
      <c r="P147" s="59">
        <v>0.63167140661551502</v>
      </c>
      <c r="Q147" s="61">
        <f t="shared" si="2"/>
        <v>12</v>
      </c>
      <c r="R147" s="5"/>
    </row>
    <row r="148" spans="2:18" x14ac:dyDescent="0.2">
      <c r="B148" s="4"/>
      <c r="C148" s="50" t="s">
        <v>47</v>
      </c>
      <c r="D148" s="44" t="s">
        <v>83</v>
      </c>
      <c r="E148" s="44" t="s">
        <v>26</v>
      </c>
      <c r="F148" s="45">
        <v>88.956521739130395</v>
      </c>
      <c r="G148" s="57">
        <v>72.5322073202762</v>
      </c>
      <c r="H148" s="61">
        <f t="shared" si="3"/>
        <v>533.7391304347824</v>
      </c>
      <c r="I148" s="5"/>
      <c r="K148" s="4"/>
      <c r="L148" s="50" t="s">
        <v>47</v>
      </c>
      <c r="M148" s="44" t="s">
        <v>68</v>
      </c>
      <c r="N148" s="44" t="s">
        <v>26</v>
      </c>
      <c r="O148" s="45">
        <v>1</v>
      </c>
      <c r="P148" s="57">
        <v>1</v>
      </c>
      <c r="Q148" s="61">
        <f t="shared" si="2"/>
        <v>6</v>
      </c>
      <c r="R148" s="5"/>
    </row>
    <row r="149" spans="2:18" x14ac:dyDescent="0.2">
      <c r="B149" s="4"/>
      <c r="C149" s="51" t="s">
        <v>47</v>
      </c>
      <c r="D149" s="46" t="s">
        <v>83</v>
      </c>
      <c r="E149" s="46" t="s">
        <v>24</v>
      </c>
      <c r="F149" s="47">
        <v>52.153846153846203</v>
      </c>
      <c r="G149" s="58">
        <v>37.2717952782343</v>
      </c>
      <c r="H149" s="61">
        <f t="shared" si="3"/>
        <v>312.92307692307725</v>
      </c>
      <c r="I149" s="5"/>
      <c r="K149" s="4"/>
      <c r="L149" s="51" t="s">
        <v>47</v>
      </c>
      <c r="M149" s="46" t="s">
        <v>68</v>
      </c>
      <c r="N149" s="46" t="s">
        <v>24</v>
      </c>
      <c r="O149" s="47">
        <v>1</v>
      </c>
      <c r="P149" s="58">
        <v>1</v>
      </c>
      <c r="Q149" s="61">
        <f t="shared" si="2"/>
        <v>6</v>
      </c>
      <c r="R149" s="5"/>
    </row>
    <row r="150" spans="2:18" x14ac:dyDescent="0.2">
      <c r="B150" s="4"/>
      <c r="C150" s="51" t="s">
        <v>47</v>
      </c>
      <c r="D150" s="46" t="s">
        <v>83</v>
      </c>
      <c r="E150" s="46" t="s">
        <v>28</v>
      </c>
      <c r="F150" s="47">
        <v>72.5555555555556</v>
      </c>
      <c r="G150" s="58">
        <v>43.3373977477982</v>
      </c>
      <c r="H150" s="61">
        <f t="shared" si="3"/>
        <v>435.3333333333336</v>
      </c>
      <c r="I150" s="5"/>
      <c r="K150" s="4"/>
      <c r="L150" s="51" t="s">
        <v>47</v>
      </c>
      <c r="M150" s="46" t="s">
        <v>68</v>
      </c>
      <c r="N150" s="46" t="s">
        <v>28</v>
      </c>
      <c r="O150" s="47">
        <v>2</v>
      </c>
      <c r="P150" s="58">
        <v>0.71908948680124596</v>
      </c>
      <c r="Q150" s="61">
        <f t="shared" si="2"/>
        <v>12</v>
      </c>
      <c r="R150" s="5"/>
    </row>
    <row r="151" spans="2:18" x14ac:dyDescent="0.2">
      <c r="B151" s="4"/>
      <c r="C151" s="51" t="s">
        <v>47</v>
      </c>
      <c r="D151" s="46" t="s">
        <v>88</v>
      </c>
      <c r="E151" s="46" t="s">
        <v>25</v>
      </c>
      <c r="F151" s="47">
        <v>70.761904761904802</v>
      </c>
      <c r="G151" s="58">
        <v>47.968326328982499</v>
      </c>
      <c r="H151" s="61">
        <f t="shared" si="3"/>
        <v>424.57142857142878</v>
      </c>
      <c r="I151" s="5"/>
      <c r="K151" s="4"/>
      <c r="L151" s="51" t="s">
        <v>47</v>
      </c>
      <c r="M151" s="46" t="s">
        <v>69</v>
      </c>
      <c r="N151" s="46" t="s">
        <v>25</v>
      </c>
      <c r="O151" s="47">
        <v>1</v>
      </c>
      <c r="P151" s="58">
        <v>1</v>
      </c>
      <c r="Q151" s="61">
        <f t="shared" si="2"/>
        <v>6</v>
      </c>
      <c r="R151" s="5"/>
    </row>
    <row r="152" spans="2:18" x14ac:dyDescent="0.2">
      <c r="B152" s="4"/>
      <c r="C152" s="52" t="s">
        <v>47</v>
      </c>
      <c r="D152" s="48" t="s">
        <v>88</v>
      </c>
      <c r="E152" s="48" t="s">
        <v>27</v>
      </c>
      <c r="F152" s="49">
        <v>72.545454545454504</v>
      </c>
      <c r="G152" s="59">
        <v>48.259331554796802</v>
      </c>
      <c r="H152" s="61">
        <f t="shared" si="3"/>
        <v>435.27272727272702</v>
      </c>
      <c r="I152" s="5"/>
      <c r="K152" s="4"/>
      <c r="L152" s="52" t="s">
        <v>47</v>
      </c>
      <c r="M152" s="48" t="s">
        <v>69</v>
      </c>
      <c r="N152" s="48" t="s">
        <v>27</v>
      </c>
      <c r="O152" s="49">
        <v>2</v>
      </c>
      <c r="P152" s="59">
        <v>0.34</v>
      </c>
      <c r="Q152" s="61">
        <f t="shared" si="2"/>
        <v>12</v>
      </c>
      <c r="R152" s="5"/>
    </row>
    <row r="153" spans="2:18" x14ac:dyDescent="0.2">
      <c r="B153" s="4"/>
      <c r="C153" s="50" t="s">
        <v>47</v>
      </c>
      <c r="D153" s="44" t="s">
        <v>88</v>
      </c>
      <c r="E153" s="44" t="s">
        <v>26</v>
      </c>
      <c r="F153" s="45">
        <v>59.971830985915503</v>
      </c>
      <c r="G153" s="57">
        <v>51.122632957344798</v>
      </c>
      <c r="H153" s="61">
        <f t="shared" si="3"/>
        <v>359.83098591549299</v>
      </c>
      <c r="I153" s="5"/>
      <c r="K153" s="4"/>
      <c r="L153" s="50" t="s">
        <v>47</v>
      </c>
      <c r="M153" s="44" t="s">
        <v>69</v>
      </c>
      <c r="N153" s="44" t="s">
        <v>26</v>
      </c>
      <c r="O153" s="45">
        <v>0.60504201680672298</v>
      </c>
      <c r="P153" s="57">
        <v>0.49729288106266101</v>
      </c>
      <c r="Q153" s="61">
        <f t="shared" si="2"/>
        <v>3.6302521008403379</v>
      </c>
      <c r="R153" s="5"/>
    </row>
    <row r="154" spans="2:18" x14ac:dyDescent="0.2">
      <c r="B154" s="4"/>
      <c r="C154" s="51" t="s">
        <v>47</v>
      </c>
      <c r="D154" s="46" t="s">
        <v>88</v>
      </c>
      <c r="E154" s="46" t="s">
        <v>24</v>
      </c>
      <c r="F154" s="47">
        <v>36.3541666666667</v>
      </c>
      <c r="G154" s="58">
        <v>30.323905802946499</v>
      </c>
      <c r="H154" s="61">
        <f t="shared" si="3"/>
        <v>218.1250000000002</v>
      </c>
      <c r="I154" s="5"/>
      <c r="K154" s="4"/>
      <c r="L154" s="51" t="s">
        <v>47</v>
      </c>
      <c r="M154" s="46" t="s">
        <v>69</v>
      </c>
      <c r="N154" s="46" t="s">
        <v>24</v>
      </c>
      <c r="O154" s="47">
        <v>0.70270270270270296</v>
      </c>
      <c r="P154" s="58">
        <v>0.518774654748832</v>
      </c>
      <c r="Q154" s="61">
        <f t="shared" si="2"/>
        <v>4.2162162162162176</v>
      </c>
      <c r="R154" s="5"/>
    </row>
    <row r="155" spans="2:18" ht="16" thickBot="1" x14ac:dyDescent="0.25">
      <c r="B155" s="4"/>
      <c r="C155" s="51" t="s">
        <v>47</v>
      </c>
      <c r="D155" s="46" t="s">
        <v>88</v>
      </c>
      <c r="E155" s="46" t="s">
        <v>28</v>
      </c>
      <c r="F155" s="47">
        <v>24.3333333333333</v>
      </c>
      <c r="G155" s="58">
        <v>11.266666666666699</v>
      </c>
      <c r="H155" s="61">
        <f t="shared" si="3"/>
        <v>145.9999999999998</v>
      </c>
      <c r="I155" s="5"/>
      <c r="K155" s="4"/>
      <c r="L155" s="53" t="s">
        <v>47</v>
      </c>
      <c r="M155" s="54" t="s">
        <v>69</v>
      </c>
      <c r="N155" s="54" t="s">
        <v>28</v>
      </c>
      <c r="O155" s="55">
        <v>2</v>
      </c>
      <c r="P155" s="60">
        <v>0.21121865478166499</v>
      </c>
      <c r="Q155" s="61">
        <f t="shared" si="2"/>
        <v>12</v>
      </c>
      <c r="R155" s="5"/>
    </row>
    <row r="156" spans="2:18" x14ac:dyDescent="0.2">
      <c r="B156" s="4"/>
      <c r="C156" s="51" t="s">
        <v>47</v>
      </c>
      <c r="D156" s="46" t="s">
        <v>68</v>
      </c>
      <c r="E156" s="46" t="s">
        <v>25</v>
      </c>
      <c r="F156" s="47">
        <v>62.183673469387799</v>
      </c>
      <c r="G156" s="58">
        <v>55.232433574054397</v>
      </c>
      <c r="H156" s="61">
        <f t="shared" si="3"/>
        <v>373.10204081632679</v>
      </c>
      <c r="I156" s="5"/>
      <c r="K156" s="4"/>
      <c r="R156" s="5"/>
    </row>
    <row r="157" spans="2:18" x14ac:dyDescent="0.2">
      <c r="B157" s="4"/>
      <c r="C157" s="52" t="s">
        <v>47</v>
      </c>
      <c r="D157" s="48" t="s">
        <v>68</v>
      </c>
      <c r="E157" s="48" t="s">
        <v>27</v>
      </c>
      <c r="F157" s="49">
        <v>94.690476190476204</v>
      </c>
      <c r="G157" s="59">
        <v>73.503783199553794</v>
      </c>
      <c r="H157" s="61">
        <f t="shared" si="3"/>
        <v>568.14285714285722</v>
      </c>
      <c r="I157" s="5"/>
      <c r="K157" s="4"/>
      <c r="R157" s="5"/>
    </row>
    <row r="158" spans="2:18" x14ac:dyDescent="0.2">
      <c r="B158" s="4"/>
      <c r="C158" s="50" t="s">
        <v>47</v>
      </c>
      <c r="D158" s="44" t="s">
        <v>68</v>
      </c>
      <c r="E158" s="44" t="s">
        <v>26</v>
      </c>
      <c r="F158" s="45">
        <v>68.906705539358597</v>
      </c>
      <c r="G158" s="57">
        <v>64.027090415986905</v>
      </c>
      <c r="H158" s="61">
        <f t="shared" si="3"/>
        <v>413.44023323615158</v>
      </c>
      <c r="I158" s="5"/>
      <c r="K158" s="4"/>
      <c r="L158" s="50" t="s">
        <v>97</v>
      </c>
      <c r="M158" s="44" t="s">
        <v>98</v>
      </c>
      <c r="N158" s="44" t="s">
        <v>24</v>
      </c>
      <c r="O158" s="45">
        <f>(SUMIF($N33:$N$155,N158,$O$33:$O$155))/COUNTIF($N$33:N$155,N158)</f>
        <v>0.92930062159608873</v>
      </c>
      <c r="P158" s="45">
        <f>(SUMIF($N33:$N$155,N158,$P$33:$P$155))/COUNTIF($N$33:$N$155,N158)</f>
        <v>0.89569064095899764</v>
      </c>
      <c r="Q158" s="45">
        <v>3</v>
      </c>
      <c r="R158" s="5"/>
    </row>
    <row r="159" spans="2:18" x14ac:dyDescent="0.2">
      <c r="B159" s="4"/>
      <c r="C159" s="51" t="s">
        <v>47</v>
      </c>
      <c r="D159" s="46" t="s">
        <v>68</v>
      </c>
      <c r="E159" s="46" t="s">
        <v>24</v>
      </c>
      <c r="F159" s="47">
        <v>44.213740458015302</v>
      </c>
      <c r="G159" s="58">
        <v>39.507793538499499</v>
      </c>
      <c r="H159" s="61">
        <f t="shared" si="3"/>
        <v>265.2824427480918</v>
      </c>
      <c r="I159" s="5"/>
      <c r="K159" s="4"/>
      <c r="L159" s="51" t="s">
        <v>97</v>
      </c>
      <c r="M159" s="46" t="s">
        <v>98</v>
      </c>
      <c r="N159" s="46" t="s">
        <v>25</v>
      </c>
      <c r="O159" s="47">
        <v>1</v>
      </c>
      <c r="P159" s="58">
        <v>1</v>
      </c>
      <c r="Q159" s="61">
        <v>4</v>
      </c>
      <c r="R159" s="5"/>
    </row>
    <row r="160" spans="2:18" x14ac:dyDescent="0.2">
      <c r="B160" s="4"/>
      <c r="C160" s="51" t="s">
        <v>47</v>
      </c>
      <c r="D160" s="46" t="s">
        <v>68</v>
      </c>
      <c r="E160" s="46" t="s">
        <v>28</v>
      </c>
      <c r="F160" s="47">
        <v>97.766666666666694</v>
      </c>
      <c r="G160" s="58">
        <v>73.298239255313206</v>
      </c>
      <c r="H160" s="61">
        <f t="shared" si="3"/>
        <v>586.60000000000014</v>
      </c>
      <c r="I160" s="5"/>
      <c r="K160" s="4"/>
      <c r="L160" s="51" t="s">
        <v>97</v>
      </c>
      <c r="M160" s="46" t="s">
        <v>98</v>
      </c>
      <c r="N160" s="46" t="s">
        <v>26</v>
      </c>
      <c r="O160" s="47">
        <v>0.967741935483871</v>
      </c>
      <c r="P160" s="58">
        <v>0.71908948680124596</v>
      </c>
      <c r="Q160" s="61">
        <v>4</v>
      </c>
      <c r="R160" s="5"/>
    </row>
    <row r="161" spans="2:18" x14ac:dyDescent="0.2">
      <c r="B161" s="4"/>
      <c r="C161" s="51" t="s">
        <v>47</v>
      </c>
      <c r="D161" s="46" t="s">
        <v>69</v>
      </c>
      <c r="E161" s="46" t="s">
        <v>25</v>
      </c>
      <c r="F161" s="47">
        <v>63.116279069767401</v>
      </c>
      <c r="G161" s="58">
        <v>49.826719705301002</v>
      </c>
      <c r="H161" s="61">
        <f t="shared" si="3"/>
        <v>378.69767441860438</v>
      </c>
      <c r="I161" s="5"/>
      <c r="K161" s="4"/>
      <c r="L161" s="51" t="s">
        <v>97</v>
      </c>
      <c r="M161" s="46" t="s">
        <v>98</v>
      </c>
      <c r="N161" s="46" t="s">
        <v>27</v>
      </c>
      <c r="O161" s="47">
        <v>3</v>
      </c>
      <c r="P161" s="58">
        <v>2</v>
      </c>
      <c r="Q161" s="61">
        <v>6</v>
      </c>
      <c r="R161" s="5"/>
    </row>
    <row r="162" spans="2:18" x14ac:dyDescent="0.2">
      <c r="B162" s="4"/>
      <c r="C162" s="52" t="s">
        <v>47</v>
      </c>
      <c r="D162" s="48" t="s">
        <v>69</v>
      </c>
      <c r="E162" s="48" t="s">
        <v>27</v>
      </c>
      <c r="F162" s="49">
        <v>96.8888888888889</v>
      </c>
      <c r="G162" s="59">
        <v>66.324260740861902</v>
      </c>
      <c r="H162" s="61">
        <f t="shared" si="3"/>
        <v>581.33333333333337</v>
      </c>
      <c r="I162" s="5"/>
      <c r="K162" s="4"/>
      <c r="L162" s="52" t="s">
        <v>97</v>
      </c>
      <c r="M162" s="48" t="s">
        <v>98</v>
      </c>
      <c r="N162" s="48" t="s">
        <v>28</v>
      </c>
      <c r="O162" s="49">
        <v>4</v>
      </c>
      <c r="P162" s="59">
        <v>3</v>
      </c>
      <c r="Q162" s="63">
        <v>8</v>
      </c>
      <c r="R162" s="5"/>
    </row>
    <row r="163" spans="2:18" x14ac:dyDescent="0.2">
      <c r="B163" s="4"/>
      <c r="C163" s="50" t="s">
        <v>47</v>
      </c>
      <c r="D163" s="44" t="s">
        <v>69</v>
      </c>
      <c r="E163" s="44" t="s">
        <v>26</v>
      </c>
      <c r="F163" s="45">
        <v>63.11</v>
      </c>
      <c r="G163" s="57">
        <v>55.3945336618876</v>
      </c>
      <c r="H163" s="61">
        <f t="shared" si="3"/>
        <v>378.65999999999997</v>
      </c>
      <c r="I163" s="5"/>
      <c r="K163" s="4"/>
      <c r="R163" s="5"/>
    </row>
    <row r="164" spans="2:18" ht="16" thickBot="1" x14ac:dyDescent="0.25">
      <c r="B164" s="4"/>
      <c r="C164" s="51" t="s">
        <v>47</v>
      </c>
      <c r="D164" s="46" t="s">
        <v>69</v>
      </c>
      <c r="E164" s="46" t="s">
        <v>24</v>
      </c>
      <c r="F164" s="47">
        <v>53.571428571428598</v>
      </c>
      <c r="G164" s="58">
        <v>41.230820139483697</v>
      </c>
      <c r="H164" s="61">
        <f t="shared" si="3"/>
        <v>321.42857142857156</v>
      </c>
      <c r="I164" s="5"/>
      <c r="K164" s="6"/>
      <c r="L164" s="7"/>
      <c r="M164" s="7"/>
      <c r="N164" s="7"/>
      <c r="O164" s="7"/>
      <c r="P164" s="7"/>
      <c r="Q164" s="7"/>
      <c r="R164" s="8"/>
    </row>
    <row r="165" spans="2:18" x14ac:dyDescent="0.2">
      <c r="B165" s="4"/>
      <c r="C165" s="51" t="s">
        <v>47</v>
      </c>
      <c r="D165" s="46" t="s">
        <v>69</v>
      </c>
      <c r="E165" s="46" t="s">
        <v>28</v>
      </c>
      <c r="F165" s="47">
        <v>95.75</v>
      </c>
      <c r="G165" s="58">
        <v>51.133853819497098</v>
      </c>
      <c r="H165" s="61">
        <f t="shared" si="3"/>
        <v>574.5</v>
      </c>
      <c r="I165" s="5"/>
    </row>
    <row r="166" spans="2:18" x14ac:dyDescent="0.2">
      <c r="B166" s="4"/>
      <c r="C166" s="51"/>
      <c r="D166" s="46"/>
      <c r="E166" s="46"/>
      <c r="F166" s="47"/>
      <c r="G166" s="58"/>
      <c r="H166" s="61"/>
      <c r="I166" s="5"/>
    </row>
    <row r="167" spans="2:18" x14ac:dyDescent="0.2">
      <c r="B167" s="4"/>
      <c r="C167" s="51"/>
      <c r="D167" s="46"/>
      <c r="E167" s="46"/>
      <c r="F167" s="47"/>
      <c r="G167" s="58"/>
      <c r="H167" s="61"/>
      <c r="I167" s="5"/>
    </row>
    <row r="168" spans="2:18" x14ac:dyDescent="0.2">
      <c r="B168" s="4"/>
      <c r="C168" s="52"/>
      <c r="D168" s="48"/>
      <c r="E168" s="48"/>
      <c r="F168" s="49"/>
      <c r="G168" s="59"/>
      <c r="H168" s="63"/>
      <c r="I168" s="5"/>
    </row>
    <row r="169" spans="2:18" x14ac:dyDescent="0.2">
      <c r="B169" s="4"/>
      <c r="C169" s="4"/>
      <c r="H169" s="5"/>
      <c r="I169" s="5"/>
    </row>
    <row r="170" spans="2:18" x14ac:dyDescent="0.2">
      <c r="B170" s="4"/>
      <c r="C170" s="4"/>
      <c r="H170" s="5"/>
      <c r="I170" s="5"/>
    </row>
    <row r="171" spans="2:18" x14ac:dyDescent="0.2">
      <c r="B171" s="4"/>
      <c r="C171" s="4"/>
      <c r="H171" s="5"/>
      <c r="I171" s="5"/>
    </row>
    <row r="172" spans="2:18" x14ac:dyDescent="0.2">
      <c r="B172" s="4"/>
      <c r="C172" s="4"/>
      <c r="H172" s="5"/>
      <c r="I172" s="5"/>
    </row>
    <row r="173" spans="2:18" x14ac:dyDescent="0.2">
      <c r="B173" s="4"/>
      <c r="C173" s="4"/>
      <c r="H173" s="5"/>
      <c r="I173" s="5"/>
    </row>
    <row r="174" spans="2:18" x14ac:dyDescent="0.2">
      <c r="B174" s="4"/>
      <c r="C174" s="50"/>
      <c r="D174" s="44"/>
      <c r="E174" s="44"/>
      <c r="F174" s="45"/>
      <c r="G174" s="57"/>
      <c r="H174" s="62"/>
      <c r="I174" s="5"/>
    </row>
    <row r="175" spans="2:18" x14ac:dyDescent="0.2">
      <c r="B175" s="4"/>
      <c r="C175" s="51"/>
      <c r="D175" s="46"/>
      <c r="E175" s="46"/>
      <c r="F175" s="47"/>
      <c r="G175" s="58"/>
      <c r="H175" s="61"/>
      <c r="I175" s="5"/>
    </row>
    <row r="176" spans="2:18" x14ac:dyDescent="0.2">
      <c r="B176" s="4"/>
      <c r="C176" s="51"/>
      <c r="D176" s="46"/>
      <c r="E176" s="46"/>
      <c r="F176" s="47"/>
      <c r="G176" s="58"/>
      <c r="H176" s="61"/>
      <c r="I176" s="5"/>
    </row>
    <row r="177" spans="2:9" x14ac:dyDescent="0.2">
      <c r="B177" s="4"/>
      <c r="C177" s="51"/>
      <c r="D177" s="46"/>
      <c r="E177" s="46"/>
      <c r="F177" s="47"/>
      <c r="G177" s="58"/>
      <c r="H177" s="61"/>
      <c r="I177" s="5"/>
    </row>
    <row r="178" spans="2:9" x14ac:dyDescent="0.2">
      <c r="B178" s="4"/>
      <c r="C178" s="52"/>
      <c r="D178" s="48"/>
      <c r="E178" s="48"/>
      <c r="F178" s="49"/>
      <c r="G178" s="59"/>
      <c r="H178" s="63"/>
      <c r="I178" s="5"/>
    </row>
    <row r="179" spans="2:9" x14ac:dyDescent="0.2">
      <c r="B179" s="4"/>
      <c r="C179" s="50"/>
      <c r="D179" s="44"/>
      <c r="E179" s="44"/>
      <c r="F179" s="45"/>
      <c r="G179" s="57"/>
      <c r="H179" s="62"/>
      <c r="I179" s="5"/>
    </row>
    <row r="180" spans="2:9" x14ac:dyDescent="0.2">
      <c r="B180" s="4"/>
      <c r="C180" s="51"/>
      <c r="D180" s="46"/>
      <c r="E180" s="46"/>
      <c r="F180" s="47"/>
      <c r="G180" s="58"/>
      <c r="H180" s="61"/>
      <c r="I180" s="5"/>
    </row>
    <row r="181" spans="2:9" x14ac:dyDescent="0.2">
      <c r="B181" s="4"/>
      <c r="C181" s="51"/>
      <c r="D181" s="46"/>
      <c r="E181" s="46"/>
      <c r="F181" s="47"/>
      <c r="G181" s="58"/>
      <c r="H181" s="61"/>
      <c r="I181" s="5"/>
    </row>
    <row r="182" spans="2:9" x14ac:dyDescent="0.2">
      <c r="B182" s="4"/>
      <c r="C182" s="51"/>
      <c r="D182" s="46"/>
      <c r="E182" s="46"/>
      <c r="F182" s="47"/>
      <c r="G182" s="58"/>
      <c r="H182" s="61"/>
      <c r="I182" s="5"/>
    </row>
    <row r="183" spans="2:9" x14ac:dyDescent="0.2">
      <c r="B183" s="4"/>
      <c r="C183" s="52"/>
      <c r="D183" s="48"/>
      <c r="E183" s="48"/>
      <c r="F183" s="49"/>
      <c r="G183" s="59"/>
      <c r="H183" s="63"/>
      <c r="I183" s="5"/>
    </row>
    <row r="184" spans="2:9" x14ac:dyDescent="0.2">
      <c r="B184" s="4"/>
      <c r="C184" s="50"/>
      <c r="D184" s="44"/>
      <c r="E184" s="44"/>
      <c r="F184" s="45"/>
      <c r="G184" s="57"/>
      <c r="H184" s="62"/>
      <c r="I184" s="5"/>
    </row>
    <row r="185" spans="2:9" x14ac:dyDescent="0.2">
      <c r="B185" s="4"/>
      <c r="C185" s="51"/>
      <c r="D185" s="46"/>
      <c r="E185" s="46"/>
      <c r="F185" s="47"/>
      <c r="G185" s="58"/>
      <c r="H185" s="61"/>
      <c r="I185" s="5"/>
    </row>
    <row r="186" spans="2:9" x14ac:dyDescent="0.2">
      <c r="B186" s="4"/>
      <c r="C186" s="51"/>
      <c r="D186" s="46"/>
      <c r="E186" s="46"/>
      <c r="F186" s="47"/>
      <c r="G186" s="58"/>
      <c r="H186" s="61"/>
      <c r="I186" s="5"/>
    </row>
    <row r="187" spans="2:9" x14ac:dyDescent="0.2">
      <c r="B187" s="4"/>
      <c r="C187" s="51"/>
      <c r="D187" s="46"/>
      <c r="E187" s="46"/>
      <c r="F187" s="47"/>
      <c r="G187" s="58"/>
      <c r="H187" s="61"/>
      <c r="I187" s="5"/>
    </row>
    <row r="188" spans="2:9" x14ac:dyDescent="0.2">
      <c r="B188" s="4"/>
      <c r="C188" s="52"/>
      <c r="D188" s="48"/>
      <c r="E188" s="48"/>
      <c r="F188" s="49"/>
      <c r="G188" s="59"/>
      <c r="H188" s="63"/>
      <c r="I188" s="5"/>
    </row>
    <row r="189" spans="2:9" x14ac:dyDescent="0.2">
      <c r="B189" s="4"/>
      <c r="C189" s="50"/>
      <c r="D189" s="44"/>
      <c r="E189" s="44"/>
      <c r="F189" s="45"/>
      <c r="G189" s="57"/>
      <c r="H189" s="62"/>
      <c r="I189" s="5"/>
    </row>
    <row r="190" spans="2:9" x14ac:dyDescent="0.2">
      <c r="B190" s="4"/>
      <c r="C190" s="51"/>
      <c r="D190" s="46"/>
      <c r="E190" s="46"/>
      <c r="F190" s="47"/>
      <c r="G190" s="58"/>
      <c r="H190" s="61"/>
      <c r="I190" s="5"/>
    </row>
    <row r="191" spans="2:9" x14ac:dyDescent="0.2">
      <c r="B191" s="4"/>
      <c r="C191" s="51"/>
      <c r="D191" s="46"/>
      <c r="E191" s="46"/>
      <c r="F191" s="47"/>
      <c r="G191" s="58"/>
      <c r="H191" s="61"/>
      <c r="I191" s="5"/>
    </row>
    <row r="192" spans="2:9" x14ac:dyDescent="0.2">
      <c r="B192" s="4"/>
      <c r="C192" s="51"/>
      <c r="D192" s="46"/>
      <c r="E192" s="46"/>
      <c r="F192" s="47"/>
      <c r="G192" s="58"/>
      <c r="H192" s="61"/>
      <c r="I192" s="5"/>
    </row>
    <row r="193" spans="2:9" x14ac:dyDescent="0.2">
      <c r="B193" s="4"/>
      <c r="C193" s="52"/>
      <c r="D193" s="48"/>
      <c r="E193" s="48"/>
      <c r="F193" s="49"/>
      <c r="G193" s="59"/>
      <c r="H193" s="63"/>
      <c r="I193" s="5"/>
    </row>
    <row r="194" spans="2:9" x14ac:dyDescent="0.2">
      <c r="B194" s="4"/>
      <c r="C194" s="50"/>
      <c r="D194" s="44"/>
      <c r="E194" s="44"/>
      <c r="F194" s="45"/>
      <c r="G194" s="57"/>
      <c r="H194" s="62"/>
      <c r="I194" s="5"/>
    </row>
    <row r="195" spans="2:9" x14ac:dyDescent="0.2">
      <c r="B195" s="4"/>
      <c r="C195" s="51"/>
      <c r="D195" s="46"/>
      <c r="E195" s="46"/>
      <c r="F195" s="47"/>
      <c r="G195" s="58"/>
      <c r="H195" s="61"/>
      <c r="I195" s="5"/>
    </row>
    <row r="196" spans="2:9" x14ac:dyDescent="0.2">
      <c r="B196" s="4"/>
      <c r="C196" s="51"/>
      <c r="D196" s="46"/>
      <c r="E196" s="46"/>
      <c r="F196" s="47"/>
      <c r="G196" s="58"/>
      <c r="H196" s="61"/>
      <c r="I196" s="5"/>
    </row>
    <row r="197" spans="2:9" x14ac:dyDescent="0.2">
      <c r="B197" s="4"/>
      <c r="C197" s="51"/>
      <c r="D197" s="46"/>
      <c r="E197" s="46"/>
      <c r="F197" s="47"/>
      <c r="G197" s="58"/>
      <c r="H197" s="61"/>
      <c r="I197" s="5"/>
    </row>
    <row r="198" spans="2:9" x14ac:dyDescent="0.2">
      <c r="B198" s="4"/>
      <c r="C198" s="52"/>
      <c r="D198" s="48"/>
      <c r="E198" s="48"/>
      <c r="F198" s="49"/>
      <c r="G198" s="59"/>
      <c r="H198" s="63"/>
      <c r="I198" s="5"/>
    </row>
    <row r="199" spans="2:9" x14ac:dyDescent="0.2">
      <c r="B199" s="4"/>
      <c r="C199" s="50"/>
      <c r="D199" s="44"/>
      <c r="E199" s="44"/>
      <c r="F199" s="45"/>
      <c r="G199" s="57"/>
      <c r="H199" s="62"/>
      <c r="I199" s="5"/>
    </row>
    <row r="200" spans="2:9" x14ac:dyDescent="0.2">
      <c r="B200" s="4"/>
      <c r="C200" s="51"/>
      <c r="D200" s="46"/>
      <c r="E200" s="46"/>
      <c r="F200" s="47"/>
      <c r="G200" s="58"/>
      <c r="H200" s="61"/>
      <c r="I200" s="5"/>
    </row>
    <row r="201" spans="2:9" x14ac:dyDescent="0.2">
      <c r="B201" s="4"/>
      <c r="C201" s="51"/>
      <c r="D201" s="46"/>
      <c r="E201" s="46"/>
      <c r="F201" s="47"/>
      <c r="G201" s="58"/>
      <c r="H201" s="61"/>
      <c r="I201" s="5"/>
    </row>
    <row r="202" spans="2:9" x14ac:dyDescent="0.2">
      <c r="B202" s="4"/>
      <c r="C202" s="51"/>
      <c r="D202" s="46"/>
      <c r="E202" s="46"/>
      <c r="F202" s="47"/>
      <c r="G202" s="58"/>
      <c r="H202" s="61"/>
      <c r="I202" s="5"/>
    </row>
    <row r="203" spans="2:9" x14ac:dyDescent="0.2">
      <c r="B203" s="4"/>
      <c r="C203" s="52"/>
      <c r="D203" s="48"/>
      <c r="E203" s="48"/>
      <c r="F203" s="49"/>
      <c r="G203" s="59"/>
      <c r="H203" s="63"/>
      <c r="I203" s="5"/>
    </row>
    <row r="204" spans="2:9" x14ac:dyDescent="0.2">
      <c r="B204" s="4"/>
      <c r="C204" s="50"/>
      <c r="D204" s="44"/>
      <c r="E204" s="44"/>
      <c r="F204" s="45"/>
      <c r="G204" s="57"/>
      <c r="H204" s="62"/>
      <c r="I204" s="5"/>
    </row>
    <row r="205" spans="2:9" x14ac:dyDescent="0.2">
      <c r="B205" s="4"/>
      <c r="C205" s="51"/>
      <c r="D205" s="46"/>
      <c r="E205" s="46"/>
      <c r="F205" s="47"/>
      <c r="G205" s="58"/>
      <c r="H205" s="61"/>
      <c r="I205" s="5"/>
    </row>
    <row r="206" spans="2:9" ht="16" thickBot="1" x14ac:dyDescent="0.25">
      <c r="B206" s="4"/>
      <c r="C206" s="51"/>
      <c r="D206" s="46"/>
      <c r="E206" s="46"/>
      <c r="F206" s="47"/>
      <c r="G206" s="58"/>
      <c r="H206" s="61"/>
      <c r="I206" s="5"/>
    </row>
    <row r="207" spans="2:9" x14ac:dyDescent="0.2">
      <c r="B207" s="4"/>
      <c r="C207" s="82" t="s">
        <v>97</v>
      </c>
      <c r="D207" s="83" t="s">
        <v>98</v>
      </c>
      <c r="E207" s="83" t="s">
        <v>24</v>
      </c>
      <c r="F207" s="84">
        <f>AVERAGE(F47,F51,F55,F59,F63,F67,F75,F79,F83,F91,F95,F103,F108,F112,F116,F121,F126,F131,F136,F140,F149,F154,F159)</f>
        <v>32.660007174523209</v>
      </c>
      <c r="G207" s="84">
        <f>AVERAGE(G47,G51,G55,G59,G63,G67,G75,G79,G83,G91,G95,G103,G108,G112,G116,G121,G126,G131,G136,G140,G149,G154,G159)</f>
        <v>27.564487675226779</v>
      </c>
      <c r="H207" s="85">
        <f>AVERAGE(H47,H51,H55,H59,H63,H67,H75,H79,H83,H91,H95,H103,H108,H112,H116,H121,H126,H131,H136,H140,H149,H154,H159)</f>
        <v>195.96004304713924</v>
      </c>
      <c r="I207" s="5"/>
    </row>
    <row r="208" spans="2:9" x14ac:dyDescent="0.2">
      <c r="B208" s="4"/>
      <c r="C208" s="79" t="s">
        <v>97</v>
      </c>
      <c r="D208" s="86" t="s">
        <v>98</v>
      </c>
      <c r="E208" s="86" t="s">
        <v>25</v>
      </c>
      <c r="F208" s="80">
        <f>AVERAGE(F44,F48,F52,F56,F60,F64,F68,F72,F76,F80,F84,F88,F96,F100,F105,F110,F113,F118,F123,F128,F133,F138,F146,F151,F156,F161)</f>
        <v>44.957361030516935</v>
      </c>
      <c r="G208" s="80">
        <f>AVERAGE(G44,G48,G52,G56,G60,G64,G68,G72,G76,G80,G84,G88,G96,G100,G105,G110,G113,G118,G123,G128,G133,G138,G146,G151,G156,G161)</f>
        <v>35.08993551525279</v>
      </c>
      <c r="H208" s="87">
        <f>AVERAGE(H44,H48,H52,H56,H60,H64,H68,H72,H76,H80,H84,H88,H96,H100,H105,H110,H113,H118,H123,H128,H133,H138,H146,H151,H156,H161)</f>
        <v>269.74416618310158</v>
      </c>
      <c r="I208" s="5"/>
    </row>
    <row r="209" spans="2:9" x14ac:dyDescent="0.2">
      <c r="B209" s="4"/>
      <c r="C209" s="79" t="s">
        <v>97</v>
      </c>
      <c r="D209" s="86" t="s">
        <v>98</v>
      </c>
      <c r="E209" s="86" t="s">
        <v>26</v>
      </c>
      <c r="F209" s="80">
        <f>AVERAGE(F46,F50,F54,F58,F62,F66,F70,F74,F78,F86,F82,F94,F98,F102,F107,F111,F115,F120,F125,F130,F135,F139,F144,F148,F153,F158,F163)</f>
        <v>58.960625045291835</v>
      </c>
      <c r="G209" s="80">
        <f>AVERAGE(G46,G50,G54,G58,G62,G66,G70,G74,G78,G86,G82,G94,G98,G102,G107,G111,G115,G120,G125,G130,G135,G139,G144,G148,G153,G158,G163)</f>
        <v>49.339426476852893</v>
      </c>
      <c r="H209" s="87">
        <f>AVERAGE(H46,H50,H54,H58,H62,H66,H70,H74,H78,H86,H82,H94,H98,H102,H107,H111,H115,H120,H125,H130,H135,H139,H144,H148,H153,H158,H163)</f>
        <v>353.76375027175101</v>
      </c>
      <c r="I209" s="5"/>
    </row>
    <row r="210" spans="2:9" x14ac:dyDescent="0.2">
      <c r="B210" s="4"/>
      <c r="C210" s="79" t="s">
        <v>97</v>
      </c>
      <c r="D210" s="86" t="s">
        <v>98</v>
      </c>
      <c r="E210" s="88" t="s">
        <v>27</v>
      </c>
      <c r="F210" s="80">
        <f>AVERAGE(F162,F157,F152,F147,F134,F129,F124,F119,F114,F106,F101,F93,F97,F89,F85,F81,F77,F69,F65,F61,F57,F53,F45,F49,F73,F143)</f>
        <v>66.305059134267054</v>
      </c>
      <c r="G210" s="80">
        <f>AVERAGE(G162,G157,G152,G147,G134,G129,G124,G119,G114,G106,G101,G93,G97,G89,G85,G81,G77,G69,G65,G61,G57,G53,G45,G49,G73,G143)</f>
        <v>45.375214968315795</v>
      </c>
      <c r="H210" s="87">
        <f>AVERAGE(H162,H157,H152,H147,H134,H129,H124,H119,H114,H106,H101,H93,H97,H89,H85,H81,H77,H69,H65,H61,H57,H53,H45,H49,H73,H143)</f>
        <v>397.83035480560233</v>
      </c>
      <c r="I210" s="5"/>
    </row>
    <row r="211" spans="2:9" ht="16" thickBot="1" x14ac:dyDescent="0.25">
      <c r="B211" s="4"/>
      <c r="C211" s="89" t="s">
        <v>97</v>
      </c>
      <c r="D211" s="90" t="s">
        <v>98</v>
      </c>
      <c r="E211" s="90" t="s">
        <v>28</v>
      </c>
      <c r="F211" s="91">
        <f>AVERAGE(F165,F160,F155,F150,F145,F141,F137,F132,F127,F122,F117)</f>
        <v>83.906569084510238</v>
      </c>
      <c r="G211" s="91">
        <f>AVERAGE(G165,G160,G155,G150,G145,G141,G137,G132,G127,G122,G117)</f>
        <v>55.075732047051311</v>
      </c>
      <c r="H211" s="92">
        <f>AVERAGE(H165,H160,H155,H150,H145,H141,H137,H132,H127,H122,H117)</f>
        <v>503.43941450706137</v>
      </c>
      <c r="I211" s="5"/>
    </row>
    <row r="212" spans="2:9" ht="16" thickBot="1" x14ac:dyDescent="0.25">
      <c r="B212" s="4"/>
      <c r="I212" s="5"/>
    </row>
    <row r="213" spans="2:9" ht="16" thickBot="1" x14ac:dyDescent="0.25">
      <c r="B213" s="4"/>
      <c r="F213" s="81" t="s">
        <v>47</v>
      </c>
      <c r="G213" s="81" t="s">
        <v>53</v>
      </c>
      <c r="I213" s="5"/>
    </row>
    <row r="214" spans="2:9" ht="16" thickBot="1" x14ac:dyDescent="0.25">
      <c r="B214" s="4"/>
      <c r="E214" s="65" t="s">
        <v>70</v>
      </c>
      <c r="F214" s="66">
        <v>0.7</v>
      </c>
      <c r="G214" s="66">
        <v>0.3</v>
      </c>
      <c r="I214" s="5"/>
    </row>
    <row r="215" spans="2:9" ht="16" thickBot="1" x14ac:dyDescent="0.25">
      <c r="B215" s="4"/>
      <c r="C215" s="40" t="s">
        <v>41</v>
      </c>
      <c r="D215" s="43" t="s">
        <v>42</v>
      </c>
      <c r="E215" s="43" t="s">
        <v>43</v>
      </c>
      <c r="F215" s="43" t="s">
        <v>71</v>
      </c>
      <c r="G215" s="43" t="s">
        <v>45</v>
      </c>
      <c r="H215" s="41" t="s">
        <v>46</v>
      </c>
      <c r="I215" s="5"/>
    </row>
    <row r="216" spans="2:9" x14ac:dyDescent="0.2">
      <c r="B216" s="4"/>
      <c r="C216" s="51" t="s">
        <v>47</v>
      </c>
      <c r="D216" s="46" t="s">
        <v>72</v>
      </c>
      <c r="E216" s="46" t="s">
        <v>72</v>
      </c>
      <c r="F216" s="67">
        <v>0.75</v>
      </c>
      <c r="G216" s="16">
        <v>0.1</v>
      </c>
      <c r="H216" s="68">
        <f>F216*1</f>
        <v>0.75</v>
      </c>
      <c r="I216" s="5"/>
    </row>
    <row r="217" spans="2:9" ht="16" thickBot="1" x14ac:dyDescent="0.25">
      <c r="B217" s="4"/>
      <c r="C217" s="6" t="s">
        <v>53</v>
      </c>
      <c r="D217" s="54" t="s">
        <v>72</v>
      </c>
      <c r="E217" s="54" t="s">
        <v>72</v>
      </c>
      <c r="F217" s="69">
        <v>1</v>
      </c>
      <c r="G217" s="70">
        <v>0.1</v>
      </c>
      <c r="H217" s="71">
        <f>F217*1</f>
        <v>1</v>
      </c>
      <c r="I217" s="5"/>
    </row>
    <row r="218" spans="2:9" x14ac:dyDescent="0.2">
      <c r="B218" s="4"/>
      <c r="I218" s="5"/>
    </row>
    <row r="219" spans="2:9" ht="14" customHeight="1" thickBot="1" x14ac:dyDescent="0.25">
      <c r="B219" s="6"/>
      <c r="C219" s="7"/>
      <c r="D219" s="7"/>
      <c r="E219" s="7"/>
      <c r="F219" s="7"/>
      <c r="G219" s="7"/>
      <c r="H219" s="7"/>
      <c r="I219" s="8"/>
    </row>
  </sheetData>
  <mergeCells count="31">
    <mergeCell ref="B4:Q4"/>
    <mergeCell ref="L6:M6"/>
    <mergeCell ref="O6:P6"/>
    <mergeCell ref="C6:D6"/>
    <mergeCell ref="C39:H39"/>
    <mergeCell ref="I11:J11"/>
    <mergeCell ref="L11:M11"/>
    <mergeCell ref="L21:Q21"/>
    <mergeCell ref="F8:G8"/>
    <mergeCell ref="F9:G9"/>
    <mergeCell ref="F11:G11"/>
    <mergeCell ref="I8:J8"/>
    <mergeCell ref="I9:J9"/>
    <mergeCell ref="L8:M8"/>
    <mergeCell ref="L9:M9"/>
    <mergeCell ref="O8:P8"/>
    <mergeCell ref="C8:D8"/>
    <mergeCell ref="S6:T6"/>
    <mergeCell ref="S8:T8"/>
    <mergeCell ref="S9:T9"/>
    <mergeCell ref="F6:G6"/>
    <mergeCell ref="I6:J6"/>
    <mergeCell ref="C32:H32"/>
    <mergeCell ref="O11:P11"/>
    <mergeCell ref="O9:P9"/>
    <mergeCell ref="C30:H30"/>
    <mergeCell ref="L30:Q30"/>
    <mergeCell ref="C9:D9"/>
    <mergeCell ref="D20:I20"/>
    <mergeCell ref="C21:H21"/>
    <mergeCell ref="C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5348-ABFD-4287-9C67-CDEF8522EB0E}">
  <dimension ref="B3:P6"/>
  <sheetViews>
    <sheetView tabSelected="1" workbookViewId="0">
      <selection activeCell="H23" sqref="H23"/>
    </sheetView>
  </sheetViews>
  <sheetFormatPr baseColWidth="10" defaultColWidth="11.5" defaultRowHeight="15" x14ac:dyDescent="0.2"/>
  <cols>
    <col min="4" max="4" width="12.6640625" bestFit="1" customWidth="1"/>
    <col min="5" max="5" width="12.6640625" customWidth="1"/>
    <col min="7" max="12" width="16.5" customWidth="1"/>
    <col min="15" max="15" width="52.33203125" customWidth="1"/>
  </cols>
  <sheetData>
    <row r="3" spans="2:16" ht="16" thickBot="1" x14ac:dyDescent="0.25"/>
    <row r="4" spans="2:16" ht="16" thickBot="1" x14ac:dyDescent="0.25">
      <c r="G4" s="114" t="s">
        <v>73</v>
      </c>
      <c r="H4" s="115"/>
      <c r="I4" s="115"/>
      <c r="J4" s="115"/>
      <c r="K4" s="115"/>
      <c r="L4" s="116"/>
    </row>
    <row r="5" spans="2:16" ht="16" thickBot="1" x14ac:dyDescent="0.25">
      <c r="B5" s="40" t="s">
        <v>74</v>
      </c>
      <c r="C5" s="43" t="s">
        <v>75</v>
      </c>
      <c r="D5" s="43" t="s">
        <v>76</v>
      </c>
      <c r="E5" s="41" t="s">
        <v>96</v>
      </c>
      <c r="F5" s="101" t="s">
        <v>77</v>
      </c>
      <c r="G5" s="43" t="s">
        <v>1</v>
      </c>
      <c r="H5" s="43" t="s">
        <v>2</v>
      </c>
      <c r="I5" s="43" t="s">
        <v>3</v>
      </c>
      <c r="J5" s="43" t="s">
        <v>4</v>
      </c>
      <c r="K5" s="43" t="s">
        <v>5</v>
      </c>
      <c r="L5" s="43" t="s">
        <v>71</v>
      </c>
      <c r="M5" s="41" t="s">
        <v>78</v>
      </c>
      <c r="N5" s="40" t="s">
        <v>103</v>
      </c>
      <c r="O5" s="41" t="s">
        <v>93</v>
      </c>
      <c r="P5" s="78"/>
    </row>
    <row r="6" spans="2:16" ht="16" x14ac:dyDescent="0.2">
      <c r="B6" s="38" t="s">
        <v>104</v>
      </c>
      <c r="C6" s="99" t="s">
        <v>105</v>
      </c>
      <c r="D6" s="99" t="s">
        <v>106</v>
      </c>
      <c r="E6" s="39" t="s">
        <v>47</v>
      </c>
      <c r="F6" s="100" t="s">
        <v>82</v>
      </c>
      <c r="G6" s="99">
        <v>100</v>
      </c>
      <c r="H6" s="99">
        <v>100</v>
      </c>
      <c r="I6" s="99">
        <v>100</v>
      </c>
      <c r="J6" s="99">
        <v>100</v>
      </c>
      <c r="K6" s="99">
        <v>100</v>
      </c>
      <c r="L6" s="99">
        <v>0</v>
      </c>
      <c r="M6" s="39">
        <v>100</v>
      </c>
      <c r="N6" s="38" t="s">
        <v>102</v>
      </c>
      <c r="O6" s="98" t="s">
        <v>101</v>
      </c>
    </row>
  </sheetData>
  <autoFilter ref="B5:M6" xr:uid="{79ED5348-ABFD-4287-9C67-CDEF8522EB0E}"/>
  <mergeCells count="1">
    <mergeCell ref="G4:L4"/>
  </mergeCells>
  <conditionalFormatting sqref="M6:N6">
    <cfRule type="colorScale" priority="71">
      <colorScale>
        <cfvo type="min"/>
        <cfvo type="percentile" val="70"/>
        <cfvo type="max"/>
        <color rgb="FFFF0000"/>
        <color rgb="FFFFEB84"/>
        <color rgb="FF00B050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659E57E405F40BC65559F051C1231" ma:contentTypeVersion="7" ma:contentTypeDescription="Crear nuevo documento." ma:contentTypeScope="" ma:versionID="58728646303f5c82897445cedcc2e765">
  <xsd:schema xmlns:xsd="http://www.w3.org/2001/XMLSchema" xmlns:xs="http://www.w3.org/2001/XMLSchema" xmlns:p="http://schemas.microsoft.com/office/2006/metadata/properties" xmlns:ns3="b6c3d103-e99b-4f5c-bdf4-2adc1d69350e" xmlns:ns4="94e8f5d7-a190-42cf-bd51-3201d55fdd73" targetNamespace="http://schemas.microsoft.com/office/2006/metadata/properties" ma:root="true" ma:fieldsID="2462cd3231258f953ae8da173da41d54" ns3:_="" ns4:_="">
    <xsd:import namespace="b6c3d103-e99b-4f5c-bdf4-2adc1d69350e"/>
    <xsd:import namespace="94e8f5d7-a190-42cf-bd51-3201d55fdd7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c3d103-e99b-4f5c-bdf4-2adc1d69350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8f5d7-a190-42cf-bd51-3201d55fdd7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c3d103-e99b-4f5c-bdf4-2adc1d69350e" xsi:nil="true"/>
  </documentManagement>
</p:properties>
</file>

<file path=customXml/itemProps1.xml><?xml version="1.0" encoding="utf-8"?>
<ds:datastoreItem xmlns:ds="http://schemas.openxmlformats.org/officeDocument/2006/customXml" ds:itemID="{937BC0ED-24FA-42E3-9F2E-43F8C7DD3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125133-3ACE-495F-8CC2-D940D9A38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c3d103-e99b-4f5c-bdf4-2adc1d69350e"/>
    <ds:schemaRef ds:uri="94e8f5d7-a190-42cf-bd51-3201d55fd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8EE879-607E-4838-A747-AB7C11D8F992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6c3d103-e99b-4f5c-bdf4-2adc1d69350e"/>
    <ds:schemaRef ds:uri="http://purl.org/dc/dcmitype/"/>
    <ds:schemaRef ds:uri="http://purl.org/dc/elements/1.1/"/>
    <ds:schemaRef ds:uri="http://schemas.microsoft.com/office/infopath/2007/PartnerControls"/>
    <ds:schemaRef ds:uri="94e8f5d7-a190-42cf-bd51-3201d55fdd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Resultados(Total)</vt:lpstr>
    </vt:vector>
  </TitlesOfParts>
  <Manager/>
  <Company>Arca Containental S.A.B. de C.V.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DOMINGUEZ MORENO DAVID (AMXEXT)</dc:creator>
  <cp:keywords/>
  <dc:description/>
  <cp:lastModifiedBy>David Alejandro Domínguez Morales</cp:lastModifiedBy>
  <cp:revision/>
  <dcterms:created xsi:type="dcterms:W3CDTF">2023-09-08T23:05:42Z</dcterms:created>
  <dcterms:modified xsi:type="dcterms:W3CDTF">2024-02-23T18:02:54Z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b22e38-1a08-4b06-a6dd-a7ec074d3af8_Enabled">
    <vt:lpwstr>true</vt:lpwstr>
  </property>
  <property fmtid="{D5CDD505-2E9C-101B-9397-08002B2CF9AE}" pid="3" name="MSIP_Label_5fb22e38-1a08-4b06-a6dd-a7ec074d3af8_SetDate">
    <vt:lpwstr>2023-09-08T23:05:44Z</vt:lpwstr>
  </property>
  <property fmtid="{D5CDD505-2E9C-101B-9397-08002B2CF9AE}" pid="4" name="MSIP_Label_5fb22e38-1a08-4b06-a6dd-a7ec074d3af8_Method">
    <vt:lpwstr>Standard</vt:lpwstr>
  </property>
  <property fmtid="{D5CDD505-2E9C-101B-9397-08002B2CF9AE}" pid="5" name="MSIP_Label_5fb22e38-1a08-4b06-a6dd-a7ec074d3af8_Name">
    <vt:lpwstr>Datos Publicos</vt:lpwstr>
  </property>
  <property fmtid="{D5CDD505-2E9C-101B-9397-08002B2CF9AE}" pid="6" name="MSIP_Label_5fb22e38-1a08-4b06-a6dd-a7ec074d3af8_SiteId">
    <vt:lpwstr>433ec967-f454-49f2-b132-d07f81545e02</vt:lpwstr>
  </property>
  <property fmtid="{D5CDD505-2E9C-101B-9397-08002B2CF9AE}" pid="7" name="MSIP_Label_5fb22e38-1a08-4b06-a6dd-a7ec074d3af8_ActionId">
    <vt:lpwstr>f9769044-73d9-4593-95f5-efba237cbbf3</vt:lpwstr>
  </property>
  <property fmtid="{D5CDD505-2E9C-101B-9397-08002B2CF9AE}" pid="8" name="MSIP_Label_5fb22e38-1a08-4b06-a6dd-a7ec074d3af8_ContentBits">
    <vt:lpwstr>0</vt:lpwstr>
  </property>
  <property fmtid="{D5CDD505-2E9C-101B-9397-08002B2CF9AE}" pid="9" name="ContentTypeId">
    <vt:lpwstr>0x010100629659E57E405F40BC65559F051C1231</vt:lpwstr>
  </property>
</Properties>
</file>