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griffinlong/Library/Mobile Documents/com~apple~CloudDocs/"/>
    </mc:Choice>
  </mc:AlternateContent>
  <xr:revisionPtr revIDLastSave="0" documentId="13_ncr:1_{B34F1B48-194B-FB47-B1DC-4E077B969A8E}" xr6:coauthVersionLast="47" xr6:coauthVersionMax="47" xr10:uidLastSave="{00000000-0000-0000-0000-000000000000}"/>
  <bookViews>
    <workbookView xWindow="0" yWindow="500" windowWidth="29080" windowHeight="28300" activeTab="1" xr2:uid="{D0265337-861D-C34A-A0CF-6277CDAC5C10}"/>
  </bookViews>
  <sheets>
    <sheet name="Welcome" sheetId="12" r:id="rId1"/>
    <sheet name="Log (actual use)" sheetId="6" r:id="rId2"/>
    <sheet name="Calculators" sheetId="11" r:id="rId3"/>
    <sheet name="Accummulated Ester Graph" sheetId="8" r:id="rId4"/>
    <sheet name="Steroid Profiles" sheetId="7" r:id="rId5"/>
    <sheet name="Planner Page" sheetId="5" r:id="rId6"/>
    <sheet name="Ancillaries" sheetId="1" r:id="rId7"/>
    <sheet name="Half-lives (days)" sheetId="4" r:id="rId8"/>
    <sheet name="Graph 2" sheetId="10" r:id="rId9"/>
    <sheet name="FAQ" sheetId="9" r:id="rId10"/>
    <sheet name="Glossary"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11" l="1"/>
  <c r="B16" i="11"/>
  <c r="H11" i="11"/>
  <c r="F12" i="11"/>
  <c r="G12" i="11" s="1"/>
  <c r="H12" i="11" s="1"/>
  <c r="F11" i="11"/>
  <c r="G11" i="11" s="1"/>
  <c r="I12" i="11"/>
  <c r="D17" i="11" s="1"/>
  <c r="I11" i="11"/>
  <c r="D16" i="11" s="1"/>
  <c r="L12" i="11"/>
  <c r="L11" i="11"/>
  <c r="I6" i="6"/>
  <c r="J7" i="6" s="1"/>
  <c r="I7" i="6"/>
  <c r="J8" i="6" s="1"/>
  <c r="I8" i="6"/>
  <c r="J9" i="6" s="1"/>
  <c r="I9" i="6"/>
  <c r="J10" i="6" s="1"/>
  <c r="I10" i="6"/>
  <c r="J11" i="6" s="1"/>
  <c r="I11" i="6"/>
  <c r="J12" i="6" s="1"/>
  <c r="I12" i="6"/>
  <c r="J13" i="6" s="1"/>
  <c r="I13" i="6"/>
  <c r="J14" i="6" s="1"/>
  <c r="I14" i="6"/>
  <c r="J15" i="6" s="1"/>
  <c r="I15" i="6"/>
  <c r="J16" i="6" s="1"/>
  <c r="I16" i="6"/>
  <c r="J17" i="6" s="1"/>
  <c r="I17" i="6"/>
  <c r="J18" i="6" s="1"/>
  <c r="I18" i="6"/>
  <c r="J19" i="6" s="1"/>
  <c r="I19" i="6"/>
  <c r="J20" i="6" s="1"/>
  <c r="I20" i="6"/>
  <c r="J21" i="6" s="1"/>
  <c r="I21" i="6"/>
  <c r="J22" i="6" s="1"/>
  <c r="I22" i="6"/>
  <c r="J23" i="6" s="1"/>
  <c r="I23" i="6"/>
  <c r="J24" i="6" s="1"/>
  <c r="I24" i="6"/>
  <c r="J25" i="6" s="1"/>
  <c r="I25" i="6"/>
  <c r="J26" i="6" s="1"/>
  <c r="I26" i="6"/>
  <c r="J27" i="6" s="1"/>
  <c r="I27" i="6"/>
  <c r="J28" i="6" s="1"/>
  <c r="I28" i="6"/>
  <c r="J29" i="6" s="1"/>
  <c r="I29" i="6"/>
  <c r="J30" i="6" s="1"/>
  <c r="I30" i="6"/>
  <c r="J31" i="6" s="1"/>
  <c r="I31" i="6"/>
  <c r="J32" i="6" s="1"/>
  <c r="I32" i="6"/>
  <c r="J33" i="6" s="1"/>
  <c r="I33" i="6"/>
  <c r="J34" i="6" s="1"/>
  <c r="I34" i="6"/>
  <c r="J35" i="6" s="1"/>
  <c r="I35" i="6"/>
  <c r="J36" i="6" s="1"/>
  <c r="I36" i="6"/>
  <c r="J37" i="6" s="1"/>
  <c r="I37" i="6"/>
  <c r="J38" i="6" s="1"/>
  <c r="I38" i="6"/>
  <c r="J39" i="6" s="1"/>
  <c r="I39" i="6"/>
  <c r="J40" i="6" s="1"/>
  <c r="I40" i="6"/>
  <c r="J41" i="6" s="1"/>
  <c r="I41" i="6"/>
  <c r="J42" i="6" s="1"/>
  <c r="I42" i="6"/>
  <c r="J43" i="6" s="1"/>
  <c r="I43" i="6"/>
  <c r="J44" i="6" s="1"/>
  <c r="I44" i="6"/>
  <c r="J45" i="6" s="1"/>
  <c r="I45" i="6"/>
  <c r="J46" i="6" s="1"/>
  <c r="I46" i="6"/>
  <c r="J47" i="6" s="1"/>
  <c r="I47" i="6"/>
  <c r="J48" i="6" s="1"/>
  <c r="I48" i="6"/>
  <c r="J49" i="6" s="1"/>
  <c r="I49" i="6"/>
  <c r="J50" i="6" s="1"/>
  <c r="I50" i="6"/>
  <c r="J51" i="6" s="1"/>
  <c r="I51" i="6"/>
  <c r="J52" i="6" s="1"/>
  <c r="I52" i="6"/>
  <c r="J53" i="6" s="1"/>
  <c r="I53" i="6"/>
  <c r="J54" i="6" s="1"/>
  <c r="I54" i="6"/>
  <c r="J55" i="6" s="1"/>
  <c r="I55" i="6"/>
  <c r="J56" i="6" s="1"/>
  <c r="I56" i="6"/>
  <c r="J57" i="6" s="1"/>
  <c r="I57" i="6"/>
  <c r="J58" i="6" s="1"/>
  <c r="I58" i="6"/>
  <c r="J59" i="6" s="1"/>
  <c r="I59" i="6"/>
  <c r="J60" i="6" s="1"/>
  <c r="I60" i="6"/>
  <c r="J61" i="6" s="1"/>
  <c r="I61" i="6"/>
  <c r="J62" i="6" s="1"/>
  <c r="I62" i="6"/>
  <c r="J63" i="6" s="1"/>
  <c r="I63" i="6"/>
  <c r="J64" i="6" s="1"/>
  <c r="I64" i="6"/>
  <c r="J65" i="6" s="1"/>
  <c r="I65" i="6"/>
  <c r="J66" i="6" s="1"/>
  <c r="I66" i="6"/>
  <c r="J67" i="6" s="1"/>
  <c r="I67" i="6"/>
  <c r="J68" i="6" s="1"/>
  <c r="I68" i="6"/>
  <c r="J69" i="6" s="1"/>
  <c r="I69" i="6"/>
  <c r="J70" i="6" s="1"/>
  <c r="I70" i="6"/>
  <c r="J71" i="6" s="1"/>
  <c r="I71" i="6"/>
  <c r="J72" i="6" s="1"/>
  <c r="I72" i="6"/>
  <c r="J73" i="6" s="1"/>
  <c r="I73" i="6"/>
  <c r="J74" i="6" s="1"/>
  <c r="I74" i="6"/>
  <c r="J75" i="6" s="1"/>
  <c r="I75" i="6"/>
  <c r="J76" i="6" s="1"/>
  <c r="I76" i="6"/>
  <c r="J77" i="6" s="1"/>
  <c r="I77" i="6"/>
  <c r="J78" i="6" s="1"/>
  <c r="I78" i="6"/>
  <c r="J79" i="6" s="1"/>
  <c r="I79" i="6"/>
  <c r="J80" i="6" s="1"/>
  <c r="I80" i="6"/>
  <c r="J81" i="6" s="1"/>
  <c r="I81" i="6"/>
  <c r="J82" i="6" s="1"/>
  <c r="I82" i="6"/>
  <c r="J83" i="6" s="1"/>
  <c r="I83" i="6"/>
  <c r="J84" i="6" s="1"/>
  <c r="I84" i="6"/>
  <c r="J85" i="6" s="1"/>
  <c r="I85" i="6"/>
  <c r="J86" i="6" s="1"/>
  <c r="I86" i="6"/>
  <c r="J87" i="6" s="1"/>
  <c r="I87" i="6"/>
  <c r="J88" i="6" s="1"/>
  <c r="I88" i="6"/>
  <c r="J89" i="6" s="1"/>
  <c r="I89" i="6"/>
  <c r="J90" i="6" s="1"/>
  <c r="I90" i="6"/>
  <c r="J91" i="6" s="1"/>
  <c r="I91" i="6"/>
  <c r="J92" i="6" s="1"/>
  <c r="I92" i="6"/>
  <c r="J93" i="6" s="1"/>
  <c r="I93" i="6"/>
  <c r="J94" i="6" s="1"/>
  <c r="I94" i="6"/>
  <c r="J95" i="6" s="1"/>
  <c r="I95" i="6"/>
  <c r="J96" i="6" s="1"/>
  <c r="I96" i="6"/>
  <c r="J97" i="6" s="1"/>
  <c r="I97" i="6"/>
  <c r="J98" i="6" s="1"/>
  <c r="I98" i="6"/>
  <c r="J99" i="6" s="1"/>
  <c r="I99" i="6"/>
  <c r="J100" i="6" s="1"/>
  <c r="I100" i="6"/>
  <c r="J101" i="6" s="1"/>
  <c r="I101" i="6"/>
  <c r="J102" i="6" s="1"/>
  <c r="I102" i="6"/>
  <c r="J103" i="6" s="1"/>
  <c r="I103" i="6"/>
  <c r="J104" i="6" s="1"/>
  <c r="I104" i="6"/>
  <c r="J105" i="6" s="1"/>
  <c r="I105" i="6"/>
  <c r="J106" i="6" s="1"/>
  <c r="I106" i="6"/>
  <c r="J107" i="6" s="1"/>
  <c r="I107" i="6"/>
  <c r="J108" i="6" s="1"/>
  <c r="I108" i="6"/>
  <c r="J109" i="6" s="1"/>
  <c r="I109" i="6"/>
  <c r="J110" i="6" s="1"/>
  <c r="I110" i="6"/>
  <c r="J111" i="6" s="1"/>
  <c r="I111" i="6"/>
  <c r="J112" i="6" s="1"/>
  <c r="I112" i="6"/>
  <c r="J113" i="6" s="1"/>
  <c r="I113" i="6"/>
  <c r="J114" i="6" s="1"/>
  <c r="I114" i="6"/>
  <c r="J115" i="6" s="1"/>
  <c r="I115" i="6"/>
  <c r="J116" i="6" s="1"/>
  <c r="I116" i="6"/>
  <c r="J117" i="6" s="1"/>
  <c r="I117" i="6"/>
  <c r="J118" i="6" s="1"/>
  <c r="I118" i="6"/>
  <c r="J119" i="6" s="1"/>
  <c r="I119" i="6"/>
  <c r="J120" i="6" s="1"/>
  <c r="I120" i="6"/>
  <c r="J121" i="6" s="1"/>
  <c r="I121" i="6"/>
  <c r="J122" i="6" s="1"/>
  <c r="I122" i="6"/>
  <c r="J123" i="6" s="1"/>
  <c r="I123" i="6"/>
  <c r="J124" i="6" s="1"/>
  <c r="I124" i="6"/>
  <c r="J125" i="6" s="1"/>
  <c r="I125" i="6"/>
  <c r="J126" i="6" s="1"/>
  <c r="I126" i="6"/>
  <c r="J127" i="6" s="1"/>
  <c r="I127" i="6"/>
  <c r="J128" i="6" s="1"/>
  <c r="I128" i="6"/>
  <c r="J129" i="6" s="1"/>
  <c r="I129" i="6"/>
  <c r="J130" i="6" s="1"/>
  <c r="I130" i="6"/>
  <c r="J131" i="6" s="1"/>
  <c r="I131" i="6"/>
  <c r="J132" i="6" s="1"/>
  <c r="I132" i="6"/>
  <c r="J133" i="6" s="1"/>
  <c r="I133" i="6"/>
  <c r="J134" i="6" s="1"/>
  <c r="I134" i="6"/>
  <c r="J135" i="6" s="1"/>
  <c r="I135" i="6"/>
  <c r="J136" i="6" s="1"/>
  <c r="I136" i="6"/>
  <c r="J137" i="6" s="1"/>
  <c r="I137" i="6"/>
  <c r="I5" i="6"/>
  <c r="J6" i="6" s="1"/>
  <c r="I4" i="6"/>
  <c r="J5" i="6" s="1"/>
  <c r="E4" i="6"/>
  <c r="F4" i="6" s="1"/>
  <c r="E5" i="6" l="1"/>
  <c r="F5" i="6" l="1"/>
  <c r="E6" i="6"/>
  <c r="E7" i="6" l="1"/>
  <c r="F6" i="6"/>
  <c r="E8" i="6" l="1"/>
  <c r="F7" i="6"/>
  <c r="E9" i="6" l="1"/>
  <c r="F8" i="6"/>
  <c r="F9" i="6" l="1"/>
  <c r="E10" i="6"/>
  <c r="E11" i="6" l="1"/>
  <c r="F10" i="6"/>
  <c r="E12" i="6" l="1"/>
  <c r="F11" i="6"/>
  <c r="E13" i="6" l="1"/>
  <c r="F12" i="6"/>
  <c r="E14" i="6" l="1"/>
  <c r="F13" i="6"/>
  <c r="E15" i="6" l="1"/>
  <c r="F14" i="6"/>
  <c r="E16" i="6" l="1"/>
  <c r="F15" i="6"/>
  <c r="E17" i="6" l="1"/>
  <c r="F16" i="6"/>
  <c r="E18" i="6" l="1"/>
  <c r="F17" i="6"/>
  <c r="E19" i="6" l="1"/>
  <c r="F18" i="6"/>
  <c r="F19" i="6" l="1"/>
  <c r="E20" i="6"/>
  <c r="E21" i="6" l="1"/>
  <c r="F20" i="6"/>
  <c r="E22" i="6" l="1"/>
  <c r="F21" i="6"/>
  <c r="E23" i="6" l="1"/>
  <c r="F22" i="6"/>
  <c r="E24" i="6" l="1"/>
  <c r="F23" i="6"/>
  <c r="E25" i="6" l="1"/>
  <c r="F24" i="6"/>
  <c r="E26" i="6" l="1"/>
  <c r="F25" i="6"/>
  <c r="E27" i="6" l="1"/>
  <c r="F26" i="6"/>
  <c r="E28" i="6" l="1"/>
  <c r="F27" i="6"/>
  <c r="F28" i="6" l="1"/>
  <c r="E29" i="6"/>
  <c r="E30" i="6" l="1"/>
  <c r="F29" i="6"/>
  <c r="F30" i="6" l="1"/>
  <c r="E31" i="6"/>
  <c r="E32" i="6" l="1"/>
  <c r="F31" i="6"/>
  <c r="E33" i="6" l="1"/>
  <c r="F32" i="6"/>
  <c r="E34" i="6" l="1"/>
  <c r="F33" i="6"/>
  <c r="E35" i="6" l="1"/>
  <c r="F34" i="6"/>
  <c r="F35" i="6" l="1"/>
  <c r="E36" i="6"/>
  <c r="E37" i="6" l="1"/>
  <c r="F36" i="6"/>
  <c r="E38" i="6" l="1"/>
  <c r="F37" i="6"/>
  <c r="E39" i="6" l="1"/>
  <c r="F38" i="6"/>
  <c r="E40" i="6" l="1"/>
  <c r="F39" i="6"/>
  <c r="E41" i="6" l="1"/>
  <c r="F40" i="6"/>
  <c r="E42" i="6" l="1"/>
  <c r="F41" i="6"/>
  <c r="E43" i="6" l="1"/>
  <c r="F42" i="6"/>
  <c r="E44" i="6" l="1"/>
  <c r="F43" i="6"/>
  <c r="E45" i="6" l="1"/>
  <c r="F44" i="6"/>
  <c r="F45" i="6" l="1"/>
  <c r="E46" i="6"/>
  <c r="F46" i="6" l="1"/>
  <c r="E47" i="6"/>
  <c r="E48" i="6" l="1"/>
  <c r="F47" i="6"/>
  <c r="E49" i="6" l="1"/>
  <c r="F48" i="6"/>
  <c r="E50" i="6" l="1"/>
  <c r="F49" i="6"/>
  <c r="F50" i="6" l="1"/>
  <c r="E51" i="6"/>
  <c r="E52" i="6" l="1"/>
  <c r="F51" i="6"/>
  <c r="E53" i="6" l="1"/>
  <c r="F52" i="6"/>
  <c r="E54" i="6" l="1"/>
  <c r="F53" i="6"/>
  <c r="E55" i="6" l="1"/>
  <c r="F54" i="6"/>
  <c r="E56" i="6" l="1"/>
  <c r="F55" i="6"/>
  <c r="E57" i="6" l="1"/>
  <c r="F56" i="6"/>
  <c r="E58" i="6" l="1"/>
  <c r="F57" i="6"/>
  <c r="E59" i="6" l="1"/>
  <c r="F58" i="6"/>
  <c r="E60" i="6" l="1"/>
  <c r="F59" i="6"/>
  <c r="E61" i="6" l="1"/>
  <c r="F60" i="6"/>
  <c r="E62" i="6" l="1"/>
  <c r="F61" i="6"/>
  <c r="E63" i="6" l="1"/>
  <c r="F62" i="6"/>
  <c r="F63" i="6" l="1"/>
  <c r="E64" i="6"/>
  <c r="F64" i="6" l="1"/>
  <c r="E65" i="6"/>
  <c r="F65" i="6" l="1"/>
  <c r="E66" i="6"/>
  <c r="E67" i="6" l="1"/>
  <c r="F66" i="6"/>
  <c r="E68" i="6" l="1"/>
  <c r="F67" i="6"/>
  <c r="E69" i="6" l="1"/>
  <c r="F68" i="6"/>
  <c r="E70" i="6" l="1"/>
  <c r="F69" i="6"/>
  <c r="E71" i="6" l="1"/>
  <c r="F70" i="6"/>
  <c r="F71" i="6" l="1"/>
  <c r="E72" i="6"/>
  <c r="E73" i="6" l="1"/>
  <c r="F72" i="6"/>
  <c r="F73" i="6" l="1"/>
  <c r="E74" i="6"/>
  <c r="E75" i="6" l="1"/>
  <c r="F74" i="6"/>
  <c r="E76" i="6" l="1"/>
  <c r="F75" i="6"/>
  <c r="F76" i="6" l="1"/>
  <c r="E77" i="6"/>
  <c r="E78" i="6" l="1"/>
  <c r="F77" i="6"/>
  <c r="E79" i="6" l="1"/>
  <c r="F78" i="6"/>
  <c r="E80" i="6" l="1"/>
  <c r="F79" i="6"/>
  <c r="E81" i="6" l="1"/>
  <c r="F80" i="6"/>
  <c r="E82" i="6" l="1"/>
  <c r="F81" i="6"/>
  <c r="E83" i="6" l="1"/>
  <c r="F82" i="6"/>
  <c r="E84" i="6" l="1"/>
  <c r="F83" i="6"/>
  <c r="E85" i="6" l="1"/>
  <c r="F84" i="6"/>
  <c r="E86" i="6" l="1"/>
  <c r="F85" i="6"/>
  <c r="E87" i="6" l="1"/>
  <c r="F86" i="6"/>
  <c r="E88" i="6" l="1"/>
  <c r="F87" i="6"/>
  <c r="E89" i="6" l="1"/>
  <c r="F88" i="6"/>
  <c r="E90" i="6" l="1"/>
  <c r="F89" i="6"/>
  <c r="E91" i="6" l="1"/>
  <c r="F90" i="6"/>
  <c r="F91" i="6" l="1"/>
  <c r="E92" i="6"/>
  <c r="E93" i="6" l="1"/>
  <c r="F92" i="6"/>
  <c r="E94" i="6" l="1"/>
  <c r="F93" i="6"/>
  <c r="F94" i="6" l="1"/>
  <c r="E95" i="6"/>
  <c r="E96" i="6" l="1"/>
  <c r="F95" i="6"/>
  <c r="E97" i="6" l="1"/>
  <c r="F96" i="6"/>
  <c r="E98" i="6" l="1"/>
  <c r="F97" i="6"/>
  <c r="E99" i="6" l="1"/>
  <c r="F98" i="6"/>
  <c r="E100" i="6" l="1"/>
  <c r="F99" i="6"/>
  <c r="E101" i="6" l="1"/>
  <c r="F100" i="6"/>
  <c r="E102" i="6" l="1"/>
  <c r="F101" i="6"/>
  <c r="E103" i="6" l="1"/>
  <c r="F102" i="6"/>
  <c r="F103" i="6" l="1"/>
  <c r="E104" i="6"/>
  <c r="F104" i="6" l="1"/>
  <c r="E105" i="6"/>
  <c r="E106" i="6" l="1"/>
  <c r="F105" i="6"/>
  <c r="E107" i="6" l="1"/>
  <c r="F106" i="6"/>
  <c r="E108" i="6" l="1"/>
  <c r="F107" i="6"/>
  <c r="E109" i="6" l="1"/>
  <c r="F108" i="6"/>
  <c r="E110" i="6" l="1"/>
  <c r="F109" i="6"/>
  <c r="E111" i="6" l="1"/>
  <c r="F110" i="6"/>
  <c r="E112" i="6" l="1"/>
  <c r="F111" i="6"/>
  <c r="E113" i="6" l="1"/>
  <c r="F112" i="6"/>
  <c r="E114" i="6" l="1"/>
  <c r="F113" i="6"/>
  <c r="E115" i="6" l="1"/>
  <c r="F114" i="6"/>
  <c r="E116" i="6" l="1"/>
  <c r="F115" i="6"/>
  <c r="F116" i="6" l="1"/>
  <c r="E117" i="6"/>
  <c r="E118" i="6" l="1"/>
  <c r="F117" i="6"/>
  <c r="F118" i="6" l="1"/>
  <c r="E119" i="6"/>
  <c r="F119" i="6" l="1"/>
  <c r="E120" i="6"/>
  <c r="E121" i="6" l="1"/>
  <c r="F120" i="6"/>
  <c r="E122" i="6" l="1"/>
  <c r="F121" i="6"/>
  <c r="E123" i="6" l="1"/>
  <c r="F122" i="6"/>
  <c r="E124" i="6" l="1"/>
  <c r="F123" i="6"/>
  <c r="E125" i="6" l="1"/>
  <c r="F124" i="6"/>
  <c r="E126" i="6" l="1"/>
  <c r="F125" i="6"/>
  <c r="E127" i="6" l="1"/>
  <c r="F126" i="6"/>
  <c r="F127" i="6" l="1"/>
  <c r="E128" i="6"/>
  <c r="E129" i="6" l="1"/>
  <c r="F128" i="6"/>
  <c r="E130" i="6" l="1"/>
  <c r="F129" i="6"/>
  <c r="E131" i="6" l="1"/>
  <c r="F130" i="6"/>
  <c r="E132" i="6" l="1"/>
  <c r="F131" i="6"/>
  <c r="F132" i="6" l="1"/>
  <c r="E133" i="6"/>
  <c r="E134" i="6" l="1"/>
  <c r="F133" i="6"/>
  <c r="F134" i="6" l="1"/>
  <c r="E135" i="6"/>
  <c r="E136" i="6" l="1"/>
  <c r="F135" i="6"/>
  <c r="E137" i="6" l="1"/>
  <c r="F137" i="6" s="1"/>
  <c r="F136" i="6"/>
</calcChain>
</file>

<file path=xl/sharedStrings.xml><?xml version="1.0" encoding="utf-8"?>
<sst xmlns="http://schemas.openxmlformats.org/spreadsheetml/2006/main" count="321" uniqueCount="177">
  <si>
    <t>Compound</t>
  </si>
  <si>
    <t>Testosterone enanthate</t>
  </si>
  <si>
    <t>Nandrolone phenylpropionate</t>
  </si>
  <si>
    <t>Elimination Half-life</t>
  </si>
  <si>
    <t>Duration of Action</t>
  </si>
  <si>
    <t>4.5 days (108 hours)</t>
  </si>
  <si>
    <t>6 days</t>
  </si>
  <si>
    <t>2.7 days (65 hours)</t>
  </si>
  <si>
    <t>Date</t>
  </si>
  <si>
    <t>Day</t>
  </si>
  <si>
    <t>Week</t>
  </si>
  <si>
    <t>Notes</t>
  </si>
  <si>
    <t>Variables</t>
  </si>
  <si>
    <t>Injection Frequency</t>
  </si>
  <si>
    <t>Calculation</t>
  </si>
  <si>
    <t>Testosterone Enanthate</t>
  </si>
  <si>
    <t>Daily</t>
  </si>
  <si>
    <t>Compound Half-life</t>
  </si>
  <si>
    <t>(Days)</t>
  </si>
  <si>
    <t>Value</t>
  </si>
  <si>
    <t>Thursday</t>
  </si>
  <si>
    <t>Friday</t>
  </si>
  <si>
    <t>Saturday</t>
  </si>
  <si>
    <t>Sunday</t>
  </si>
  <si>
    <t>Monday</t>
  </si>
  <si>
    <t>Tuesday</t>
  </si>
  <si>
    <t>Wednesday</t>
  </si>
  <si>
    <t>Compound Strength</t>
  </si>
  <si>
    <t>0.2ml</t>
  </si>
  <si>
    <t>(per day)</t>
  </si>
  <si>
    <t>Weekly Exogenous Testosterone</t>
  </si>
  <si>
    <t>0.2mL</t>
  </si>
  <si>
    <t>Nandrolone Phenylpropianate</t>
  </si>
  <si>
    <t>Weekly Exogenous NPP</t>
  </si>
  <si>
    <t>0.3mL</t>
  </si>
  <si>
    <t>Compound #1</t>
  </si>
  <si>
    <t>Compound #2</t>
  </si>
  <si>
    <t>Injection Dose(mg)</t>
  </si>
  <si>
    <t>Accumulated Prodrug</t>
  </si>
  <si>
    <t>Accumulated Prodrug (mg, ester-bound)</t>
  </si>
  <si>
    <t>NPP Released Today</t>
  </si>
  <si>
    <t>Testosterone Released Today (mg/day)</t>
  </si>
  <si>
    <t>Variables Table</t>
  </si>
  <si>
    <t>Time Unit</t>
  </si>
  <si>
    <t xml:space="preserve"> </t>
  </si>
  <si>
    <t>The inverse natrual log (multiplied by 2) of each subsuquent value is divided by the compound's half-life to determine amount released per day.</t>
  </si>
  <si>
    <t>Name</t>
  </si>
  <si>
    <t>Nandrolone Phenylpropiante</t>
  </si>
  <si>
    <t>Decantation Table</t>
  </si>
  <si>
    <t>Metabolic Pathways</t>
  </si>
  <si>
    <t>8.5 days</t>
  </si>
  <si>
    <t>5α-Reductase</t>
  </si>
  <si>
    <t>Aromatase</t>
  </si>
  <si>
    <t>Estradiol</t>
  </si>
  <si>
    <t>Dihydrotestosterone (DHT)</t>
  </si>
  <si>
    <t>Nandrolone</t>
  </si>
  <si>
    <t>19-Norandrosterone</t>
  </si>
  <si>
    <t>19-Noretiocholanolone</t>
  </si>
  <si>
    <t>Desired Weekly Dosage</t>
  </si>
  <si>
    <t>Compound Index</t>
  </si>
  <si>
    <t>Vial Size(ml)</t>
  </si>
  <si>
    <t>Strength (mg/ml)</t>
  </si>
  <si>
    <t>Total Vial Contents (mg)</t>
  </si>
  <si>
    <t>Calculated Daily Dosasge (mg/day)</t>
  </si>
  <si>
    <t>Calculated Compound Ratio</t>
  </si>
  <si>
    <t>Calculated Daily Injection Volume (ml)</t>
  </si>
  <si>
    <t>Insulin Units (iu)</t>
  </si>
  <si>
    <t>Target Vessle Size (ml):</t>
  </si>
  <si>
    <t>Mixture Amount</t>
  </si>
  <si>
    <t>Pharmokinetics</t>
  </si>
  <si>
    <t>Hepatotoxicity</t>
  </si>
  <si>
    <t>No</t>
  </si>
  <si>
    <t>5α-Dihydronandrolone (DHN)</t>
  </si>
  <si>
    <t>Acronym</t>
  </si>
  <si>
    <t>Meaning</t>
  </si>
  <si>
    <t>AAS</t>
  </si>
  <si>
    <t>Anabolic-Androgenic Steroids</t>
  </si>
  <si>
    <t>Adrol</t>
  </si>
  <si>
    <t>Anadrol</t>
  </si>
  <si>
    <t>AI</t>
  </si>
  <si>
    <t>Aromatase Inhibitor</t>
  </si>
  <si>
    <t>compounds that stop Gyno</t>
  </si>
  <si>
    <t>ALT</t>
  </si>
  <si>
    <t>Alanine transaminase</t>
  </si>
  <si>
    <t>An enzyme found in the highest amounts in the liver. Injury to the liver results in release of the substance into the blood.</t>
  </si>
  <si>
    <t>AST</t>
  </si>
  <si>
    <t>Aspartate Aminotransferase</t>
  </si>
  <si>
    <t>Low levels of AST are normally found in the blood. When body tissue or an organ such as the heart or liver is diseased or damaged, additional AST is released into the bloodstream. The amount of AST in the blood is directly related to the extent of the tissue damage.</t>
  </si>
  <si>
    <t>B&amp;C</t>
  </si>
  <si>
    <t>Blast and Cruise</t>
  </si>
  <si>
    <t>Alternating between a bulk cycle with high AAS use and a TRT cruise.</t>
  </si>
  <si>
    <t>BMR</t>
  </si>
  <si>
    <t>Base Metabolic Rate</t>
  </si>
  <si>
    <t>Dbol</t>
  </si>
  <si>
    <t>Dianabol</t>
  </si>
  <si>
    <t>Deca</t>
  </si>
  <si>
    <t>Deca Durabolin (Nandrolone Decanoate)</t>
  </si>
  <si>
    <t>DMZ</t>
  </si>
  <si>
    <t>Dymethazine</t>
  </si>
  <si>
    <t>DOMS</t>
  </si>
  <si>
    <t>Delayed Onset Muscle Soreness</t>
  </si>
  <si>
    <t>When your muscles get sore 2-3 days after exercising</t>
  </si>
  <si>
    <t>ED</t>
  </si>
  <si>
    <t>Every Day</t>
  </si>
  <si>
    <t>EOD</t>
  </si>
  <si>
    <t>Every Other Day</t>
  </si>
  <si>
    <t>E#D</t>
  </si>
  <si>
    <t>Every "#" Days.</t>
  </si>
  <si>
    <t>E3D = Every 3 Days: Take, skip two days, take.</t>
  </si>
  <si>
    <t>Epi</t>
  </si>
  <si>
    <t>Epistane</t>
  </si>
  <si>
    <t>EQ</t>
  </si>
  <si>
    <t>Equipoise (Boldenone Undecylenate)</t>
  </si>
  <si>
    <t>FSH</t>
  </si>
  <si>
    <t>Follicle-stimulating hormone</t>
  </si>
  <si>
    <t>Gear</t>
  </si>
  <si>
    <t>Anabolic steroids or other things that are used during a cycle</t>
  </si>
  <si>
    <t>GH</t>
  </si>
  <si>
    <t>Growth Hormone</t>
  </si>
  <si>
    <t>Gyno</t>
  </si>
  <si>
    <t>Gynecomastia</t>
  </si>
  <si>
    <t>Side effect resulting from increased prolactin and/or estrogen production</t>
  </si>
  <si>
    <t>Halo</t>
  </si>
  <si>
    <t>Halotestin</t>
  </si>
  <si>
    <t>HCG</t>
  </si>
  <si>
    <t>Human Chorionic Gonadotropin</t>
  </si>
  <si>
    <t>Luteinizing Hormone provided to facilitate production of testosterone by gonads. Standard Dose: 250 IU EOD</t>
  </si>
  <si>
    <t>HGH</t>
  </si>
  <si>
    <t>Human Growth Hormone</t>
  </si>
  <si>
    <t>hMG</t>
  </si>
  <si>
    <t>Human Menopausal Gonadotropin</t>
  </si>
  <si>
    <t>Luteinizing hormone and Follicle-stimulating hormone to facilitate the production of testosterone and spermatozoa by the gonads</t>
  </si>
  <si>
    <t>HRT</t>
  </si>
  <si>
    <t>Hormone Replacement Therapy</t>
  </si>
  <si>
    <t>IM</t>
  </si>
  <si>
    <t>Intra-muscular injection</t>
  </si>
  <si>
    <t>An injection that goes into the muscle tissue</t>
  </si>
  <si>
    <t>LH</t>
  </si>
  <si>
    <t>Luteinizing hormone</t>
  </si>
  <si>
    <t>Mast</t>
  </si>
  <si>
    <t>Masteron</t>
  </si>
  <si>
    <t>PCT</t>
  </si>
  <si>
    <t>Post Cycle Therapy</t>
  </si>
  <si>
    <t>The method to recover from an AAS cycle.</t>
  </si>
  <si>
    <t>Pins</t>
  </si>
  <si>
    <t>Syringes / Needles</t>
  </si>
  <si>
    <t>PIP</t>
  </si>
  <si>
    <t>Post Injection Pain</t>
  </si>
  <si>
    <t>Pain felt in the area of an injection</t>
  </si>
  <si>
    <t>RC</t>
  </si>
  <si>
    <t>Research Chemical</t>
  </si>
  <si>
    <t>Drugs made for "research" purposes, very often highly underdosed</t>
  </si>
  <si>
    <t>Subq</t>
  </si>
  <si>
    <t>Subcutaneous Injection</t>
  </si>
  <si>
    <t>An injection that goes into the fatty tissue</t>
  </si>
  <si>
    <t>Sust</t>
  </si>
  <si>
    <t>Sustanon</t>
  </si>
  <si>
    <t>Sdrol</t>
  </si>
  <si>
    <t>Superdrol</t>
  </si>
  <si>
    <t>Tbol</t>
  </si>
  <si>
    <t>Oral Turinabol</t>
  </si>
  <si>
    <t>TDEE</t>
  </si>
  <si>
    <t>Total Daily Energy Expenditure</t>
  </si>
  <si>
    <t>The average amount of energy you need to do your daily activities</t>
  </si>
  <si>
    <t>Test</t>
  </si>
  <si>
    <t>Testosterone</t>
  </si>
  <si>
    <t>Tren</t>
  </si>
  <si>
    <t>Trenbolone</t>
  </si>
  <si>
    <t>TRT</t>
  </si>
  <si>
    <t>Testosterone Replacement Therapy</t>
  </si>
  <si>
    <t>Using exogenous Test to mimic natural production levels</t>
  </si>
  <si>
    <t>Var</t>
  </si>
  <si>
    <t>Anavar</t>
  </si>
  <si>
    <t>Winny</t>
  </si>
  <si>
    <t>Winstrol</t>
  </si>
  <si>
    <t>Very expensive. Typically only used by professional bodybuilders.</t>
  </si>
  <si>
    <t>Very potent oral steroid. Very heptatoxic. Usually only used at the beginning of cycles for quick gains in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</si>
</sst>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8"/>
      <color theme="3"/>
      <name val="Calibri Light"/>
      <family val="2"/>
      <scheme val="major"/>
    </font>
    <font>
      <b/>
      <sz val="18"/>
      <color theme="3"/>
      <name val="Calibri Light"/>
      <family val="2"/>
      <scheme val="major"/>
    </font>
    <font>
      <sz val="12"/>
      <color rgb="FF3F3F76"/>
      <name val="Calibri"/>
      <family val="2"/>
      <scheme val="minor"/>
    </font>
    <font>
      <b/>
      <sz val="12"/>
      <color rgb="FFFA7D00"/>
      <name val="Calibri"/>
      <family val="2"/>
      <scheme val="minor"/>
    </font>
    <font>
      <sz val="12"/>
      <color theme="0"/>
      <name val="Calibri"/>
      <family val="2"/>
      <scheme val="minor"/>
    </font>
    <font>
      <sz val="12"/>
      <color theme="0"/>
      <name val="Calibri (Body)"/>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9"/>
        <bgColor indexed="64"/>
      </patternFill>
    </fill>
    <fill>
      <patternFill patternType="solid">
        <fgColor theme="9" tint="0.59999389629810485"/>
        <bgColor indexed="64"/>
      </patternFill>
    </fill>
    <fill>
      <patternFill patternType="solid">
        <fgColor theme="5" tint="0.39997558519241921"/>
        <bgColor indexed="64"/>
      </patternFill>
    </fill>
  </fills>
  <borders count="17">
    <border>
      <left/>
      <right/>
      <top/>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0" borderId="1" applyNumberFormat="0" applyFill="0" applyAlignment="0" applyProtection="0"/>
    <xf numFmtId="0" fontId="4" fillId="0" borderId="0" applyNumberFormat="0" applyFill="0" applyBorder="0" applyAlignment="0" applyProtection="0"/>
    <xf numFmtId="0" fontId="6" fillId="2" borderId="16" applyNumberFormat="0" applyAlignment="0" applyProtection="0"/>
    <xf numFmtId="0" fontId="7" fillId="3" borderId="16" applyNumberFormat="0" applyAlignment="0" applyProtection="0"/>
  </cellStyleXfs>
  <cellXfs count="44">
    <xf numFmtId="0" fontId="0" fillId="0" borderId="0" xfId="0"/>
    <xf numFmtId="0" fontId="0" fillId="0" borderId="0" xfId="0" applyAlignment="1">
      <alignment horizontal="center"/>
    </xf>
    <xf numFmtId="0" fontId="1" fillId="0" borderId="1" xfId="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4" fillId="0" borderId="0" xfId="2"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Border="1"/>
    <xf numFmtId="0" fontId="0" fillId="0" borderId="6" xfId="0" applyBorder="1"/>
    <xf numFmtId="0" fontId="0" fillId="0" borderId="7" xfId="0" applyBorder="1" applyAlignment="1">
      <alignment horizontal="center"/>
    </xf>
    <xf numFmtId="0" fontId="0" fillId="0" borderId="11" xfId="0" applyBorder="1"/>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7" fillId="3" borderId="16" xfId="4" applyAlignment="1">
      <alignment horizontal="center"/>
    </xf>
    <xf numFmtId="0" fontId="6" fillId="2" borderId="16" xfId="3" applyAlignment="1">
      <alignment horizontal="center"/>
    </xf>
    <xf numFmtId="2" fontId="7" fillId="3" borderId="16" xfId="4" applyNumberFormat="1" applyAlignment="1">
      <alignment horizontal="center"/>
    </xf>
    <xf numFmtId="2" fontId="0" fillId="0" borderId="0" xfId="0" applyNumberForma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5" fillId="0" borderId="2" xfId="2" applyFont="1" applyBorder="1" applyAlignment="1">
      <alignment horizontal="center"/>
    </xf>
    <xf numFmtId="0" fontId="4" fillId="0" borderId="3" xfId="2" applyBorder="1" applyAlignment="1">
      <alignment horizontal="center"/>
    </xf>
    <xf numFmtId="0" fontId="4" fillId="0" borderId="4" xfId="2" applyBorder="1" applyAlignment="1">
      <alignment horizontal="center"/>
    </xf>
    <xf numFmtId="0" fontId="5" fillId="0" borderId="0" xfId="2" applyFont="1" applyAlignment="1">
      <alignment horizontal="center"/>
    </xf>
    <xf numFmtId="0" fontId="4" fillId="0" borderId="0" xfId="2" applyAlignment="1">
      <alignment horizontal="center"/>
    </xf>
    <xf numFmtId="0" fontId="2" fillId="0" borderId="0" xfId="0" applyFont="1" applyAlignment="1">
      <alignment horizontal="center"/>
    </xf>
    <xf numFmtId="0" fontId="0" fillId="0" borderId="0" xfId="0" applyAlignment="1">
      <alignment horizontal="center"/>
    </xf>
    <xf numFmtId="0" fontId="6" fillId="2" borderId="16" xfId="3" applyAlignment="1">
      <alignment horizontal="center"/>
    </xf>
    <xf numFmtId="0" fontId="0" fillId="5" borderId="0" xfId="0" applyFill="1" applyAlignment="1">
      <alignment horizontal="center"/>
    </xf>
    <xf numFmtId="0" fontId="0" fillId="6" borderId="0" xfId="0" applyFill="1" applyAlignment="1">
      <alignment horizontal="center"/>
    </xf>
    <xf numFmtId="0" fontId="9" fillId="4" borderId="0" xfId="0" applyFont="1" applyFill="1" applyAlignment="1">
      <alignment horizontal="center"/>
    </xf>
    <xf numFmtId="0" fontId="8" fillId="4" borderId="0" xfId="0" applyFont="1" applyFill="1" applyAlignment="1">
      <alignment horizontal="center"/>
    </xf>
  </cellXfs>
  <cellStyles count="5">
    <cellStyle name="Calculation" xfId="4" builtinId="22"/>
    <cellStyle name="Heading 1" xfId="1" builtinId="16"/>
    <cellStyle name="Input" xfId="3" builtinId="20"/>
    <cellStyle name="Normal" xfId="0" builtinId="0"/>
    <cellStyle name="Title" xfId="2" builtinId="15"/>
  </cellStyles>
  <dxfs count="12">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mmmm\ d\,\ 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ck">
          <color theme="4"/>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areaChart>
        <c:grouping val="standard"/>
        <c:varyColors val="0"/>
        <c:ser>
          <c:idx val="2"/>
          <c:order val="0"/>
          <c:tx>
            <c:strRef>
              <c:f>'Log (actual use)'!$E$3</c:f>
              <c:strCache>
                <c:ptCount val="1"/>
                <c:pt idx="0">
                  <c:v>Accumulated Prodrug (mg, ester-bound)</c:v>
                </c:pt>
              </c:strCache>
            </c:strRef>
          </c:tx>
          <c:spPr>
            <a:gradFill>
              <a:gsLst>
                <a:gs pos="0">
                  <a:schemeClr val="lt1">
                    <a:alpha val="50000"/>
                  </a:schemeClr>
                </a:gs>
                <a:gs pos="100000">
                  <a:schemeClr val="lt1">
                    <a:alpha val="0"/>
                  </a:schemeClr>
                </a:gs>
              </a:gsLst>
              <a:lin ang="5400000" scaled="0"/>
            </a:gradFill>
            <a:ln>
              <a:solidFill>
                <a:schemeClr val="accent3"/>
              </a:solidFill>
            </a:ln>
            <a:effectLst>
              <a:innerShdw dist="38100" dir="16200000">
                <a:schemeClr val="lt1"/>
              </a:innerShdw>
            </a:effectLst>
          </c:spPr>
          <c:cat>
            <c:numRef>
              <c:f>'Log (actual use)'!$B$4:$B$137</c:f>
              <c:numCache>
                <c:formatCode>[$-409]mmmm\ d\,\ yyyy;@</c:formatCode>
                <c:ptCount val="134"/>
                <c:pt idx="0">
                  <c:v>44421</c:v>
                </c:pt>
                <c:pt idx="1">
                  <c:v>44422</c:v>
                </c:pt>
                <c:pt idx="2">
                  <c:v>44423</c:v>
                </c:pt>
                <c:pt idx="3">
                  <c:v>44424</c:v>
                </c:pt>
                <c:pt idx="4">
                  <c:v>44425</c:v>
                </c:pt>
                <c:pt idx="5">
                  <c:v>44426</c:v>
                </c:pt>
                <c:pt idx="6">
                  <c:v>44427</c:v>
                </c:pt>
                <c:pt idx="7">
                  <c:v>44428</c:v>
                </c:pt>
                <c:pt idx="8">
                  <c:v>44429</c:v>
                </c:pt>
                <c:pt idx="9">
                  <c:v>44430</c:v>
                </c:pt>
                <c:pt idx="10">
                  <c:v>44431</c:v>
                </c:pt>
                <c:pt idx="11">
                  <c:v>44432</c:v>
                </c:pt>
                <c:pt idx="12">
                  <c:v>44433</c:v>
                </c:pt>
                <c:pt idx="13">
                  <c:v>44434</c:v>
                </c:pt>
                <c:pt idx="14">
                  <c:v>44435</c:v>
                </c:pt>
                <c:pt idx="15">
                  <c:v>44436</c:v>
                </c:pt>
                <c:pt idx="16">
                  <c:v>44437</c:v>
                </c:pt>
                <c:pt idx="17">
                  <c:v>44438</c:v>
                </c:pt>
                <c:pt idx="18">
                  <c:v>44439</c:v>
                </c:pt>
                <c:pt idx="19">
                  <c:v>44440</c:v>
                </c:pt>
                <c:pt idx="20">
                  <c:v>44441</c:v>
                </c:pt>
                <c:pt idx="21">
                  <c:v>44442</c:v>
                </c:pt>
                <c:pt idx="22">
                  <c:v>44443</c:v>
                </c:pt>
                <c:pt idx="23">
                  <c:v>44444</c:v>
                </c:pt>
                <c:pt idx="24">
                  <c:v>44445</c:v>
                </c:pt>
                <c:pt idx="25">
                  <c:v>44446</c:v>
                </c:pt>
                <c:pt idx="26">
                  <c:v>44447</c:v>
                </c:pt>
                <c:pt idx="27">
                  <c:v>44448</c:v>
                </c:pt>
                <c:pt idx="28">
                  <c:v>44449</c:v>
                </c:pt>
                <c:pt idx="29">
                  <c:v>44450</c:v>
                </c:pt>
                <c:pt idx="30">
                  <c:v>44451</c:v>
                </c:pt>
                <c:pt idx="31">
                  <c:v>44452</c:v>
                </c:pt>
                <c:pt idx="32">
                  <c:v>44453</c:v>
                </c:pt>
                <c:pt idx="33">
                  <c:v>44454</c:v>
                </c:pt>
                <c:pt idx="34">
                  <c:v>44455</c:v>
                </c:pt>
                <c:pt idx="35">
                  <c:v>44456</c:v>
                </c:pt>
                <c:pt idx="36">
                  <c:v>44457</c:v>
                </c:pt>
                <c:pt idx="37">
                  <c:v>44458</c:v>
                </c:pt>
                <c:pt idx="38">
                  <c:v>44459</c:v>
                </c:pt>
                <c:pt idx="39">
                  <c:v>44460</c:v>
                </c:pt>
                <c:pt idx="40">
                  <c:v>44461</c:v>
                </c:pt>
                <c:pt idx="41">
                  <c:v>44462</c:v>
                </c:pt>
                <c:pt idx="42">
                  <c:v>44463</c:v>
                </c:pt>
                <c:pt idx="43">
                  <c:v>44464</c:v>
                </c:pt>
                <c:pt idx="44">
                  <c:v>44465</c:v>
                </c:pt>
                <c:pt idx="45">
                  <c:v>44466</c:v>
                </c:pt>
                <c:pt idx="46">
                  <c:v>44467</c:v>
                </c:pt>
                <c:pt idx="47">
                  <c:v>44468</c:v>
                </c:pt>
                <c:pt idx="48">
                  <c:v>44469</c:v>
                </c:pt>
                <c:pt idx="49">
                  <c:v>44470</c:v>
                </c:pt>
                <c:pt idx="50">
                  <c:v>44471</c:v>
                </c:pt>
                <c:pt idx="51">
                  <c:v>44472</c:v>
                </c:pt>
                <c:pt idx="52">
                  <c:v>44473</c:v>
                </c:pt>
                <c:pt idx="53">
                  <c:v>44474</c:v>
                </c:pt>
                <c:pt idx="54">
                  <c:v>44475</c:v>
                </c:pt>
                <c:pt idx="55">
                  <c:v>44476</c:v>
                </c:pt>
                <c:pt idx="56">
                  <c:v>44477</c:v>
                </c:pt>
                <c:pt idx="57">
                  <c:v>44478</c:v>
                </c:pt>
                <c:pt idx="58">
                  <c:v>44479</c:v>
                </c:pt>
                <c:pt idx="59">
                  <c:v>44480</c:v>
                </c:pt>
                <c:pt idx="60">
                  <c:v>44481</c:v>
                </c:pt>
                <c:pt idx="61">
                  <c:v>44482</c:v>
                </c:pt>
                <c:pt idx="62">
                  <c:v>44483</c:v>
                </c:pt>
                <c:pt idx="63">
                  <c:v>44484</c:v>
                </c:pt>
                <c:pt idx="64">
                  <c:v>44485</c:v>
                </c:pt>
                <c:pt idx="65">
                  <c:v>44486</c:v>
                </c:pt>
                <c:pt idx="66">
                  <c:v>44487</c:v>
                </c:pt>
                <c:pt idx="67">
                  <c:v>44488</c:v>
                </c:pt>
                <c:pt idx="68">
                  <c:v>44489</c:v>
                </c:pt>
                <c:pt idx="69">
                  <c:v>44490</c:v>
                </c:pt>
                <c:pt idx="70">
                  <c:v>44491</c:v>
                </c:pt>
                <c:pt idx="71">
                  <c:v>44492</c:v>
                </c:pt>
                <c:pt idx="72">
                  <c:v>44493</c:v>
                </c:pt>
                <c:pt idx="73">
                  <c:v>44494</c:v>
                </c:pt>
                <c:pt idx="74">
                  <c:v>44495</c:v>
                </c:pt>
                <c:pt idx="75">
                  <c:v>44496</c:v>
                </c:pt>
                <c:pt idx="76">
                  <c:v>44497</c:v>
                </c:pt>
                <c:pt idx="77">
                  <c:v>44498</c:v>
                </c:pt>
                <c:pt idx="78">
                  <c:v>44499</c:v>
                </c:pt>
                <c:pt idx="79">
                  <c:v>44500</c:v>
                </c:pt>
                <c:pt idx="80">
                  <c:v>44501</c:v>
                </c:pt>
                <c:pt idx="81">
                  <c:v>44502</c:v>
                </c:pt>
                <c:pt idx="82">
                  <c:v>44503</c:v>
                </c:pt>
                <c:pt idx="83">
                  <c:v>44504</c:v>
                </c:pt>
                <c:pt idx="84">
                  <c:v>44505</c:v>
                </c:pt>
                <c:pt idx="85">
                  <c:v>44506</c:v>
                </c:pt>
                <c:pt idx="86">
                  <c:v>44507</c:v>
                </c:pt>
                <c:pt idx="87">
                  <c:v>44508</c:v>
                </c:pt>
                <c:pt idx="88">
                  <c:v>44509</c:v>
                </c:pt>
                <c:pt idx="89">
                  <c:v>44510</c:v>
                </c:pt>
                <c:pt idx="90">
                  <c:v>44511</c:v>
                </c:pt>
                <c:pt idx="91">
                  <c:v>44512</c:v>
                </c:pt>
                <c:pt idx="92">
                  <c:v>44513</c:v>
                </c:pt>
                <c:pt idx="93">
                  <c:v>44514</c:v>
                </c:pt>
                <c:pt idx="94">
                  <c:v>44515</c:v>
                </c:pt>
                <c:pt idx="95">
                  <c:v>44516</c:v>
                </c:pt>
                <c:pt idx="96">
                  <c:v>44517</c:v>
                </c:pt>
                <c:pt idx="97">
                  <c:v>44518</c:v>
                </c:pt>
                <c:pt idx="98">
                  <c:v>44519</c:v>
                </c:pt>
                <c:pt idx="99">
                  <c:v>44520</c:v>
                </c:pt>
                <c:pt idx="100">
                  <c:v>44521</c:v>
                </c:pt>
                <c:pt idx="101">
                  <c:v>44522</c:v>
                </c:pt>
                <c:pt idx="102">
                  <c:v>44523</c:v>
                </c:pt>
                <c:pt idx="103">
                  <c:v>44524</c:v>
                </c:pt>
                <c:pt idx="104">
                  <c:v>44525</c:v>
                </c:pt>
                <c:pt idx="105">
                  <c:v>44526</c:v>
                </c:pt>
                <c:pt idx="106">
                  <c:v>44527</c:v>
                </c:pt>
                <c:pt idx="107">
                  <c:v>44528</c:v>
                </c:pt>
                <c:pt idx="108">
                  <c:v>44529</c:v>
                </c:pt>
                <c:pt idx="109">
                  <c:v>44530</c:v>
                </c:pt>
                <c:pt idx="110">
                  <c:v>44531</c:v>
                </c:pt>
                <c:pt idx="111">
                  <c:v>44532</c:v>
                </c:pt>
                <c:pt idx="112">
                  <c:v>44533</c:v>
                </c:pt>
                <c:pt idx="113">
                  <c:v>44534</c:v>
                </c:pt>
                <c:pt idx="114">
                  <c:v>44535</c:v>
                </c:pt>
                <c:pt idx="115">
                  <c:v>44536</c:v>
                </c:pt>
                <c:pt idx="116">
                  <c:v>44537</c:v>
                </c:pt>
                <c:pt idx="117">
                  <c:v>44538</c:v>
                </c:pt>
                <c:pt idx="118">
                  <c:v>44539</c:v>
                </c:pt>
                <c:pt idx="119">
                  <c:v>44540</c:v>
                </c:pt>
                <c:pt idx="120">
                  <c:v>44541</c:v>
                </c:pt>
                <c:pt idx="121">
                  <c:v>44542</c:v>
                </c:pt>
                <c:pt idx="122">
                  <c:v>44543</c:v>
                </c:pt>
                <c:pt idx="123">
                  <c:v>44544</c:v>
                </c:pt>
                <c:pt idx="124">
                  <c:v>44545</c:v>
                </c:pt>
                <c:pt idx="125">
                  <c:v>44546</c:v>
                </c:pt>
                <c:pt idx="126">
                  <c:v>44547</c:v>
                </c:pt>
                <c:pt idx="127">
                  <c:v>44548</c:v>
                </c:pt>
                <c:pt idx="128">
                  <c:v>44549</c:v>
                </c:pt>
                <c:pt idx="129">
                  <c:v>44550</c:v>
                </c:pt>
                <c:pt idx="130">
                  <c:v>44551</c:v>
                </c:pt>
                <c:pt idx="131">
                  <c:v>44552</c:v>
                </c:pt>
                <c:pt idx="132">
                  <c:v>44553</c:v>
                </c:pt>
                <c:pt idx="133">
                  <c:v>44554</c:v>
                </c:pt>
              </c:numCache>
            </c:numRef>
          </c:cat>
          <c:val>
            <c:numRef>
              <c:f>'Log (actual use)'!$E$4:$E$137</c:f>
              <c:numCache>
                <c:formatCode>0.00</c:formatCode>
                <c:ptCount val="134"/>
                <c:pt idx="0" formatCode="General">
                  <c:v>250</c:v>
                </c:pt>
                <c:pt idx="1">
                  <c:v>219.07910693410844</c:v>
                </c:pt>
                <c:pt idx="2">
                  <c:v>191.98262038018606</c:v>
                </c:pt>
                <c:pt idx="3">
                  <c:v>168.2375240790445</c:v>
                </c:pt>
                <c:pt idx="4">
                  <c:v>147.42930611217054</c:v>
                </c:pt>
                <c:pt idx="5">
                  <c:v>129.19472287587845</c:v>
                </c:pt>
                <c:pt idx="6">
                  <c:v>363.21545803298829</c:v>
                </c:pt>
                <c:pt idx="7">
                  <c:v>318.29167268212086</c:v>
                </c:pt>
                <c:pt idx="8">
                  <c:v>278.92422158305038</c:v>
                </c:pt>
                <c:pt idx="9">
                  <c:v>244.4258774668242</c:v>
                </c:pt>
                <c:pt idx="10">
                  <c:v>264.19441178807062</c:v>
                </c:pt>
                <c:pt idx="11">
                  <c:v>281.51790316605036</c:v>
                </c:pt>
                <c:pt idx="12">
                  <c:v>296.69876324632452</c:v>
                </c:pt>
                <c:pt idx="13">
                  <c:v>310.00200032183699</c:v>
                </c:pt>
                <c:pt idx="14">
                  <c:v>321.65984551318098</c:v>
                </c:pt>
                <c:pt idx="15">
                  <c:v>331.87580676636389</c:v>
                </c:pt>
                <c:pt idx="16">
                  <c:v>340.82822143764696</c:v>
                </c:pt>
                <c:pt idx="17">
                  <c:v>348.67336948200096</c:v>
                </c:pt>
                <c:pt idx="18">
                  <c:v>355.54820159129275</c:v>
                </c:pt>
                <c:pt idx="19">
                  <c:v>361.57272990659504</c:v>
                </c:pt>
                <c:pt idx="20">
                  <c:v>366.85212303865774</c:v>
                </c:pt>
                <c:pt idx="21">
                  <c:v>321.47854196876318</c:v>
                </c:pt>
                <c:pt idx="22">
                  <c:v>281.71692749198371</c:v>
                </c:pt>
                <c:pt idx="23">
                  <c:v>246.87317153265909</c:v>
                </c:pt>
                <c:pt idx="24">
                  <c:v>216.33901578146364</c:v>
                </c:pt>
                <c:pt idx="25">
                  <c:v>239.58143348962818</c:v>
                </c:pt>
                <c:pt idx="26">
                  <c:v>259.94914594760496</c:v>
                </c:pt>
                <c:pt idx="27">
                  <c:v>277.79770696994206</c:v>
                </c:pt>
                <c:pt idx="28">
                  <c:v>293.43869420527221</c:v>
                </c:pt>
                <c:pt idx="29">
                  <c:v>307.14514826560787</c:v>
                </c:pt>
                <c:pt idx="30">
                  <c:v>319.1563391246948</c:v>
                </c:pt>
                <c:pt idx="31">
                  <c:v>329.68194299119034</c:v>
                </c:pt>
                <c:pt idx="32">
                  <c:v>338.90570257124648</c:v>
                </c:pt>
                <c:pt idx="33">
                  <c:v>346.98863461674102</c:v>
                </c:pt>
                <c:pt idx="34">
                  <c:v>354.07184075248512</c:v>
                </c:pt>
                <c:pt idx="35">
                  <c:v>360.27897065028117</c:v>
                </c:pt>
                <c:pt idx="36">
                  <c:v>365.71838054881385</c:v>
                </c:pt>
                <c:pt idx="37">
                  <c:v>370.48502480009017</c:v>
                </c:pt>
                <c:pt idx="38">
                  <c:v>374.66211346265908</c:v>
                </c:pt>
                <c:pt idx="39">
                  <c:v>378.32256487777983</c:v>
                </c:pt>
                <c:pt idx="40">
                  <c:v>381.53027858578122</c:v>
                </c:pt>
                <c:pt idx="41">
                  <c:v>384.34125080357819</c:v>
                </c:pt>
                <c:pt idx="42">
                  <c:v>386.80455193594435</c:v>
                </c:pt>
                <c:pt idx="43">
                  <c:v>388.96318318469861</c:v>
                </c:pt>
                <c:pt idx="44">
                  <c:v>390.85482720940718</c:v>
                </c:pt>
                <c:pt idx="45">
                  <c:v>392.51250594368872</c:v>
                </c:pt>
                <c:pt idx="46">
                  <c:v>393.96515705044902</c:v>
                </c:pt>
                <c:pt idx="47">
                  <c:v>395.23813907907254</c:v>
                </c:pt>
                <c:pt idx="48">
                  <c:v>396.3536741429686</c:v>
                </c:pt>
                <c:pt idx="49">
                  <c:v>397.33123584517671</c:v>
                </c:pt>
                <c:pt idx="50">
                  <c:v>398.18788922394771</c:v>
                </c:pt>
                <c:pt idx="51">
                  <c:v>398.93858865264065</c:v>
                </c:pt>
                <c:pt idx="52">
                  <c:v>399.59643889429663</c:v>
                </c:pt>
                <c:pt idx="53">
                  <c:v>400.17292386805013</c:v>
                </c:pt>
                <c:pt idx="54">
                  <c:v>400.67810712089351</c:v>
                </c:pt>
                <c:pt idx="55">
                  <c:v>401.12080750437752</c:v>
                </c:pt>
                <c:pt idx="56">
                  <c:v>401.50875312298979</c:v>
                </c:pt>
                <c:pt idx="57">
                  <c:v>401.84871624164811</c:v>
                </c:pt>
                <c:pt idx="58">
                  <c:v>402.14663150735288</c:v>
                </c:pt>
                <c:pt idx="59">
                  <c:v>402.40769954876345</c:v>
                </c:pt>
                <c:pt idx="60">
                  <c:v>402.63647776220847</c:v>
                </c:pt>
                <c:pt idx="61">
                  <c:v>402.83695986895856</c:v>
                </c:pt>
                <c:pt idx="62">
                  <c:v>403.01264563257087</c:v>
                </c:pt>
                <c:pt idx="63">
                  <c:v>403.16660195334373</c:v>
                </c:pt>
                <c:pt idx="64">
                  <c:v>403.30151640639087</c:v>
                </c:pt>
                <c:pt idx="65">
                  <c:v>403.41974415793516</c:v>
                </c:pt>
                <c:pt idx="66">
                  <c:v>403.52334907882778</c:v>
                </c:pt>
                <c:pt idx="67">
                  <c:v>403.61413977300032</c:v>
                </c:pt>
                <c:pt idx="68">
                  <c:v>353.69370114978926</c:v>
                </c:pt>
                <c:pt idx="69">
                  <c:v>309.94760070446108</c:v>
                </c:pt>
                <c:pt idx="70">
                  <c:v>271.6121742348119</c:v>
                </c:pt>
                <c:pt idx="71">
                  <c:v>238.01821025517617</c:v>
                </c:pt>
                <c:pt idx="72">
                  <c:v>208.57926774703537</c:v>
                </c:pt>
                <c:pt idx="73">
                  <c:v>182.78143881196317</c:v>
                </c:pt>
                <c:pt idx="74">
                  <c:v>160.17437751622509</c:v>
                </c:pt>
                <c:pt idx="75">
                  <c:v>140.36343831992531</c:v>
                </c:pt>
                <c:pt idx="76">
                  <c:v>123.00278685332019</c:v>
                </c:pt>
                <c:pt idx="77">
                  <c:v>107.78936277692752</c:v>
                </c:pt>
                <c:pt idx="78">
                  <c:v>94.457589336663645</c:v>
                </c:pt>
                <c:pt idx="79">
                  <c:v>82.774737260100139</c:v>
                </c:pt>
                <c:pt idx="80">
                  <c:v>72.536862062592832</c:v>
                </c:pt>
                <c:pt idx="81">
                  <c:v>63.56524384190179</c:v>
                </c:pt>
                <c:pt idx="82">
                  <c:v>55.703267411730714</c:v>
                </c:pt>
                <c:pt idx="83">
                  <c:v>48.813688311495163</c:v>
                </c:pt>
                <c:pt idx="84">
                  <c:v>42.776236965769151</c:v>
                </c:pt>
                <c:pt idx="85">
                  <c:v>37.485519169850008</c:v>
                </c:pt>
                <c:pt idx="86">
                  <c:v>32.849176250768565</c:v>
                </c:pt>
                <c:pt idx="87">
                  <c:v>28.786272786158005</c:v>
                </c:pt>
                <c:pt idx="88">
                  <c:v>25.225883735812499</c:v>
                </c:pt>
                <c:pt idx="89">
                  <c:v>22.105856321861811</c:v>
                </c:pt>
                <c:pt idx="90">
                  <c:v>19.371725044028803</c:v>
                </c:pt>
                <c:pt idx="91">
                  <c:v>16.97576088967573</c:v>
                </c:pt>
                <c:pt idx="92">
                  <c:v>14.876138140948498</c:v>
                </c:pt>
                <c:pt idx="93">
                  <c:v>13.0362042341897</c:v>
                </c:pt>
                <c:pt idx="94">
                  <c:v>11.423839925747689</c:v>
                </c:pt>
                <c:pt idx="95">
                  <c:v>10.010898594764061</c:v>
                </c:pt>
                <c:pt idx="96">
                  <c:v>8.7727148949953264</c:v>
                </c:pt>
                <c:pt idx="97">
                  <c:v>7.6876741783325073</c:v>
                </c:pt>
                <c:pt idx="98">
                  <c:v>6.7368351735579663</c:v>
                </c:pt>
                <c:pt idx="99">
                  <c:v>5.9035993335414743</c:v>
                </c:pt>
                <c:pt idx="100">
                  <c:v>5.1734210787562551</c:v>
                </c:pt>
                <c:pt idx="101">
                  <c:v>4.5335538789120484</c:v>
                </c:pt>
                <c:pt idx="102">
                  <c:v>3.9728277401188588</c:v>
                </c:pt>
                <c:pt idx="103">
                  <c:v>3.4814542132331669</c:v>
                </c:pt>
                <c:pt idx="104">
                  <c:v>3.050855519468445</c:v>
                </c:pt>
                <c:pt idx="105">
                  <c:v>2.6735148103605697</c:v>
                </c:pt>
                <c:pt idx="106">
                  <c:v>2.3428449481156233</c:v>
                </c:pt>
                <c:pt idx="107">
                  <c:v>2.0530735156730335</c:v>
                </c:pt>
                <c:pt idx="108">
                  <c:v>1.7991420491348737</c:v>
                </c:pt>
                <c:pt idx="109">
                  <c:v>1.5766177334882798</c:v>
                </c:pt>
                <c:pt idx="110">
                  <c:v>1.3816160201163621</c:v>
                </c:pt>
                <c:pt idx="111">
                  <c:v>1.2107328152517991</c:v>
                </c:pt>
                <c:pt idx="112">
                  <c:v>1.0609850556047322</c:v>
                </c:pt>
                <c:pt idx="113">
                  <c:v>0.92975863380928037</c:v>
                </c:pt>
                <c:pt idx="114">
                  <c:v>0.8147627646368556</c:v>
                </c:pt>
                <c:pt idx="115">
                  <c:v>0.71398999535923002</c:v>
                </c:pt>
                <c:pt idx="116">
                  <c:v>0.62568116217275338</c:v>
                </c:pt>
                <c:pt idx="117">
                  <c:v>0.54829468093720746</c:v>
                </c:pt>
                <c:pt idx="118">
                  <c:v>0.48047963614578132</c:v>
                </c:pt>
                <c:pt idx="119">
                  <c:v>0.42105219834737251</c:v>
                </c:pt>
                <c:pt idx="120">
                  <c:v>0.36897495834634181</c:v>
                </c:pt>
                <c:pt idx="121">
                  <c:v>0.32333881742226567</c:v>
                </c:pt>
                <c:pt idx="122">
                  <c:v>0.2833471174320028</c:v>
                </c:pt>
                <c:pt idx="123">
                  <c:v>0.24830173375742848</c:v>
                </c:pt>
                <c:pt idx="124">
                  <c:v>0.21759088832707277</c:v>
                </c:pt>
                <c:pt idx="125">
                  <c:v>0.19067846996677768</c:v>
                </c:pt>
                <c:pt idx="126">
                  <c:v>0.16709467564753547</c:v>
                </c:pt>
                <c:pt idx="127">
                  <c:v>0.14642780925722634</c:v>
                </c:pt>
                <c:pt idx="128">
                  <c:v>0.12831709472956448</c:v>
                </c:pt>
                <c:pt idx="129">
                  <c:v>0.11244637807092951</c:v>
                </c:pt>
                <c:pt idx="130">
                  <c:v>9.8538608343017406E-2</c:v>
                </c:pt>
                <c:pt idx="131">
                  <c:v>8.6351001257272561E-2</c:v>
                </c:pt>
                <c:pt idx="132">
                  <c:v>7.5670800953237388E-2</c:v>
                </c:pt>
                <c:pt idx="133">
                  <c:v>6.6311565975295708E-2</c:v>
                </c:pt>
              </c:numCache>
            </c:numRef>
          </c:val>
          <c:extLst>
            <c:ext xmlns:c16="http://schemas.microsoft.com/office/drawing/2014/chart" uri="{C3380CC4-5D6E-409C-BE32-E72D297353CC}">
              <c16:uniqueId val="{00000002-C4D2-9A46-96A7-63240D61A8A6}"/>
            </c:ext>
          </c:extLst>
        </c:ser>
        <c:dLbls>
          <c:showLegendKey val="0"/>
          <c:showVal val="0"/>
          <c:showCatName val="0"/>
          <c:showSerName val="0"/>
          <c:showPercent val="0"/>
          <c:showBubbleSize val="0"/>
        </c:dLbls>
        <c:axId val="129679631"/>
        <c:axId val="129681279"/>
      </c:areaChart>
      <c:dateAx>
        <c:axId val="129679631"/>
        <c:scaling>
          <c:orientation val="minMax"/>
        </c:scaling>
        <c:delete val="0"/>
        <c:axPos val="b"/>
        <c:numFmt formatCode="[$-409]mmmm\ d\,\ yyyy;@"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681279"/>
        <c:crosses val="autoZero"/>
        <c:auto val="1"/>
        <c:lblOffset val="100"/>
        <c:baseTimeUnit val="days"/>
      </c:dateAx>
      <c:valAx>
        <c:axId val="129681279"/>
        <c:scaling>
          <c:orientation val="minMax"/>
        </c:scaling>
        <c:delete val="0"/>
        <c:axPos val="l"/>
        <c:majorGridlines>
          <c:spPr>
            <a:ln>
              <a:solidFill>
                <a:schemeClr val="accent1">
                  <a:lumMod val="40000"/>
                  <a:lumOff val="60000"/>
                  <a:alpha val="2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967963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762000</xdr:colOff>
      <xdr:row>5</xdr:row>
      <xdr:rowOff>96520</xdr:rowOff>
    </xdr:from>
    <xdr:to>
      <xdr:col>26</xdr:col>
      <xdr:colOff>685800</xdr:colOff>
      <xdr:row>61</xdr:row>
      <xdr:rowOff>63500</xdr:rowOff>
    </xdr:to>
    <xdr:graphicFrame macro="">
      <xdr:nvGraphicFramePr>
        <xdr:cNvPr id="8" name="Chart 7">
          <a:extLst>
            <a:ext uri="{FF2B5EF4-FFF2-40B4-BE49-F238E27FC236}">
              <a16:creationId xmlns:a16="http://schemas.microsoft.com/office/drawing/2014/main" id="{E524A99B-3C4D-7642-AE97-0D4313281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609600</xdr:colOff>
      <xdr:row>58</xdr:row>
      <xdr:rowOff>63500</xdr:rowOff>
    </xdr:to>
    <xdr:pic>
      <xdr:nvPicPr>
        <xdr:cNvPr id="2" name="Picture 1">
          <a:extLst>
            <a:ext uri="{FF2B5EF4-FFF2-40B4-BE49-F238E27FC236}">
              <a16:creationId xmlns:a16="http://schemas.microsoft.com/office/drawing/2014/main" id="{4D4B19F5-B57E-4C4F-9107-8F7B6ED221FA}"/>
            </a:ext>
          </a:extLst>
        </xdr:cNvPr>
        <xdr:cNvPicPr>
          <a:picLocks noChangeAspect="1"/>
        </xdr:cNvPicPr>
      </xdr:nvPicPr>
      <xdr:blipFill>
        <a:blip xmlns:r="http://schemas.openxmlformats.org/officeDocument/2006/relationships" r:embed="rId1"/>
        <a:stretch>
          <a:fillRect/>
        </a:stretch>
      </xdr:blipFill>
      <xdr:spPr>
        <a:xfrm>
          <a:off x="0" y="0"/>
          <a:ext cx="19596100" cy="11849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BCD1D6-4A23-1743-AF24-EE762256E1E0}" name="Table6" displayName="Table6" ref="A3:J137" totalsRowShown="0" headerRowDxfId="11" dataDxfId="9" headerRowBorderDxfId="10" headerRowCellStyle="Heading 1">
  <autoFilter ref="A3:J137" xr:uid="{06BCD1D6-4A23-1743-AF24-EE762256E1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2486C6BE-0FD4-3E47-AD6D-52494242AC93}" name="Day" dataDxfId="8"/>
    <tableColumn id="2" xr3:uid="{C9572278-49E2-5B42-BD24-1ECF758FBC5A}" name="Date" dataDxfId="7"/>
    <tableColumn id="3" xr3:uid="{D82ABAE1-C4EC-AA40-B4EE-394666EAF5BB}" name="Week" dataDxfId="6"/>
    <tableColumn id="4" xr3:uid="{E18CE847-783B-DE47-855C-B7C92A3D0D4E}" name="Injection Dose(mg)" dataDxfId="5"/>
    <tableColumn id="5" xr3:uid="{FE225031-5A0F-B646-AC2C-5FE2EDD47810}" name="Accumulated Prodrug (mg, ester-bound)" dataDxfId="4">
      <calculatedColumnFormula>D4+(E3*(EXP((-LN(2)/$N$10))))</calculatedColumnFormula>
    </tableColumn>
    <tableColumn id="6" xr3:uid="{2F7E091A-DB8E-E046-A4A6-4F58114330B6}" name="Testosterone Released Today (mg/day)" dataDxfId="3">
      <calculatedColumnFormula>E4-(E4*(EXP((-LN(2)/$N$10))))</calculatedColumnFormula>
    </tableColumn>
    <tableColumn id="7" xr3:uid="{06264A30-27E6-8A41-ADD7-482CD08C1489}" name=" "/>
    <tableColumn id="8" xr3:uid="{A673F598-99EF-8049-B9FC-88C27217E62C}" name="Nandrolone Phenylpropianate" dataDxfId="2"/>
    <tableColumn id="9" xr3:uid="{95D2E2E9-CE55-8B40-AF50-DA9EE9F0A18C}" name="Accumulated Prodrug" dataDxfId="1">
      <calculatedColumnFormula>H4+(H3*(EXP((-LN(2)/$N$10))))</calculatedColumnFormula>
    </tableColumn>
    <tableColumn id="10" xr3:uid="{A3A233C0-0043-DD48-A213-2C3C394811AA}" name="NPP Released Today" dataDxfId="0">
      <calculatedColumnFormula>I3-(I3*(EXP((-LN(2)/$N$14))))</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DE26-ACE8-4147-958D-2EA199BACF84}">
  <dimension ref="A1"/>
  <sheetViews>
    <sheetView workbookViewId="0">
      <selection activeCell="I8" sqref="I8"/>
    </sheetView>
  </sheetViews>
  <sheetFormatPr baseColWidth="10" defaultRowHeight="16"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C5C01-6B89-1B43-801E-86A26FF006E6}">
  <dimension ref="A1"/>
  <sheetViews>
    <sheetView workbookViewId="0"/>
  </sheetViews>
  <sheetFormatPr baseColWidth="10" defaultRowHeight="16"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8FFA-E33E-CC46-9F20-544977F0396F}">
  <dimension ref="A1:C43"/>
  <sheetViews>
    <sheetView workbookViewId="0">
      <selection activeCell="C11" sqref="C11"/>
    </sheetView>
  </sheetViews>
  <sheetFormatPr baseColWidth="10" defaultRowHeight="16" x14ac:dyDescent="0.2"/>
  <cols>
    <col min="2" max="2" width="65.1640625" bestFit="1" customWidth="1"/>
    <col min="3" max="3" width="225" bestFit="1" customWidth="1"/>
  </cols>
  <sheetData>
    <row r="1" spans="1:3" x14ac:dyDescent="0.2">
      <c r="A1" s="24" t="s">
        <v>73</v>
      </c>
      <c r="B1" s="24" t="s">
        <v>74</v>
      </c>
      <c r="C1" s="24" t="s">
        <v>11</v>
      </c>
    </row>
    <row r="2" spans="1:3" x14ac:dyDescent="0.2">
      <c r="A2" s="23" t="s">
        <v>75</v>
      </c>
      <c r="B2" t="s">
        <v>76</v>
      </c>
    </row>
    <row r="3" spans="1:3" x14ac:dyDescent="0.2">
      <c r="A3" s="23" t="s">
        <v>77</v>
      </c>
      <c r="B3" t="s">
        <v>78</v>
      </c>
    </row>
    <row r="4" spans="1:3" x14ac:dyDescent="0.2">
      <c r="A4" s="23" t="s">
        <v>79</v>
      </c>
      <c r="B4" t="s">
        <v>80</v>
      </c>
      <c r="C4" t="s">
        <v>81</v>
      </c>
    </row>
    <row r="5" spans="1:3" x14ac:dyDescent="0.2">
      <c r="A5" s="23" t="s">
        <v>82</v>
      </c>
      <c r="B5" t="s">
        <v>83</v>
      </c>
      <c r="C5" t="s">
        <v>84</v>
      </c>
    </row>
    <row r="6" spans="1:3" x14ac:dyDescent="0.2">
      <c r="A6" s="23" t="s">
        <v>85</v>
      </c>
      <c r="B6" t="s">
        <v>86</v>
      </c>
      <c r="C6" t="s">
        <v>87</v>
      </c>
    </row>
    <row r="7" spans="1:3" x14ac:dyDescent="0.2">
      <c r="A7" s="23" t="s">
        <v>88</v>
      </c>
      <c r="B7" t="s">
        <v>89</v>
      </c>
      <c r="C7" t="s">
        <v>90</v>
      </c>
    </row>
    <row r="8" spans="1:3" x14ac:dyDescent="0.2">
      <c r="A8" s="23" t="s">
        <v>91</v>
      </c>
      <c r="B8" t="s">
        <v>92</v>
      </c>
    </row>
    <row r="9" spans="1:3" x14ac:dyDescent="0.2">
      <c r="A9" s="23" t="s">
        <v>93</v>
      </c>
      <c r="B9" t="s">
        <v>94</v>
      </c>
      <c r="C9" t="s">
        <v>176</v>
      </c>
    </row>
    <row r="10" spans="1:3" x14ac:dyDescent="0.2">
      <c r="A10" s="23" t="s">
        <v>95</v>
      </c>
      <c r="B10" t="s">
        <v>96</v>
      </c>
    </row>
    <row r="11" spans="1:3" x14ac:dyDescent="0.2">
      <c r="A11" s="23" t="s">
        <v>97</v>
      </c>
      <c r="B11" t="s">
        <v>98</v>
      </c>
    </row>
    <row r="12" spans="1:3" x14ac:dyDescent="0.2">
      <c r="A12" s="23" t="s">
        <v>99</v>
      </c>
      <c r="B12" t="s">
        <v>100</v>
      </c>
      <c r="C12" t="s">
        <v>101</v>
      </c>
    </row>
    <row r="13" spans="1:3" x14ac:dyDescent="0.2">
      <c r="A13" s="23" t="s">
        <v>102</v>
      </c>
      <c r="B13" t="s">
        <v>103</v>
      </c>
    </row>
    <row r="14" spans="1:3" x14ac:dyDescent="0.2">
      <c r="A14" s="23" t="s">
        <v>104</v>
      </c>
      <c r="B14" t="s">
        <v>105</v>
      </c>
    </row>
    <row r="15" spans="1:3" x14ac:dyDescent="0.2">
      <c r="A15" s="23" t="s">
        <v>106</v>
      </c>
      <c r="B15" t="s">
        <v>107</v>
      </c>
      <c r="C15" t="s">
        <v>108</v>
      </c>
    </row>
    <row r="16" spans="1:3" x14ac:dyDescent="0.2">
      <c r="A16" s="23" t="s">
        <v>109</v>
      </c>
      <c r="B16" t="s">
        <v>110</v>
      </c>
    </row>
    <row r="17" spans="1:3" x14ac:dyDescent="0.2">
      <c r="A17" s="23" t="s">
        <v>111</v>
      </c>
      <c r="B17" t="s">
        <v>112</v>
      </c>
    </row>
    <row r="18" spans="1:3" x14ac:dyDescent="0.2">
      <c r="A18" s="23" t="s">
        <v>113</v>
      </c>
      <c r="B18" t="s">
        <v>114</v>
      </c>
    </row>
    <row r="19" spans="1:3" x14ac:dyDescent="0.2">
      <c r="A19" s="23" t="s">
        <v>115</v>
      </c>
      <c r="B19" t="s">
        <v>116</v>
      </c>
    </row>
    <row r="20" spans="1:3" x14ac:dyDescent="0.2">
      <c r="A20" s="23" t="s">
        <v>117</v>
      </c>
      <c r="B20" t="s">
        <v>118</v>
      </c>
    </row>
    <row r="21" spans="1:3" x14ac:dyDescent="0.2">
      <c r="A21" s="23" t="s">
        <v>119</v>
      </c>
      <c r="B21" t="s">
        <v>120</v>
      </c>
      <c r="C21" t="s">
        <v>121</v>
      </c>
    </row>
    <row r="22" spans="1:3" x14ac:dyDescent="0.2">
      <c r="A22" s="23" t="s">
        <v>122</v>
      </c>
      <c r="B22" t="s">
        <v>123</v>
      </c>
    </row>
    <row r="23" spans="1:3" x14ac:dyDescent="0.2">
      <c r="A23" s="23" t="s">
        <v>124</v>
      </c>
      <c r="B23" t="s">
        <v>125</v>
      </c>
      <c r="C23" t="s">
        <v>126</v>
      </c>
    </row>
    <row r="24" spans="1:3" x14ac:dyDescent="0.2">
      <c r="A24" s="23" t="s">
        <v>127</v>
      </c>
      <c r="B24" t="s">
        <v>128</v>
      </c>
      <c r="C24" t="s">
        <v>175</v>
      </c>
    </row>
    <row r="25" spans="1:3" x14ac:dyDescent="0.2">
      <c r="A25" s="23" t="s">
        <v>129</v>
      </c>
      <c r="B25" t="s">
        <v>130</v>
      </c>
      <c r="C25" t="s">
        <v>131</v>
      </c>
    </row>
    <row r="26" spans="1:3" x14ac:dyDescent="0.2">
      <c r="A26" s="23" t="s">
        <v>132</v>
      </c>
      <c r="B26" t="s">
        <v>133</v>
      </c>
    </row>
    <row r="27" spans="1:3" x14ac:dyDescent="0.2">
      <c r="A27" s="23" t="s">
        <v>134</v>
      </c>
      <c r="B27" t="s">
        <v>135</v>
      </c>
      <c r="C27" t="s">
        <v>136</v>
      </c>
    </row>
    <row r="28" spans="1:3" x14ac:dyDescent="0.2">
      <c r="A28" s="23" t="s">
        <v>137</v>
      </c>
      <c r="B28" t="s">
        <v>138</v>
      </c>
    </row>
    <row r="29" spans="1:3" x14ac:dyDescent="0.2">
      <c r="A29" s="23" t="s">
        <v>139</v>
      </c>
      <c r="B29" t="s">
        <v>140</v>
      </c>
    </row>
    <row r="30" spans="1:3" x14ac:dyDescent="0.2">
      <c r="A30" s="23" t="s">
        <v>141</v>
      </c>
      <c r="B30" t="s">
        <v>142</v>
      </c>
      <c r="C30" t="s">
        <v>143</v>
      </c>
    </row>
    <row r="31" spans="1:3" x14ac:dyDescent="0.2">
      <c r="A31" s="23" t="s">
        <v>144</v>
      </c>
      <c r="B31" t="s">
        <v>145</v>
      </c>
    </row>
    <row r="32" spans="1:3" x14ac:dyDescent="0.2">
      <c r="A32" s="23" t="s">
        <v>146</v>
      </c>
      <c r="B32" t="s">
        <v>147</v>
      </c>
      <c r="C32" t="s">
        <v>148</v>
      </c>
    </row>
    <row r="33" spans="1:3" x14ac:dyDescent="0.2">
      <c r="A33" s="23" t="s">
        <v>149</v>
      </c>
      <c r="B33" t="s">
        <v>150</v>
      </c>
      <c r="C33" t="s">
        <v>151</v>
      </c>
    </row>
    <row r="34" spans="1:3" x14ac:dyDescent="0.2">
      <c r="A34" s="23" t="s">
        <v>152</v>
      </c>
      <c r="B34" t="s">
        <v>153</v>
      </c>
      <c r="C34" t="s">
        <v>154</v>
      </c>
    </row>
    <row r="35" spans="1:3" x14ac:dyDescent="0.2">
      <c r="A35" s="23" t="s">
        <v>155</v>
      </c>
      <c r="B35" t="s">
        <v>156</v>
      </c>
    </row>
    <row r="36" spans="1:3" x14ac:dyDescent="0.2">
      <c r="A36" s="23" t="s">
        <v>157</v>
      </c>
      <c r="B36" t="s">
        <v>158</v>
      </c>
    </row>
    <row r="37" spans="1:3" x14ac:dyDescent="0.2">
      <c r="A37" s="23" t="s">
        <v>159</v>
      </c>
      <c r="B37" t="s">
        <v>160</v>
      </c>
    </row>
    <row r="38" spans="1:3" x14ac:dyDescent="0.2">
      <c r="A38" s="23" t="s">
        <v>161</v>
      </c>
      <c r="B38" t="s">
        <v>162</v>
      </c>
      <c r="C38" t="s">
        <v>163</v>
      </c>
    </row>
    <row r="39" spans="1:3" x14ac:dyDescent="0.2">
      <c r="A39" s="23" t="s">
        <v>164</v>
      </c>
      <c r="B39" t="s">
        <v>165</v>
      </c>
    </row>
    <row r="40" spans="1:3" x14ac:dyDescent="0.2">
      <c r="A40" s="23" t="s">
        <v>166</v>
      </c>
      <c r="B40" t="s">
        <v>167</v>
      </c>
    </row>
    <row r="41" spans="1:3" x14ac:dyDescent="0.2">
      <c r="A41" s="23" t="s">
        <v>168</v>
      </c>
      <c r="B41" t="s">
        <v>169</v>
      </c>
      <c r="C41" t="s">
        <v>170</v>
      </c>
    </row>
    <row r="42" spans="1:3" x14ac:dyDescent="0.2">
      <c r="A42" s="23" t="s">
        <v>171</v>
      </c>
      <c r="B42" t="s">
        <v>172</v>
      </c>
    </row>
    <row r="43" spans="1:3" x14ac:dyDescent="0.2">
      <c r="A43" s="23" t="s">
        <v>173</v>
      </c>
      <c r="B43"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023CB-E538-3E4A-8208-025D86B5BBCF}">
  <dimension ref="A1:S137"/>
  <sheetViews>
    <sheetView tabSelected="1" workbookViewId="0">
      <selection activeCell="D25" sqref="D25"/>
    </sheetView>
  </sheetViews>
  <sheetFormatPr baseColWidth="10" defaultRowHeight="16" x14ac:dyDescent="0.2"/>
  <cols>
    <col min="2" max="2" width="17.83203125" bestFit="1" customWidth="1"/>
    <col min="3" max="3" width="10.83203125" style="1"/>
    <col min="4" max="4" width="23.1640625" customWidth="1"/>
    <col min="5" max="5" width="45" customWidth="1"/>
    <col min="6" max="6" width="43.83203125" customWidth="1"/>
    <col min="7" max="7" width="12.83203125" customWidth="1"/>
    <col min="8" max="8" width="34.83203125" customWidth="1"/>
    <col min="9" max="9" width="25.6640625" customWidth="1"/>
    <col min="10" max="10" width="24.5" customWidth="1"/>
    <col min="12" max="12" width="28" bestFit="1" customWidth="1"/>
    <col min="13" max="13" width="25.6640625" bestFit="1" customWidth="1"/>
    <col min="14" max="14" width="12.6640625" bestFit="1" customWidth="1"/>
    <col min="15" max="15" width="9.33203125" bestFit="1" customWidth="1"/>
  </cols>
  <sheetData>
    <row r="1" spans="1:19" ht="17" thickBot="1" x14ac:dyDescent="0.25"/>
    <row r="2" spans="1:19" ht="25" thickBot="1" x14ac:dyDescent="0.35">
      <c r="L2" s="32" t="s">
        <v>42</v>
      </c>
      <c r="M2" s="33"/>
      <c r="N2" s="33"/>
      <c r="O2" s="34"/>
      <c r="P2" s="5"/>
      <c r="Q2" s="35" t="s">
        <v>11</v>
      </c>
      <c r="R2" s="36"/>
      <c r="S2" s="36"/>
    </row>
    <row r="3" spans="1:19" s="1" customFormat="1" ht="21" thickBot="1" x14ac:dyDescent="0.3">
      <c r="A3" s="2" t="s">
        <v>9</v>
      </c>
      <c r="B3" s="2" t="s">
        <v>8</v>
      </c>
      <c r="C3" s="2" t="s">
        <v>10</v>
      </c>
      <c r="D3" s="2" t="s">
        <v>37</v>
      </c>
      <c r="E3" s="2" t="s">
        <v>39</v>
      </c>
      <c r="F3" s="2" t="s">
        <v>41</v>
      </c>
      <c r="G3" s="2" t="s">
        <v>44</v>
      </c>
      <c r="H3" s="2" t="s">
        <v>32</v>
      </c>
      <c r="I3" s="2" t="s">
        <v>38</v>
      </c>
      <c r="J3" s="2" t="s">
        <v>40</v>
      </c>
      <c r="K3" s="2"/>
      <c r="L3" s="18" t="s">
        <v>12</v>
      </c>
      <c r="M3" s="19" t="s">
        <v>19</v>
      </c>
      <c r="N3" s="19" t="s">
        <v>14</v>
      </c>
      <c r="O3" s="20" t="s">
        <v>43</v>
      </c>
      <c r="P3"/>
    </row>
    <row r="4" spans="1:19" ht="17" thickTop="1" x14ac:dyDescent="0.2">
      <c r="A4" s="1" t="s">
        <v>21</v>
      </c>
      <c r="B4" s="3">
        <v>44421</v>
      </c>
      <c r="C4" s="1">
        <v>1</v>
      </c>
      <c r="D4" s="1">
        <v>250</v>
      </c>
      <c r="E4" s="1">
        <f>D4</f>
        <v>250</v>
      </c>
      <c r="F4" s="4">
        <f>E4-(E4*(EXP((-LN(2)/$N$10))))</f>
        <v>30.920893065891562</v>
      </c>
      <c r="H4" s="1">
        <v>0</v>
      </c>
      <c r="I4" s="4">
        <f>H4</f>
        <v>0</v>
      </c>
      <c r="J4" s="4">
        <v>0</v>
      </c>
      <c r="L4" s="12" t="s">
        <v>30</v>
      </c>
      <c r="M4" s="11">
        <v>350</v>
      </c>
      <c r="N4" s="11" t="s">
        <v>31</v>
      </c>
      <c r="O4" s="13" t="s">
        <v>29</v>
      </c>
    </row>
    <row r="5" spans="1:19" x14ac:dyDescent="0.2">
      <c r="A5" s="1" t="s">
        <v>22</v>
      </c>
      <c r="B5" s="3">
        <v>44422</v>
      </c>
      <c r="D5" s="1">
        <v>0</v>
      </c>
      <c r="E5" s="4">
        <f>D5+(E4*(EXP((-LN(2)/$N$10))))</f>
        <v>219.07910693410844</v>
      </c>
      <c r="F5" s="4">
        <f>E5-(E5*(EXP((-LN(2)/$N$10))))</f>
        <v>27.096486553922375</v>
      </c>
      <c r="H5" s="1">
        <v>0</v>
      </c>
      <c r="I5" s="4">
        <f>H5+(H4*(EXP((-LN(2)/$N$14))))</f>
        <v>0</v>
      </c>
      <c r="J5" s="4">
        <f>I4-(I4*(EXP((-LN(2)/$N$14))))</f>
        <v>0</v>
      </c>
      <c r="L5" s="14" t="s">
        <v>13</v>
      </c>
      <c r="M5" s="11" t="s">
        <v>16</v>
      </c>
      <c r="N5" s="11">
        <v>7</v>
      </c>
      <c r="O5" s="13" t="s">
        <v>18</v>
      </c>
    </row>
    <row r="6" spans="1:19" x14ac:dyDescent="0.2">
      <c r="A6" s="1" t="s">
        <v>23</v>
      </c>
      <c r="B6" s="3">
        <v>44423</v>
      </c>
      <c r="D6" s="1">
        <v>0</v>
      </c>
      <c r="E6" s="4">
        <f t="shared" ref="E6:E69" si="0">D6+(E5*(EXP((-LN(2)/$N$10))))</f>
        <v>191.98262038018606</v>
      </c>
      <c r="F6" s="4">
        <f t="shared" ref="F6:F69" si="1">E6-(E6*(EXP((-LN(2)/$N$10))))</f>
        <v>23.745096301141558</v>
      </c>
      <c r="H6" s="1">
        <v>0</v>
      </c>
      <c r="I6" s="4">
        <f t="shared" ref="I6:I69" si="2">H6+(H5*(EXP((-LN(2)/$N$10))))</f>
        <v>0</v>
      </c>
      <c r="J6" s="4">
        <f t="shared" ref="J6:J69" si="3">I5-(I5*(EXP((-LN(2)/$N$14))))</f>
        <v>0</v>
      </c>
      <c r="L6" s="14" t="s">
        <v>33</v>
      </c>
      <c r="M6" s="11">
        <v>210</v>
      </c>
      <c r="N6" s="11" t="s">
        <v>34</v>
      </c>
      <c r="O6" s="13" t="s">
        <v>29</v>
      </c>
    </row>
    <row r="7" spans="1:19" ht="17" thickBot="1" x14ac:dyDescent="0.25">
      <c r="A7" s="1" t="s">
        <v>24</v>
      </c>
      <c r="B7" s="3">
        <v>44424</v>
      </c>
      <c r="D7" s="1">
        <v>0</v>
      </c>
      <c r="E7" s="4">
        <f t="shared" si="0"/>
        <v>168.2375240790445</v>
      </c>
      <c r="F7" s="4">
        <f t="shared" si="1"/>
        <v>20.808217966873968</v>
      </c>
      <c r="H7" s="1">
        <v>0</v>
      </c>
      <c r="I7" s="4">
        <f t="shared" si="2"/>
        <v>0</v>
      </c>
      <c r="J7" s="4">
        <f t="shared" si="3"/>
        <v>0</v>
      </c>
      <c r="L7" s="15" t="s">
        <v>13</v>
      </c>
      <c r="M7" s="16" t="s">
        <v>16</v>
      </c>
      <c r="N7" s="16">
        <v>7</v>
      </c>
      <c r="O7" s="17" t="s">
        <v>18</v>
      </c>
    </row>
    <row r="8" spans="1:19" ht="17" thickBot="1" x14ac:dyDescent="0.25">
      <c r="A8" s="1" t="s">
        <v>25</v>
      </c>
      <c r="B8" s="3">
        <v>44425</v>
      </c>
      <c r="D8" s="1">
        <v>0</v>
      </c>
      <c r="E8" s="4">
        <f t="shared" si="0"/>
        <v>147.42930611217054</v>
      </c>
      <c r="F8" s="4">
        <f t="shared" si="1"/>
        <v>18.234583236292082</v>
      </c>
      <c r="H8" s="1">
        <v>0</v>
      </c>
      <c r="I8" s="4">
        <f t="shared" si="2"/>
        <v>0</v>
      </c>
      <c r="J8" s="4">
        <f t="shared" si="3"/>
        <v>0</v>
      </c>
      <c r="L8" s="8"/>
      <c r="M8" s="6"/>
      <c r="N8" s="6"/>
      <c r="O8" s="7"/>
    </row>
    <row r="9" spans="1:19" x14ac:dyDescent="0.2">
      <c r="A9" s="1" t="s">
        <v>26</v>
      </c>
      <c r="B9" s="3">
        <v>44426</v>
      </c>
      <c r="D9" s="1">
        <v>0</v>
      </c>
      <c r="E9" s="4">
        <f t="shared" si="0"/>
        <v>129.19472287587845</v>
      </c>
      <c r="F9" s="4">
        <f t="shared" si="1"/>
        <v>15.979264842890132</v>
      </c>
      <c r="H9" s="1">
        <v>0</v>
      </c>
      <c r="I9" s="4">
        <f t="shared" si="2"/>
        <v>0</v>
      </c>
      <c r="J9" s="4">
        <f t="shared" si="3"/>
        <v>0</v>
      </c>
      <c r="L9" s="29" t="s">
        <v>35</v>
      </c>
      <c r="M9" s="30"/>
      <c r="N9" s="30"/>
      <c r="O9" s="31"/>
    </row>
    <row r="10" spans="1:19" x14ac:dyDescent="0.2">
      <c r="A10" s="1" t="s">
        <v>20</v>
      </c>
      <c r="B10" s="3">
        <v>44427</v>
      </c>
      <c r="D10" s="1">
        <v>250</v>
      </c>
      <c r="E10" s="4">
        <f t="shared" si="0"/>
        <v>363.21545803298829</v>
      </c>
      <c r="F10" s="4">
        <f t="shared" si="1"/>
        <v>44.923785350867433</v>
      </c>
      <c r="H10" s="1">
        <v>0</v>
      </c>
      <c r="I10" s="4">
        <f t="shared" si="2"/>
        <v>0</v>
      </c>
      <c r="J10" s="4">
        <f t="shared" si="3"/>
        <v>0</v>
      </c>
      <c r="L10" s="14" t="s">
        <v>17</v>
      </c>
      <c r="M10" s="11" t="s">
        <v>15</v>
      </c>
      <c r="N10" s="11">
        <v>5.25</v>
      </c>
      <c r="O10" s="13" t="s">
        <v>18</v>
      </c>
    </row>
    <row r="11" spans="1:19" ht="17" thickBot="1" x14ac:dyDescent="0.25">
      <c r="A11" s="1" t="s">
        <v>21</v>
      </c>
      <c r="B11" s="3">
        <v>44428</v>
      </c>
      <c r="C11" s="1">
        <v>2</v>
      </c>
      <c r="D11" s="1">
        <v>0</v>
      </c>
      <c r="E11" s="4">
        <f t="shared" si="0"/>
        <v>318.29167268212086</v>
      </c>
      <c r="F11" s="4">
        <f t="shared" si="1"/>
        <v>39.367451099070479</v>
      </c>
      <c r="H11" s="1">
        <v>0</v>
      </c>
      <c r="I11" s="4">
        <f t="shared" si="2"/>
        <v>0</v>
      </c>
      <c r="J11" s="4">
        <f t="shared" si="3"/>
        <v>0</v>
      </c>
      <c r="L11" s="15" t="s">
        <v>27</v>
      </c>
      <c r="M11" s="16">
        <v>250</v>
      </c>
      <c r="N11" s="16" t="s">
        <v>28</v>
      </c>
      <c r="O11" s="17" t="s">
        <v>29</v>
      </c>
    </row>
    <row r="12" spans="1:19" ht="17" thickBot="1" x14ac:dyDescent="0.25">
      <c r="A12" s="1" t="s">
        <v>22</v>
      </c>
      <c r="B12" s="3">
        <v>44429</v>
      </c>
      <c r="D12" s="1">
        <v>0</v>
      </c>
      <c r="E12" s="4">
        <f t="shared" si="0"/>
        <v>278.92422158305038</v>
      </c>
      <c r="F12" s="4">
        <f t="shared" si="1"/>
        <v>34.498344116226178</v>
      </c>
      <c r="H12" s="1">
        <v>0</v>
      </c>
      <c r="I12" s="4">
        <f t="shared" si="2"/>
        <v>0</v>
      </c>
      <c r="J12" s="4">
        <f t="shared" si="3"/>
        <v>0</v>
      </c>
      <c r="L12" s="8"/>
      <c r="M12" s="9"/>
      <c r="N12" s="9"/>
      <c r="O12" s="10"/>
    </row>
    <row r="13" spans="1:19" x14ac:dyDescent="0.2">
      <c r="A13" s="1" t="s">
        <v>23</v>
      </c>
      <c r="B13" s="3">
        <v>44430</v>
      </c>
      <c r="D13" s="1">
        <v>0</v>
      </c>
      <c r="E13" s="4">
        <f t="shared" si="0"/>
        <v>244.4258774668242</v>
      </c>
      <c r="F13" s="4">
        <f t="shared" si="1"/>
        <v>30.231465678753551</v>
      </c>
      <c r="H13" s="1">
        <v>0</v>
      </c>
      <c r="I13" s="4">
        <f t="shared" si="2"/>
        <v>0</v>
      </c>
      <c r="J13" s="4">
        <f t="shared" si="3"/>
        <v>0</v>
      </c>
      <c r="L13" s="29" t="s">
        <v>36</v>
      </c>
      <c r="M13" s="30"/>
      <c r="N13" s="30"/>
      <c r="O13" s="31"/>
    </row>
    <row r="14" spans="1:19" x14ac:dyDescent="0.2">
      <c r="A14" s="1" t="s">
        <v>24</v>
      </c>
      <c r="B14" s="3">
        <v>44431</v>
      </c>
      <c r="D14" s="1">
        <v>50</v>
      </c>
      <c r="E14" s="4">
        <f t="shared" si="0"/>
        <v>264.19441178807062</v>
      </c>
      <c r="F14" s="4">
        <f t="shared" si="1"/>
        <v>32.676508622020236</v>
      </c>
      <c r="H14" s="1">
        <v>30</v>
      </c>
      <c r="I14" s="4">
        <f t="shared" si="2"/>
        <v>30</v>
      </c>
      <c r="J14" s="4">
        <f t="shared" si="3"/>
        <v>0</v>
      </c>
      <c r="L14" s="14" t="s">
        <v>17</v>
      </c>
      <c r="M14" s="11" t="s">
        <v>32</v>
      </c>
      <c r="N14" s="11">
        <v>2.7</v>
      </c>
      <c r="O14" s="13" t="s">
        <v>18</v>
      </c>
    </row>
    <row r="15" spans="1:19" ht="17" thickBot="1" x14ac:dyDescent="0.25">
      <c r="A15" s="1" t="s">
        <v>25</v>
      </c>
      <c r="B15" s="3">
        <v>44432</v>
      </c>
      <c r="D15" s="1">
        <v>50</v>
      </c>
      <c r="E15" s="4">
        <f t="shared" si="0"/>
        <v>281.51790316605036</v>
      </c>
      <c r="F15" s="4">
        <f t="shared" si="1"/>
        <v>34.819139919725842</v>
      </c>
      <c r="H15" s="1">
        <v>30</v>
      </c>
      <c r="I15" s="4">
        <f t="shared" si="2"/>
        <v>56.289492832093011</v>
      </c>
      <c r="J15" s="4">
        <f t="shared" si="3"/>
        <v>6.7924837226009807</v>
      </c>
      <c r="L15" s="15" t="s">
        <v>27</v>
      </c>
      <c r="M15" s="16">
        <v>100</v>
      </c>
      <c r="N15" s="16" t="s">
        <v>28</v>
      </c>
      <c r="O15" s="17" t="s">
        <v>29</v>
      </c>
    </row>
    <row r="16" spans="1:19" x14ac:dyDescent="0.2">
      <c r="A16" s="1" t="s">
        <v>26</v>
      </c>
      <c r="B16" s="3">
        <v>44433</v>
      </c>
      <c r="D16" s="1">
        <v>50</v>
      </c>
      <c r="E16" s="4">
        <f t="shared" si="0"/>
        <v>296.69876324632452</v>
      </c>
      <c r="F16" s="4">
        <f t="shared" si="1"/>
        <v>36.69676292448753</v>
      </c>
      <c r="H16" s="1">
        <v>30</v>
      </c>
      <c r="I16" s="4">
        <f t="shared" si="2"/>
        <v>56.289492832093011</v>
      </c>
      <c r="J16" s="4">
        <f t="shared" si="3"/>
        <v>12.74484879384854</v>
      </c>
    </row>
    <row r="17" spans="1:10" x14ac:dyDescent="0.2">
      <c r="A17" s="1" t="s">
        <v>20</v>
      </c>
      <c r="B17" s="3">
        <v>44434</v>
      </c>
      <c r="D17" s="1">
        <v>50</v>
      </c>
      <c r="E17" s="4">
        <f t="shared" si="0"/>
        <v>310.00200032183699</v>
      </c>
      <c r="F17" s="4">
        <f t="shared" si="1"/>
        <v>38.342154808656005</v>
      </c>
      <c r="H17" s="1">
        <v>30</v>
      </c>
      <c r="I17" s="4">
        <f t="shared" si="2"/>
        <v>56.289492832093011</v>
      </c>
      <c r="J17" s="4">
        <f t="shared" si="3"/>
        <v>12.74484879384854</v>
      </c>
    </row>
    <row r="18" spans="1:10" x14ac:dyDescent="0.2">
      <c r="A18" s="1" t="s">
        <v>21</v>
      </c>
      <c r="B18" s="3">
        <v>44435</v>
      </c>
      <c r="C18" s="1">
        <v>3</v>
      </c>
      <c r="D18" s="1">
        <v>50</v>
      </c>
      <c r="E18" s="4">
        <f t="shared" si="0"/>
        <v>321.65984551318098</v>
      </c>
      <c r="F18" s="4">
        <f t="shared" si="1"/>
        <v>39.784038746817089</v>
      </c>
      <c r="H18" s="1">
        <v>30</v>
      </c>
      <c r="I18" s="4">
        <f t="shared" si="2"/>
        <v>56.289492832093011</v>
      </c>
      <c r="J18" s="4">
        <f t="shared" si="3"/>
        <v>12.74484879384854</v>
      </c>
    </row>
    <row r="19" spans="1:10" x14ac:dyDescent="0.2">
      <c r="A19" s="1" t="s">
        <v>22</v>
      </c>
      <c r="B19" s="3">
        <v>44436</v>
      </c>
      <c r="D19" s="1">
        <v>50</v>
      </c>
      <c r="E19" s="4">
        <f t="shared" si="0"/>
        <v>331.87580676636389</v>
      </c>
      <c r="F19" s="4">
        <f t="shared" si="1"/>
        <v>41.047585328716934</v>
      </c>
      <c r="H19" s="1">
        <v>30</v>
      </c>
      <c r="I19" s="4">
        <f t="shared" si="2"/>
        <v>56.289492832093011</v>
      </c>
      <c r="J19" s="4">
        <f t="shared" si="3"/>
        <v>12.74484879384854</v>
      </c>
    </row>
    <row r="20" spans="1:10" x14ac:dyDescent="0.2">
      <c r="A20" s="1" t="s">
        <v>23</v>
      </c>
      <c r="B20" s="3">
        <v>44437</v>
      </c>
      <c r="D20" s="1">
        <v>50</v>
      </c>
      <c r="E20" s="4">
        <f t="shared" si="0"/>
        <v>340.82822143764696</v>
      </c>
      <c r="F20" s="4">
        <f t="shared" si="1"/>
        <v>42.154851955645995</v>
      </c>
      <c r="H20" s="1">
        <v>30</v>
      </c>
      <c r="I20" s="4">
        <f t="shared" si="2"/>
        <v>56.289492832093011</v>
      </c>
      <c r="J20" s="4">
        <f t="shared" si="3"/>
        <v>12.74484879384854</v>
      </c>
    </row>
    <row r="21" spans="1:10" x14ac:dyDescent="0.2">
      <c r="A21" s="1" t="s">
        <v>24</v>
      </c>
      <c r="B21" s="3">
        <v>44438</v>
      </c>
      <c r="D21" s="1">
        <v>50</v>
      </c>
      <c r="E21" s="4">
        <f t="shared" si="0"/>
        <v>348.67336948200096</v>
      </c>
      <c r="F21" s="4">
        <f t="shared" si="1"/>
        <v>43.125167890708212</v>
      </c>
      <c r="H21" s="1">
        <v>30</v>
      </c>
      <c r="I21" s="4">
        <f t="shared" si="2"/>
        <v>56.289492832093011</v>
      </c>
      <c r="J21" s="4">
        <f t="shared" si="3"/>
        <v>12.74484879384854</v>
      </c>
    </row>
    <row r="22" spans="1:10" x14ac:dyDescent="0.2">
      <c r="A22" s="1" t="s">
        <v>25</v>
      </c>
      <c r="B22" s="3">
        <v>44439</v>
      </c>
      <c r="D22" s="1">
        <v>50</v>
      </c>
      <c r="E22" s="4">
        <f t="shared" si="0"/>
        <v>355.54820159129275</v>
      </c>
      <c r="F22" s="4">
        <f t="shared" si="1"/>
        <v>43.975471684697709</v>
      </c>
      <c r="H22" s="1">
        <v>30</v>
      </c>
      <c r="I22" s="4">
        <f t="shared" si="2"/>
        <v>56.289492832093011</v>
      </c>
      <c r="J22" s="4">
        <f t="shared" si="3"/>
        <v>12.74484879384854</v>
      </c>
    </row>
    <row r="23" spans="1:10" x14ac:dyDescent="0.2">
      <c r="A23" s="1" t="s">
        <v>26</v>
      </c>
      <c r="B23" s="3">
        <v>44440</v>
      </c>
      <c r="D23" s="1">
        <v>50</v>
      </c>
      <c r="E23" s="4">
        <f t="shared" si="0"/>
        <v>361.57272990659504</v>
      </c>
      <c r="F23" s="4">
        <f t="shared" si="1"/>
        <v>44.720606867937306</v>
      </c>
      <c r="H23" s="1">
        <v>30</v>
      </c>
      <c r="I23" s="4">
        <f t="shared" si="2"/>
        <v>56.289492832093011</v>
      </c>
      <c r="J23" s="4">
        <f t="shared" si="3"/>
        <v>12.74484879384854</v>
      </c>
    </row>
    <row r="24" spans="1:10" x14ac:dyDescent="0.2">
      <c r="A24" s="1" t="s">
        <v>20</v>
      </c>
      <c r="B24" s="3">
        <v>44441</v>
      </c>
      <c r="D24" s="1">
        <v>50</v>
      </c>
      <c r="E24" s="4">
        <f t="shared" si="0"/>
        <v>366.85212303865774</v>
      </c>
      <c r="F24" s="4">
        <f t="shared" si="1"/>
        <v>45.373581069894556</v>
      </c>
      <c r="H24" s="1">
        <v>30</v>
      </c>
      <c r="I24" s="4">
        <f t="shared" si="2"/>
        <v>56.289492832093011</v>
      </c>
      <c r="J24" s="4">
        <f t="shared" si="3"/>
        <v>12.74484879384854</v>
      </c>
    </row>
    <row r="25" spans="1:10" x14ac:dyDescent="0.2">
      <c r="A25" s="1" t="s">
        <v>21</v>
      </c>
      <c r="B25" s="3">
        <v>44442</v>
      </c>
      <c r="C25" s="1">
        <v>4</v>
      </c>
      <c r="D25" s="1">
        <v>0</v>
      </c>
      <c r="E25" s="4">
        <f t="shared" si="0"/>
        <v>321.47854196876318</v>
      </c>
      <c r="F25" s="4">
        <f t="shared" si="1"/>
        <v>39.761614476779471</v>
      </c>
      <c r="H25" s="1">
        <v>30</v>
      </c>
      <c r="I25" s="4">
        <f t="shared" si="2"/>
        <v>56.289492832093011</v>
      </c>
      <c r="J25" s="4">
        <f t="shared" si="3"/>
        <v>12.74484879384854</v>
      </c>
    </row>
    <row r="26" spans="1:10" x14ac:dyDescent="0.2">
      <c r="A26" s="1" t="s">
        <v>22</v>
      </c>
      <c r="B26" s="3">
        <v>44443</v>
      </c>
      <c r="D26" s="1">
        <v>0</v>
      </c>
      <c r="E26" s="4">
        <f t="shared" si="0"/>
        <v>281.71692749198371</v>
      </c>
      <c r="F26" s="4">
        <f t="shared" si="1"/>
        <v>34.843755959324625</v>
      </c>
      <c r="H26" s="1">
        <v>30</v>
      </c>
      <c r="I26" s="4">
        <f t="shared" si="2"/>
        <v>56.289492832093011</v>
      </c>
      <c r="J26" s="4">
        <f t="shared" si="3"/>
        <v>12.74484879384854</v>
      </c>
    </row>
    <row r="27" spans="1:10" x14ac:dyDescent="0.2">
      <c r="A27" s="1" t="s">
        <v>23</v>
      </c>
      <c r="B27" s="3">
        <v>44444</v>
      </c>
      <c r="D27" s="1">
        <v>0</v>
      </c>
      <c r="E27" s="4">
        <f t="shared" si="0"/>
        <v>246.87317153265909</v>
      </c>
      <c r="F27" s="4">
        <f t="shared" si="1"/>
        <v>30.534155751195442</v>
      </c>
      <c r="H27" s="1">
        <v>30</v>
      </c>
      <c r="I27" s="4">
        <f t="shared" si="2"/>
        <v>56.289492832093011</v>
      </c>
      <c r="J27" s="4">
        <f t="shared" si="3"/>
        <v>12.74484879384854</v>
      </c>
    </row>
    <row r="28" spans="1:10" x14ac:dyDescent="0.2">
      <c r="A28" s="1" t="s">
        <v>24</v>
      </c>
      <c r="B28" s="3">
        <v>44445</v>
      </c>
      <c r="D28" s="1">
        <v>0</v>
      </c>
      <c r="E28" s="4">
        <f t="shared" si="0"/>
        <v>216.33901578146364</v>
      </c>
      <c r="F28" s="4">
        <f t="shared" si="1"/>
        <v>26.757582291835462</v>
      </c>
      <c r="H28" s="1">
        <v>30</v>
      </c>
      <c r="I28" s="4">
        <f t="shared" si="2"/>
        <v>56.289492832093011</v>
      </c>
      <c r="J28" s="4">
        <f t="shared" si="3"/>
        <v>12.74484879384854</v>
      </c>
    </row>
    <row r="29" spans="1:10" x14ac:dyDescent="0.2">
      <c r="A29" s="1" t="s">
        <v>25</v>
      </c>
      <c r="B29" s="3">
        <v>44446</v>
      </c>
      <c r="D29" s="1">
        <v>50</v>
      </c>
      <c r="E29" s="4">
        <f t="shared" si="0"/>
        <v>239.58143348962818</v>
      </c>
      <c r="F29" s="4">
        <f t="shared" si="1"/>
        <v>29.632287542023221</v>
      </c>
      <c r="H29" s="1">
        <v>30</v>
      </c>
      <c r="I29" s="4">
        <f t="shared" si="2"/>
        <v>56.289492832093011</v>
      </c>
      <c r="J29" s="4">
        <f t="shared" si="3"/>
        <v>12.74484879384854</v>
      </c>
    </row>
    <row r="30" spans="1:10" x14ac:dyDescent="0.2">
      <c r="A30" s="1" t="s">
        <v>26</v>
      </c>
      <c r="B30" s="3">
        <v>44447</v>
      </c>
      <c r="D30" s="1">
        <v>50</v>
      </c>
      <c r="E30" s="4">
        <f t="shared" si="0"/>
        <v>259.94914594760496</v>
      </c>
      <c r="F30" s="4">
        <f t="shared" si="1"/>
        <v>32.151438977662934</v>
      </c>
      <c r="H30" s="1">
        <v>30</v>
      </c>
      <c r="I30" s="4">
        <f t="shared" si="2"/>
        <v>56.289492832093011</v>
      </c>
      <c r="J30" s="4">
        <f t="shared" si="3"/>
        <v>12.74484879384854</v>
      </c>
    </row>
    <row r="31" spans="1:10" x14ac:dyDescent="0.2">
      <c r="A31" s="1" t="s">
        <v>20</v>
      </c>
      <c r="B31" s="3">
        <v>44448</v>
      </c>
      <c r="D31" s="1">
        <v>50</v>
      </c>
      <c r="E31" s="4">
        <f t="shared" si="0"/>
        <v>277.79770696994206</v>
      </c>
      <c r="F31" s="4">
        <f t="shared" si="1"/>
        <v>34.359012764669842</v>
      </c>
      <c r="H31" s="1">
        <v>30</v>
      </c>
      <c r="I31" s="4">
        <f t="shared" si="2"/>
        <v>56.289492832093011</v>
      </c>
      <c r="J31" s="4">
        <f t="shared" si="3"/>
        <v>12.74484879384854</v>
      </c>
    </row>
    <row r="32" spans="1:10" x14ac:dyDescent="0.2">
      <c r="A32" s="1" t="s">
        <v>21</v>
      </c>
      <c r="B32" s="3">
        <v>44449</v>
      </c>
      <c r="C32" s="1">
        <v>5</v>
      </c>
      <c r="D32" s="1">
        <v>50</v>
      </c>
      <c r="E32" s="4">
        <f t="shared" si="0"/>
        <v>293.43869420527221</v>
      </c>
      <c r="F32" s="4">
        <f t="shared" si="1"/>
        <v>36.293545939664341</v>
      </c>
      <c r="H32" s="1">
        <v>30</v>
      </c>
      <c r="I32" s="4">
        <f t="shared" si="2"/>
        <v>56.289492832093011</v>
      </c>
      <c r="J32" s="4">
        <f t="shared" si="3"/>
        <v>12.74484879384854</v>
      </c>
    </row>
    <row r="33" spans="1:10" x14ac:dyDescent="0.2">
      <c r="A33" s="1" t="s">
        <v>22</v>
      </c>
      <c r="B33" s="3">
        <v>44450</v>
      </c>
      <c r="D33" s="1">
        <v>50</v>
      </c>
      <c r="E33" s="4">
        <f t="shared" si="0"/>
        <v>307.14514826560787</v>
      </c>
      <c r="F33" s="4">
        <f t="shared" si="1"/>
        <v>37.988809140913077</v>
      </c>
      <c r="H33" s="1">
        <v>30</v>
      </c>
      <c r="I33" s="4">
        <f t="shared" si="2"/>
        <v>56.289492832093011</v>
      </c>
      <c r="J33" s="4">
        <f t="shared" si="3"/>
        <v>12.74484879384854</v>
      </c>
    </row>
    <row r="34" spans="1:10" x14ac:dyDescent="0.2">
      <c r="A34" s="1" t="s">
        <v>23</v>
      </c>
      <c r="B34" s="3">
        <v>44451</v>
      </c>
      <c r="D34" s="1">
        <v>50</v>
      </c>
      <c r="E34" s="4">
        <f t="shared" si="0"/>
        <v>319.1563391246948</v>
      </c>
      <c r="F34" s="4">
        <f t="shared" si="1"/>
        <v>39.474396133504456</v>
      </c>
      <c r="H34" s="1">
        <v>30</v>
      </c>
      <c r="I34" s="4">
        <f t="shared" si="2"/>
        <v>56.289492832093011</v>
      </c>
      <c r="J34" s="4">
        <f t="shared" si="3"/>
        <v>12.74484879384854</v>
      </c>
    </row>
    <row r="35" spans="1:10" x14ac:dyDescent="0.2">
      <c r="A35" s="1" t="s">
        <v>24</v>
      </c>
      <c r="B35" s="3">
        <v>44452</v>
      </c>
      <c r="D35" s="1">
        <v>50</v>
      </c>
      <c r="E35" s="4">
        <f t="shared" si="0"/>
        <v>329.68194299119034</v>
      </c>
      <c r="F35" s="4">
        <f t="shared" si="1"/>
        <v>40.776240419943861</v>
      </c>
      <c r="H35" s="1">
        <v>30</v>
      </c>
      <c r="I35" s="4">
        <f t="shared" si="2"/>
        <v>56.289492832093011</v>
      </c>
      <c r="J35" s="4">
        <f t="shared" si="3"/>
        <v>12.74484879384854</v>
      </c>
    </row>
    <row r="36" spans="1:10" x14ac:dyDescent="0.2">
      <c r="A36" s="1" t="s">
        <v>25</v>
      </c>
      <c r="B36" s="3">
        <v>44453</v>
      </c>
      <c r="D36" s="1">
        <v>50</v>
      </c>
      <c r="E36" s="4">
        <f t="shared" si="0"/>
        <v>338.90570257124648</v>
      </c>
      <c r="F36" s="4">
        <f t="shared" si="1"/>
        <v>41.917067954505455</v>
      </c>
      <c r="H36" s="1">
        <v>30</v>
      </c>
      <c r="I36" s="4">
        <f t="shared" si="2"/>
        <v>56.289492832093011</v>
      </c>
      <c r="J36" s="4">
        <f t="shared" si="3"/>
        <v>12.74484879384854</v>
      </c>
    </row>
    <row r="37" spans="1:10" x14ac:dyDescent="0.2">
      <c r="A37" s="1" t="s">
        <v>26</v>
      </c>
      <c r="B37" s="3">
        <v>44454</v>
      </c>
      <c r="D37" s="1">
        <v>50</v>
      </c>
      <c r="E37" s="4">
        <f t="shared" si="0"/>
        <v>346.98863461674102</v>
      </c>
      <c r="F37" s="4">
        <f t="shared" si="1"/>
        <v>42.916793864255908</v>
      </c>
      <c r="H37" s="1">
        <v>30</v>
      </c>
      <c r="I37" s="4">
        <f t="shared" si="2"/>
        <v>56.289492832093011</v>
      </c>
      <c r="J37" s="4">
        <f t="shared" si="3"/>
        <v>12.74484879384854</v>
      </c>
    </row>
    <row r="38" spans="1:10" x14ac:dyDescent="0.2">
      <c r="A38" s="1" t="s">
        <v>20</v>
      </c>
      <c r="B38" s="3">
        <v>44455</v>
      </c>
      <c r="D38" s="1">
        <v>50</v>
      </c>
      <c r="E38" s="4">
        <f t="shared" si="0"/>
        <v>354.07184075248512</v>
      </c>
      <c r="F38" s="4">
        <f t="shared" si="1"/>
        <v>43.792870102203949</v>
      </c>
      <c r="H38" s="1">
        <v>30</v>
      </c>
      <c r="I38" s="4">
        <f t="shared" si="2"/>
        <v>56.289492832093011</v>
      </c>
      <c r="J38" s="4">
        <f t="shared" si="3"/>
        <v>12.74484879384854</v>
      </c>
    </row>
    <row r="39" spans="1:10" x14ac:dyDescent="0.2">
      <c r="A39" s="1" t="s">
        <v>21</v>
      </c>
      <c r="B39" s="3">
        <v>44456</v>
      </c>
      <c r="C39" s="1">
        <v>6</v>
      </c>
      <c r="D39" s="1">
        <v>50</v>
      </c>
      <c r="E39" s="4">
        <f t="shared" si="0"/>
        <v>360.27897065028117</v>
      </c>
      <c r="F39" s="4">
        <f t="shared" si="1"/>
        <v>44.560590101467312</v>
      </c>
      <c r="H39" s="1">
        <v>30</v>
      </c>
      <c r="I39" s="4">
        <f t="shared" si="2"/>
        <v>56.289492832093011</v>
      </c>
      <c r="J39" s="4">
        <f t="shared" si="3"/>
        <v>12.74484879384854</v>
      </c>
    </row>
    <row r="40" spans="1:10" x14ac:dyDescent="0.2">
      <c r="A40" s="1" t="s">
        <v>22</v>
      </c>
      <c r="B40" s="3">
        <v>44457</v>
      </c>
      <c r="D40" s="1">
        <v>50</v>
      </c>
      <c r="E40" s="4">
        <f t="shared" si="0"/>
        <v>365.71838054881385</v>
      </c>
      <c r="F40" s="4">
        <f t="shared" si="1"/>
        <v>45.233355748723682</v>
      </c>
      <c r="H40" s="1">
        <v>30</v>
      </c>
      <c r="I40" s="4">
        <f t="shared" si="2"/>
        <v>56.289492832093011</v>
      </c>
      <c r="J40" s="4">
        <f t="shared" si="3"/>
        <v>12.74484879384854</v>
      </c>
    </row>
    <row r="41" spans="1:10" x14ac:dyDescent="0.2">
      <c r="A41" s="1" t="s">
        <v>23</v>
      </c>
      <c r="B41" s="3">
        <v>44458</v>
      </c>
      <c r="D41" s="1">
        <v>50</v>
      </c>
      <c r="E41" s="4">
        <f t="shared" si="0"/>
        <v>370.48502480009017</v>
      </c>
      <c r="F41" s="4">
        <f t="shared" si="1"/>
        <v>45.822911337431094</v>
      </c>
      <c r="H41" s="1">
        <v>30</v>
      </c>
      <c r="I41" s="4">
        <f t="shared" si="2"/>
        <v>56.289492832093011</v>
      </c>
      <c r="J41" s="4">
        <f t="shared" si="3"/>
        <v>12.74484879384854</v>
      </c>
    </row>
    <row r="42" spans="1:10" x14ac:dyDescent="0.2">
      <c r="A42" s="1" t="s">
        <v>24</v>
      </c>
      <c r="B42" s="3">
        <v>44459</v>
      </c>
      <c r="D42" s="1">
        <v>50</v>
      </c>
      <c r="E42" s="4">
        <f t="shared" si="0"/>
        <v>374.66211346265908</v>
      </c>
      <c r="F42" s="4">
        <f t="shared" si="1"/>
        <v>46.339548584879253</v>
      </c>
      <c r="H42" s="1">
        <v>30</v>
      </c>
      <c r="I42" s="4">
        <f t="shared" si="2"/>
        <v>56.289492832093011</v>
      </c>
      <c r="J42" s="4">
        <f t="shared" si="3"/>
        <v>12.74484879384854</v>
      </c>
    </row>
    <row r="43" spans="1:10" x14ac:dyDescent="0.2">
      <c r="A43" s="1" t="s">
        <v>25</v>
      </c>
      <c r="B43" s="3">
        <v>44460</v>
      </c>
      <c r="D43" s="1">
        <v>50</v>
      </c>
      <c r="E43" s="4">
        <f t="shared" si="0"/>
        <v>378.32256487777983</v>
      </c>
      <c r="F43" s="4">
        <f t="shared" si="1"/>
        <v>46.792286291998607</v>
      </c>
      <c r="H43" s="1">
        <v>30</v>
      </c>
      <c r="I43" s="4">
        <f t="shared" si="2"/>
        <v>56.289492832093011</v>
      </c>
      <c r="J43" s="4">
        <f t="shared" si="3"/>
        <v>12.74484879384854</v>
      </c>
    </row>
    <row r="44" spans="1:10" x14ac:dyDescent="0.2">
      <c r="A44" s="1" t="s">
        <v>26</v>
      </c>
      <c r="B44" s="3">
        <v>44461</v>
      </c>
      <c r="D44" s="1">
        <v>50</v>
      </c>
      <c r="E44" s="4">
        <f t="shared" si="0"/>
        <v>381.53027858578122</v>
      </c>
      <c r="F44" s="4">
        <f t="shared" si="1"/>
        <v>47.189027782203027</v>
      </c>
      <c r="H44" s="1">
        <v>30</v>
      </c>
      <c r="I44" s="4">
        <f t="shared" si="2"/>
        <v>56.289492832093011</v>
      </c>
      <c r="J44" s="4">
        <f t="shared" si="3"/>
        <v>12.74484879384854</v>
      </c>
    </row>
    <row r="45" spans="1:10" x14ac:dyDescent="0.2">
      <c r="A45" s="1" t="s">
        <v>20</v>
      </c>
      <c r="B45" s="3">
        <v>44462</v>
      </c>
      <c r="D45" s="1">
        <v>50</v>
      </c>
      <c r="E45" s="4">
        <f t="shared" si="0"/>
        <v>384.34125080357819</v>
      </c>
      <c r="F45" s="4">
        <f t="shared" si="1"/>
        <v>47.536698867633845</v>
      </c>
      <c r="H45" s="1">
        <v>30</v>
      </c>
      <c r="I45" s="4">
        <f t="shared" si="2"/>
        <v>56.289492832093011</v>
      </c>
      <c r="J45" s="4">
        <f t="shared" si="3"/>
        <v>12.74484879384854</v>
      </c>
    </row>
    <row r="46" spans="1:10" x14ac:dyDescent="0.2">
      <c r="A46" s="1" t="s">
        <v>21</v>
      </c>
      <c r="B46" s="3">
        <v>44463</v>
      </c>
      <c r="C46" s="1">
        <v>7</v>
      </c>
      <c r="D46" s="1">
        <v>50</v>
      </c>
      <c r="E46" s="4">
        <f t="shared" si="0"/>
        <v>386.80455193594435</v>
      </c>
      <c r="F46" s="4">
        <f t="shared" si="1"/>
        <v>47.841368751245739</v>
      </c>
      <c r="H46" s="1">
        <v>30</v>
      </c>
      <c r="I46" s="4">
        <f t="shared" si="2"/>
        <v>56.289492832093011</v>
      </c>
      <c r="J46" s="4">
        <f t="shared" si="3"/>
        <v>12.74484879384854</v>
      </c>
    </row>
    <row r="47" spans="1:10" x14ac:dyDescent="0.2">
      <c r="A47" s="1" t="s">
        <v>22</v>
      </c>
      <c r="B47" s="3">
        <v>44464</v>
      </c>
      <c r="D47" s="1">
        <v>50</v>
      </c>
      <c r="E47" s="4">
        <f t="shared" si="0"/>
        <v>388.96318318469861</v>
      </c>
      <c r="F47" s="4">
        <f t="shared" si="1"/>
        <v>48.108355975291431</v>
      </c>
      <c r="H47" s="1">
        <v>30</v>
      </c>
      <c r="I47" s="4">
        <f t="shared" si="2"/>
        <v>56.289492832093011</v>
      </c>
      <c r="J47" s="4">
        <f t="shared" si="3"/>
        <v>12.74484879384854</v>
      </c>
    </row>
    <row r="48" spans="1:10" x14ac:dyDescent="0.2">
      <c r="A48" s="1" t="s">
        <v>23</v>
      </c>
      <c r="B48" s="3">
        <v>44465</v>
      </c>
      <c r="D48" s="1">
        <v>50</v>
      </c>
      <c r="E48" s="4">
        <f t="shared" si="0"/>
        <v>390.85482720940718</v>
      </c>
      <c r="F48" s="4">
        <f t="shared" si="1"/>
        <v>48.342321265718454</v>
      </c>
      <c r="H48" s="1">
        <v>30</v>
      </c>
      <c r="I48" s="4">
        <f t="shared" si="2"/>
        <v>56.289492832093011</v>
      </c>
      <c r="J48" s="4">
        <f t="shared" si="3"/>
        <v>12.74484879384854</v>
      </c>
    </row>
    <row r="49" spans="1:10" x14ac:dyDescent="0.2">
      <c r="A49" s="1" t="s">
        <v>24</v>
      </c>
      <c r="B49" s="3">
        <v>44466</v>
      </c>
      <c r="D49" s="1">
        <v>50</v>
      </c>
      <c r="E49" s="4">
        <f t="shared" si="0"/>
        <v>392.51250594368872</v>
      </c>
      <c r="F49" s="4">
        <f t="shared" si="1"/>
        <v>48.5473488932397</v>
      </c>
      <c r="H49" s="1">
        <v>30</v>
      </c>
      <c r="I49" s="4">
        <f t="shared" si="2"/>
        <v>56.289492832093011</v>
      </c>
      <c r="J49" s="4">
        <f t="shared" si="3"/>
        <v>12.74484879384854</v>
      </c>
    </row>
    <row r="50" spans="1:10" x14ac:dyDescent="0.2">
      <c r="A50" s="1" t="s">
        <v>25</v>
      </c>
      <c r="B50" s="3">
        <v>44467</v>
      </c>
      <c r="D50" s="1">
        <v>50</v>
      </c>
      <c r="E50" s="4">
        <f t="shared" si="0"/>
        <v>393.96515705044902</v>
      </c>
      <c r="F50" s="4">
        <f t="shared" si="1"/>
        <v>48.727017971376483</v>
      </c>
      <c r="H50" s="1">
        <v>30</v>
      </c>
      <c r="I50" s="4">
        <f t="shared" si="2"/>
        <v>56.289492832093011</v>
      </c>
      <c r="J50" s="4">
        <f t="shared" si="3"/>
        <v>12.74484879384854</v>
      </c>
    </row>
    <row r="51" spans="1:10" x14ac:dyDescent="0.2">
      <c r="A51" s="1" t="s">
        <v>26</v>
      </c>
      <c r="B51" s="3">
        <v>44468</v>
      </c>
      <c r="D51" s="1">
        <v>50</v>
      </c>
      <c r="E51" s="4">
        <f t="shared" si="0"/>
        <v>395.23813907907254</v>
      </c>
      <c r="F51" s="4">
        <f t="shared" si="1"/>
        <v>48.884464936103939</v>
      </c>
      <c r="H51" s="1">
        <v>30</v>
      </c>
      <c r="I51" s="4">
        <f t="shared" si="2"/>
        <v>56.289492832093011</v>
      </c>
      <c r="J51" s="4">
        <f t="shared" si="3"/>
        <v>12.74484879384854</v>
      </c>
    </row>
    <row r="52" spans="1:10" x14ac:dyDescent="0.2">
      <c r="A52" s="1" t="s">
        <v>20</v>
      </c>
      <c r="B52" s="3">
        <v>44469</v>
      </c>
      <c r="D52" s="1">
        <v>50</v>
      </c>
      <c r="E52" s="4">
        <f t="shared" si="0"/>
        <v>396.3536741429686</v>
      </c>
      <c r="F52" s="4">
        <f t="shared" si="1"/>
        <v>49.022438297791894</v>
      </c>
      <c r="H52" s="1">
        <v>30</v>
      </c>
      <c r="I52" s="4">
        <f t="shared" si="2"/>
        <v>56.289492832093011</v>
      </c>
      <c r="J52" s="4">
        <f t="shared" si="3"/>
        <v>12.74484879384854</v>
      </c>
    </row>
    <row r="53" spans="1:10" x14ac:dyDescent="0.2">
      <c r="A53" s="1" t="s">
        <v>21</v>
      </c>
      <c r="B53" s="3">
        <v>44470</v>
      </c>
      <c r="C53" s="1">
        <v>8</v>
      </c>
      <c r="D53" s="1">
        <v>50</v>
      </c>
      <c r="E53" s="4">
        <f t="shared" si="0"/>
        <v>397.33123584517671</v>
      </c>
      <c r="F53" s="4">
        <f t="shared" si="1"/>
        <v>49.143346621229</v>
      </c>
      <c r="H53" s="1">
        <v>30</v>
      </c>
      <c r="I53" s="4">
        <f t="shared" si="2"/>
        <v>56.289492832093011</v>
      </c>
      <c r="J53" s="4">
        <f t="shared" si="3"/>
        <v>12.74484879384854</v>
      </c>
    </row>
    <row r="54" spans="1:10" x14ac:dyDescent="0.2">
      <c r="A54" s="1" t="s">
        <v>22</v>
      </c>
      <c r="B54" s="3">
        <v>44471</v>
      </c>
      <c r="D54" s="1">
        <v>50</v>
      </c>
      <c r="E54" s="4">
        <f t="shared" si="0"/>
        <v>398.18788922394771</v>
      </c>
      <c r="F54" s="4">
        <f t="shared" si="1"/>
        <v>49.24930057130706</v>
      </c>
      <c r="H54" s="1">
        <v>30</v>
      </c>
      <c r="I54" s="4">
        <f t="shared" si="2"/>
        <v>56.289492832093011</v>
      </c>
      <c r="J54" s="4">
        <f t="shared" si="3"/>
        <v>12.74484879384854</v>
      </c>
    </row>
    <row r="55" spans="1:10" x14ac:dyDescent="0.2">
      <c r="A55" s="1" t="s">
        <v>23</v>
      </c>
      <c r="B55" s="3">
        <v>44472</v>
      </c>
      <c r="D55" s="1">
        <v>50</v>
      </c>
      <c r="E55" s="4">
        <f t="shared" si="0"/>
        <v>398.93858865264065</v>
      </c>
      <c r="F55" s="4">
        <f t="shared" si="1"/>
        <v>49.342149758344021</v>
      </c>
      <c r="H55" s="1">
        <v>30</v>
      </c>
      <c r="I55" s="4">
        <f t="shared" si="2"/>
        <v>56.289492832093011</v>
      </c>
      <c r="J55" s="4">
        <f t="shared" si="3"/>
        <v>12.74484879384854</v>
      </c>
    </row>
    <row r="56" spans="1:10" x14ac:dyDescent="0.2">
      <c r="A56" s="1" t="s">
        <v>24</v>
      </c>
      <c r="B56" s="3">
        <v>44473</v>
      </c>
      <c r="D56" s="1">
        <v>50</v>
      </c>
      <c r="E56" s="4">
        <f t="shared" si="0"/>
        <v>399.59643889429663</v>
      </c>
      <c r="F56" s="4">
        <f t="shared" si="1"/>
        <v>49.423515026246491</v>
      </c>
      <c r="H56" s="1">
        <v>30</v>
      </c>
      <c r="I56" s="4">
        <f t="shared" si="2"/>
        <v>56.289492832093011</v>
      </c>
      <c r="J56" s="4">
        <f t="shared" si="3"/>
        <v>12.74484879384854</v>
      </c>
    </row>
    <row r="57" spans="1:10" x14ac:dyDescent="0.2">
      <c r="A57" s="1" t="s">
        <v>25</v>
      </c>
      <c r="B57" s="3">
        <v>44474</v>
      </c>
      <c r="D57" s="1">
        <v>50</v>
      </c>
      <c r="E57" s="4">
        <f t="shared" si="0"/>
        <v>400.17292386805013</v>
      </c>
      <c r="F57" s="4">
        <f t="shared" si="1"/>
        <v>49.494816747156619</v>
      </c>
      <c r="H57" s="1">
        <v>30</v>
      </c>
      <c r="I57" s="4">
        <f t="shared" si="2"/>
        <v>56.289492832093011</v>
      </c>
      <c r="J57" s="4">
        <f t="shared" si="3"/>
        <v>12.74484879384854</v>
      </c>
    </row>
    <row r="58" spans="1:10" x14ac:dyDescent="0.2">
      <c r="A58" s="1" t="s">
        <v>26</v>
      </c>
      <c r="B58" s="3">
        <v>44475</v>
      </c>
      <c r="D58" s="1">
        <v>50</v>
      </c>
      <c r="E58" s="4">
        <f t="shared" si="0"/>
        <v>400.67810712089351</v>
      </c>
      <c r="F58" s="4">
        <f t="shared" si="1"/>
        <v>49.557299616515991</v>
      </c>
      <c r="H58" s="1">
        <v>30</v>
      </c>
      <c r="I58" s="4">
        <f t="shared" si="2"/>
        <v>56.289492832093011</v>
      </c>
      <c r="J58" s="4">
        <f t="shared" si="3"/>
        <v>12.74484879384854</v>
      </c>
    </row>
    <row r="59" spans="1:10" x14ac:dyDescent="0.2">
      <c r="A59" s="1" t="s">
        <v>20</v>
      </c>
      <c r="B59" s="3">
        <v>44476</v>
      </c>
      <c r="D59" s="1">
        <v>50</v>
      </c>
      <c r="E59" s="4">
        <f t="shared" si="0"/>
        <v>401.12080750437752</v>
      </c>
      <c r="F59" s="4">
        <f t="shared" si="1"/>
        <v>49.612054381387736</v>
      </c>
      <c r="H59" s="1">
        <v>30</v>
      </c>
      <c r="I59" s="4">
        <f t="shared" si="2"/>
        <v>56.289492832093011</v>
      </c>
      <c r="J59" s="4">
        <f t="shared" si="3"/>
        <v>12.74484879384854</v>
      </c>
    </row>
    <row r="60" spans="1:10" x14ac:dyDescent="0.2">
      <c r="A60" s="1" t="s">
        <v>21</v>
      </c>
      <c r="B60" s="3">
        <v>44477</v>
      </c>
      <c r="C60" s="1">
        <v>9</v>
      </c>
      <c r="D60" s="1">
        <v>50</v>
      </c>
      <c r="E60" s="4">
        <f t="shared" si="0"/>
        <v>401.50875312298979</v>
      </c>
      <c r="F60" s="4">
        <f t="shared" si="1"/>
        <v>49.660036881341682</v>
      </c>
      <c r="H60" s="1">
        <v>30</v>
      </c>
      <c r="I60" s="4">
        <f t="shared" si="2"/>
        <v>56.289492832093011</v>
      </c>
      <c r="J60" s="4">
        <f t="shared" si="3"/>
        <v>12.74484879384854</v>
      </c>
    </row>
    <row r="61" spans="1:10" x14ac:dyDescent="0.2">
      <c r="A61" s="1" t="s">
        <v>22</v>
      </c>
      <c r="B61" s="3">
        <v>44478</v>
      </c>
      <c r="D61" s="1">
        <v>50</v>
      </c>
      <c r="E61" s="4">
        <f t="shared" si="0"/>
        <v>401.84871624164811</v>
      </c>
      <c r="F61" s="4">
        <f t="shared" si="1"/>
        <v>49.702084734295227</v>
      </c>
      <c r="H61" s="1">
        <v>30</v>
      </c>
      <c r="I61" s="4">
        <f t="shared" si="2"/>
        <v>56.289492832093011</v>
      </c>
      <c r="J61" s="4">
        <f t="shared" si="3"/>
        <v>12.74484879384854</v>
      </c>
    </row>
    <row r="62" spans="1:10" x14ac:dyDescent="0.2">
      <c r="A62" s="1" t="s">
        <v>23</v>
      </c>
      <c r="B62" s="3">
        <v>44479</v>
      </c>
      <c r="D62" s="1">
        <v>50</v>
      </c>
      <c r="E62" s="4">
        <f t="shared" si="0"/>
        <v>402.14663150735288</v>
      </c>
      <c r="F62" s="4">
        <f t="shared" si="1"/>
        <v>49.738931958589433</v>
      </c>
      <c r="H62" s="1">
        <v>30</v>
      </c>
      <c r="I62" s="4">
        <f t="shared" si="2"/>
        <v>56.289492832093011</v>
      </c>
      <c r="J62" s="4">
        <f t="shared" si="3"/>
        <v>12.74484879384854</v>
      </c>
    </row>
    <row r="63" spans="1:10" x14ac:dyDescent="0.2">
      <c r="A63" s="1" t="s">
        <v>24</v>
      </c>
      <c r="B63" s="3">
        <v>44480</v>
      </c>
      <c r="D63" s="1">
        <v>50</v>
      </c>
      <c r="E63" s="4">
        <f t="shared" si="0"/>
        <v>402.40769954876345</v>
      </c>
      <c r="F63" s="4">
        <f t="shared" si="1"/>
        <v>49.771221786554975</v>
      </c>
      <c r="H63" s="1">
        <v>30</v>
      </c>
      <c r="I63" s="4">
        <f t="shared" si="2"/>
        <v>56.289492832093011</v>
      </c>
      <c r="J63" s="4">
        <f t="shared" si="3"/>
        <v>12.74484879384854</v>
      </c>
    </row>
    <row r="64" spans="1:10" x14ac:dyDescent="0.2">
      <c r="A64" s="1" t="s">
        <v>25</v>
      </c>
      <c r="B64" s="3">
        <v>44481</v>
      </c>
      <c r="D64" s="1">
        <v>50</v>
      </c>
      <c r="E64" s="4">
        <f t="shared" si="0"/>
        <v>402.63647776220847</v>
      </c>
      <c r="F64" s="4">
        <f t="shared" si="1"/>
        <v>49.799517893249913</v>
      </c>
      <c r="H64" s="1">
        <v>30</v>
      </c>
      <c r="I64" s="4">
        <f t="shared" si="2"/>
        <v>56.289492832093011</v>
      </c>
      <c r="J64" s="4">
        <f t="shared" si="3"/>
        <v>12.74484879384854</v>
      </c>
    </row>
    <row r="65" spans="1:10" x14ac:dyDescent="0.2">
      <c r="A65" s="1" t="s">
        <v>26</v>
      </c>
      <c r="B65" s="3">
        <v>44482</v>
      </c>
      <c r="D65" s="1">
        <v>50</v>
      </c>
      <c r="E65" s="4">
        <f t="shared" si="0"/>
        <v>402.83695986895856</v>
      </c>
      <c r="F65" s="4">
        <f t="shared" si="1"/>
        <v>49.824314236387693</v>
      </c>
      <c r="H65" s="1">
        <v>30</v>
      </c>
      <c r="I65" s="4">
        <f t="shared" si="2"/>
        <v>56.289492832093011</v>
      </c>
      <c r="J65" s="4">
        <f t="shared" si="3"/>
        <v>12.74484879384854</v>
      </c>
    </row>
    <row r="66" spans="1:10" x14ac:dyDescent="0.2">
      <c r="A66" s="1" t="s">
        <v>20</v>
      </c>
      <c r="B66" s="3">
        <v>44483</v>
      </c>
      <c r="D66" s="1">
        <v>50</v>
      </c>
      <c r="E66" s="4">
        <f t="shared" si="0"/>
        <v>403.01264563257087</v>
      </c>
      <c r="F66" s="4">
        <f t="shared" si="1"/>
        <v>49.846043679227137</v>
      </c>
      <c r="H66" s="1">
        <v>30</v>
      </c>
      <c r="I66" s="4">
        <f t="shared" si="2"/>
        <v>56.289492832093011</v>
      </c>
      <c r="J66" s="4">
        <f t="shared" si="3"/>
        <v>12.74484879384854</v>
      </c>
    </row>
    <row r="67" spans="1:10" x14ac:dyDescent="0.2">
      <c r="A67" s="1" t="s">
        <v>21</v>
      </c>
      <c r="B67" s="3">
        <v>44484</v>
      </c>
      <c r="C67" s="1">
        <v>10</v>
      </c>
      <c r="D67" s="1">
        <v>50</v>
      </c>
      <c r="E67" s="4">
        <f t="shared" si="0"/>
        <v>403.16660195334373</v>
      </c>
      <c r="F67" s="4">
        <f t="shared" si="1"/>
        <v>49.865085546952855</v>
      </c>
      <c r="H67" s="1">
        <v>30</v>
      </c>
      <c r="I67" s="4">
        <f t="shared" si="2"/>
        <v>56.289492832093011</v>
      </c>
      <c r="J67" s="4">
        <f t="shared" si="3"/>
        <v>12.74484879384854</v>
      </c>
    </row>
    <row r="68" spans="1:10" x14ac:dyDescent="0.2">
      <c r="A68" s="1" t="s">
        <v>22</v>
      </c>
      <c r="B68" s="3">
        <v>44485</v>
      </c>
      <c r="D68" s="1">
        <v>50</v>
      </c>
      <c r="E68" s="4">
        <f t="shared" si="0"/>
        <v>403.30151640639087</v>
      </c>
      <c r="F68" s="4">
        <f t="shared" si="1"/>
        <v>49.881772248455718</v>
      </c>
      <c r="H68" s="1">
        <v>30</v>
      </c>
      <c r="I68" s="4">
        <f t="shared" si="2"/>
        <v>56.289492832093011</v>
      </c>
      <c r="J68" s="4">
        <f t="shared" si="3"/>
        <v>12.74484879384854</v>
      </c>
    </row>
    <row r="69" spans="1:10" x14ac:dyDescent="0.2">
      <c r="A69" s="1" t="s">
        <v>23</v>
      </c>
      <c r="B69" s="3">
        <v>44486</v>
      </c>
      <c r="D69" s="1">
        <v>50</v>
      </c>
      <c r="E69" s="4">
        <f t="shared" si="0"/>
        <v>403.41974415793516</v>
      </c>
      <c r="F69" s="4">
        <f t="shared" si="1"/>
        <v>49.896395079107378</v>
      </c>
      <c r="H69" s="1">
        <v>30</v>
      </c>
      <c r="I69" s="4">
        <f t="shared" si="2"/>
        <v>56.289492832093011</v>
      </c>
      <c r="J69" s="4">
        <f t="shared" si="3"/>
        <v>12.74484879384854</v>
      </c>
    </row>
    <row r="70" spans="1:10" x14ac:dyDescent="0.2">
      <c r="A70" s="1" t="s">
        <v>24</v>
      </c>
      <c r="B70" s="3">
        <v>44487</v>
      </c>
      <c r="D70" s="1">
        <v>50</v>
      </c>
      <c r="E70" s="4">
        <f t="shared" ref="E70:E133" si="4">D70+(E69*(EXP((-LN(2)/$N$10))))</f>
        <v>403.52334907882778</v>
      </c>
      <c r="F70" s="4">
        <f t="shared" ref="F70:F133" si="5">E70-(E70*(EXP((-LN(2)/$N$10))))</f>
        <v>49.90920930582746</v>
      </c>
      <c r="H70" s="1">
        <v>30</v>
      </c>
      <c r="I70" s="4">
        <f t="shared" ref="I70:I133" si="6">H70+(H69*(EXP((-LN(2)/$N$10))))</f>
        <v>56.289492832093011</v>
      </c>
      <c r="J70" s="4">
        <f t="shared" ref="J70:J133" si="7">I69-(I69*(EXP((-LN(2)/$N$14))))</f>
        <v>12.74484879384854</v>
      </c>
    </row>
    <row r="71" spans="1:10" x14ac:dyDescent="0.2">
      <c r="A71" s="1" t="s">
        <v>25</v>
      </c>
      <c r="B71" s="3">
        <v>44488</v>
      </c>
      <c r="D71" s="1">
        <v>50</v>
      </c>
      <c r="E71" s="4">
        <f t="shared" si="4"/>
        <v>403.61413977300032</v>
      </c>
      <c r="F71" s="4">
        <f t="shared" si="5"/>
        <v>49.920438623211055</v>
      </c>
      <c r="H71" s="1">
        <v>30</v>
      </c>
      <c r="I71" s="4">
        <f t="shared" si="6"/>
        <v>56.289492832093011</v>
      </c>
      <c r="J71" s="4">
        <f t="shared" si="7"/>
        <v>12.74484879384854</v>
      </c>
    </row>
    <row r="72" spans="1:10" x14ac:dyDescent="0.2">
      <c r="A72" s="1" t="s">
        <v>26</v>
      </c>
      <c r="B72" s="3">
        <v>44489</v>
      </c>
      <c r="D72" s="1">
        <v>0</v>
      </c>
      <c r="E72" s="4">
        <f t="shared" si="4"/>
        <v>353.69370114978926</v>
      </c>
      <c r="F72" s="4">
        <f t="shared" si="5"/>
        <v>43.746100445328182</v>
      </c>
      <c r="H72" s="1">
        <v>0</v>
      </c>
      <c r="I72" s="4">
        <f t="shared" si="6"/>
        <v>26.289492832093011</v>
      </c>
      <c r="J72" s="4">
        <f t="shared" si="7"/>
        <v>12.74484879384854</v>
      </c>
    </row>
    <row r="73" spans="1:10" x14ac:dyDescent="0.2">
      <c r="A73" s="1" t="s">
        <v>20</v>
      </c>
      <c r="B73" s="3">
        <v>44490</v>
      </c>
      <c r="D73" s="1">
        <v>0</v>
      </c>
      <c r="E73" s="4">
        <f t="shared" si="4"/>
        <v>309.94760070446108</v>
      </c>
      <c r="F73" s="4">
        <f t="shared" si="5"/>
        <v>38.335426469649178</v>
      </c>
      <c r="H73" s="1">
        <v>0</v>
      </c>
      <c r="I73" s="4">
        <f t="shared" si="6"/>
        <v>0</v>
      </c>
      <c r="J73" s="4">
        <f t="shared" si="7"/>
        <v>5.9523650712475629</v>
      </c>
    </row>
    <row r="74" spans="1:10" x14ac:dyDescent="0.2">
      <c r="A74" s="1" t="s">
        <v>21</v>
      </c>
      <c r="B74" s="3">
        <v>44491</v>
      </c>
      <c r="C74" s="1">
        <v>11</v>
      </c>
      <c r="D74" s="1">
        <v>0</v>
      </c>
      <c r="E74" s="4">
        <f t="shared" si="4"/>
        <v>271.6121742348119</v>
      </c>
      <c r="F74" s="4">
        <f t="shared" si="5"/>
        <v>33.593963979635731</v>
      </c>
      <c r="H74" s="1">
        <v>0</v>
      </c>
      <c r="I74" s="4">
        <f t="shared" si="6"/>
        <v>0</v>
      </c>
      <c r="J74" s="4">
        <f t="shared" si="7"/>
        <v>0</v>
      </c>
    </row>
    <row r="75" spans="1:10" x14ac:dyDescent="0.2">
      <c r="A75" s="1" t="s">
        <v>22</v>
      </c>
      <c r="B75" s="3">
        <v>44492</v>
      </c>
      <c r="D75" s="1">
        <v>0</v>
      </c>
      <c r="E75" s="4">
        <f t="shared" si="4"/>
        <v>238.01821025517617</v>
      </c>
      <c r="F75" s="4">
        <f t="shared" si="5"/>
        <v>29.438942508140798</v>
      </c>
      <c r="H75" s="1">
        <v>0</v>
      </c>
      <c r="I75" s="4">
        <f t="shared" si="6"/>
        <v>0</v>
      </c>
      <c r="J75" s="4">
        <f t="shared" si="7"/>
        <v>0</v>
      </c>
    </row>
    <row r="76" spans="1:10" x14ac:dyDescent="0.2">
      <c r="A76" s="1" t="s">
        <v>23</v>
      </c>
      <c r="B76" s="3">
        <v>44493</v>
      </c>
      <c r="D76" s="1">
        <v>0</v>
      </c>
      <c r="E76" s="4">
        <f t="shared" si="4"/>
        <v>208.57926774703537</v>
      </c>
      <c r="F76" s="4">
        <f t="shared" si="5"/>
        <v>25.797828935072204</v>
      </c>
      <c r="H76" s="1">
        <v>0</v>
      </c>
      <c r="I76" s="4">
        <f t="shared" si="6"/>
        <v>0</v>
      </c>
      <c r="J76" s="4">
        <f t="shared" si="7"/>
        <v>0</v>
      </c>
    </row>
    <row r="77" spans="1:10" x14ac:dyDescent="0.2">
      <c r="A77" s="1" t="s">
        <v>24</v>
      </c>
      <c r="B77" s="3">
        <v>44494</v>
      </c>
      <c r="D77" s="1">
        <v>0</v>
      </c>
      <c r="E77" s="4">
        <f t="shared" si="4"/>
        <v>182.78143881196317</v>
      </c>
      <c r="F77" s="4">
        <f t="shared" si="5"/>
        <v>22.607061295738077</v>
      </c>
      <c r="H77" s="1">
        <v>0</v>
      </c>
      <c r="I77" s="4">
        <f t="shared" si="6"/>
        <v>0</v>
      </c>
      <c r="J77" s="4">
        <f t="shared" si="7"/>
        <v>0</v>
      </c>
    </row>
    <row r="78" spans="1:10" x14ac:dyDescent="0.2">
      <c r="A78" s="1" t="s">
        <v>25</v>
      </c>
      <c r="B78" s="3">
        <v>44495</v>
      </c>
      <c r="D78" s="1">
        <v>0</v>
      </c>
      <c r="E78" s="4">
        <f t="shared" si="4"/>
        <v>160.17437751622509</v>
      </c>
      <c r="F78" s="4">
        <f t="shared" si="5"/>
        <v>19.810939196299785</v>
      </c>
      <c r="H78" s="1">
        <v>0</v>
      </c>
      <c r="I78" s="4">
        <f t="shared" si="6"/>
        <v>0</v>
      </c>
      <c r="J78" s="4">
        <f t="shared" si="7"/>
        <v>0</v>
      </c>
    </row>
    <row r="79" spans="1:10" x14ac:dyDescent="0.2">
      <c r="A79" s="1" t="s">
        <v>26</v>
      </c>
      <c r="B79" s="3">
        <v>44496</v>
      </c>
      <c r="D79" s="1">
        <v>0</v>
      </c>
      <c r="E79" s="4">
        <f t="shared" si="4"/>
        <v>140.36343831992531</v>
      </c>
      <c r="F79" s="4">
        <f t="shared" si="5"/>
        <v>17.36065146660512</v>
      </c>
      <c r="H79" s="1">
        <v>0</v>
      </c>
      <c r="I79" s="4">
        <f t="shared" si="6"/>
        <v>0</v>
      </c>
      <c r="J79" s="4">
        <f t="shared" si="7"/>
        <v>0</v>
      </c>
    </row>
    <row r="80" spans="1:10" x14ac:dyDescent="0.2">
      <c r="A80" s="1" t="s">
        <v>20</v>
      </c>
      <c r="B80" s="3">
        <v>44497</v>
      </c>
      <c r="D80" s="1">
        <v>0</v>
      </c>
      <c r="E80" s="4">
        <f t="shared" si="4"/>
        <v>123.00278685332019</v>
      </c>
      <c r="F80" s="4">
        <f t="shared" si="5"/>
        <v>15.21342407639267</v>
      </c>
      <c r="H80" s="1">
        <v>0</v>
      </c>
      <c r="I80" s="4">
        <f t="shared" si="6"/>
        <v>0</v>
      </c>
      <c r="J80" s="4">
        <f t="shared" si="7"/>
        <v>0</v>
      </c>
    </row>
    <row r="81" spans="1:10" x14ac:dyDescent="0.2">
      <c r="A81" s="1" t="s">
        <v>21</v>
      </c>
      <c r="B81" s="3">
        <v>44498</v>
      </c>
      <c r="C81" s="1">
        <v>12</v>
      </c>
      <c r="D81" s="1">
        <v>0</v>
      </c>
      <c r="E81" s="4">
        <f t="shared" si="4"/>
        <v>107.78936277692752</v>
      </c>
      <c r="F81" s="4">
        <f t="shared" si="5"/>
        <v>13.331773440263873</v>
      </c>
      <c r="H81" s="1">
        <v>0</v>
      </c>
      <c r="I81" s="4">
        <f t="shared" si="6"/>
        <v>0</v>
      </c>
      <c r="J81" s="4">
        <f t="shared" si="7"/>
        <v>0</v>
      </c>
    </row>
    <row r="82" spans="1:10" x14ac:dyDescent="0.2">
      <c r="A82" s="1" t="s">
        <v>22</v>
      </c>
      <c r="B82" s="3">
        <v>44499</v>
      </c>
      <c r="D82" s="1">
        <v>0</v>
      </c>
      <c r="E82" s="4">
        <f t="shared" si="4"/>
        <v>94.457589336663645</v>
      </c>
      <c r="F82" s="4">
        <f t="shared" si="5"/>
        <v>11.682852076563506</v>
      </c>
      <c r="H82" s="1">
        <v>0</v>
      </c>
      <c r="I82" s="4">
        <f t="shared" si="6"/>
        <v>0</v>
      </c>
      <c r="J82" s="4">
        <f t="shared" si="7"/>
        <v>0</v>
      </c>
    </row>
    <row r="83" spans="1:10" x14ac:dyDescent="0.2">
      <c r="A83" s="1" t="s">
        <v>23</v>
      </c>
      <c r="B83" s="3">
        <v>44500</v>
      </c>
      <c r="D83" s="1">
        <v>0</v>
      </c>
      <c r="E83" s="4">
        <f t="shared" si="4"/>
        <v>82.774737260100139</v>
      </c>
      <c r="F83" s="4">
        <f t="shared" si="5"/>
        <v>10.237875197507307</v>
      </c>
      <c r="H83" s="1">
        <v>0</v>
      </c>
      <c r="I83" s="4">
        <f t="shared" si="6"/>
        <v>0</v>
      </c>
      <c r="J83" s="4">
        <f t="shared" si="7"/>
        <v>0</v>
      </c>
    </row>
    <row r="84" spans="1:10" x14ac:dyDescent="0.2">
      <c r="A84" s="1" t="s">
        <v>24</v>
      </c>
      <c r="B84" s="3">
        <v>44501</v>
      </c>
      <c r="D84" s="1">
        <v>0</v>
      </c>
      <c r="E84" s="4">
        <f t="shared" si="4"/>
        <v>72.536862062592832</v>
      </c>
      <c r="F84" s="4">
        <f t="shared" si="5"/>
        <v>8.9716182206910418</v>
      </c>
      <c r="H84" s="1">
        <v>0</v>
      </c>
      <c r="I84" s="4">
        <f t="shared" si="6"/>
        <v>0</v>
      </c>
      <c r="J84" s="4">
        <f t="shared" si="7"/>
        <v>0</v>
      </c>
    </row>
    <row r="85" spans="1:10" x14ac:dyDescent="0.2">
      <c r="A85" s="1" t="s">
        <v>25</v>
      </c>
      <c r="B85" s="3">
        <v>44502</v>
      </c>
      <c r="D85" s="1">
        <v>0</v>
      </c>
      <c r="E85" s="4">
        <f t="shared" si="4"/>
        <v>63.56524384190179</v>
      </c>
      <c r="F85" s="4">
        <f t="shared" si="5"/>
        <v>7.8619764301710759</v>
      </c>
      <c r="H85" s="1">
        <v>0</v>
      </c>
      <c r="I85" s="4">
        <f t="shared" si="6"/>
        <v>0</v>
      </c>
      <c r="J85" s="4">
        <f t="shared" si="7"/>
        <v>0</v>
      </c>
    </row>
    <row r="86" spans="1:10" x14ac:dyDescent="0.2">
      <c r="A86" s="1" t="s">
        <v>26</v>
      </c>
      <c r="B86" s="3">
        <v>44503</v>
      </c>
      <c r="D86" s="1">
        <v>0</v>
      </c>
      <c r="E86" s="4">
        <f t="shared" si="4"/>
        <v>55.703267411730714</v>
      </c>
      <c r="F86" s="4">
        <f t="shared" si="5"/>
        <v>6.8895791002355509</v>
      </c>
      <c r="H86" s="1">
        <v>0</v>
      </c>
      <c r="I86" s="4">
        <f t="shared" si="6"/>
        <v>0</v>
      </c>
      <c r="J86" s="4">
        <f t="shared" si="7"/>
        <v>0</v>
      </c>
    </row>
    <row r="87" spans="1:10" x14ac:dyDescent="0.2">
      <c r="A87" s="1" t="s">
        <v>20</v>
      </c>
      <c r="B87" s="3">
        <v>44504</v>
      </c>
      <c r="D87" s="1">
        <v>0</v>
      </c>
      <c r="E87" s="4">
        <f t="shared" si="4"/>
        <v>48.813688311495163</v>
      </c>
      <c r="F87" s="4">
        <f t="shared" si="5"/>
        <v>6.0374513457260122</v>
      </c>
      <c r="H87" s="1">
        <v>0</v>
      </c>
      <c r="I87" s="4">
        <f t="shared" si="6"/>
        <v>0</v>
      </c>
      <c r="J87" s="4">
        <f t="shared" si="7"/>
        <v>0</v>
      </c>
    </row>
    <row r="88" spans="1:10" x14ac:dyDescent="0.2">
      <c r="A88" s="1" t="s">
        <v>21</v>
      </c>
      <c r="B88" s="3">
        <v>44505</v>
      </c>
      <c r="C88" s="1">
        <v>13</v>
      </c>
      <c r="D88" s="1">
        <v>0</v>
      </c>
      <c r="E88" s="4">
        <f t="shared" si="4"/>
        <v>42.776236965769151</v>
      </c>
      <c r="F88" s="4">
        <f t="shared" si="5"/>
        <v>5.2907177959191429</v>
      </c>
      <c r="H88" s="1">
        <v>0</v>
      </c>
      <c r="I88" s="4">
        <f t="shared" si="6"/>
        <v>0</v>
      </c>
      <c r="J88" s="4">
        <f t="shared" si="7"/>
        <v>0</v>
      </c>
    </row>
    <row r="89" spans="1:10" x14ac:dyDescent="0.2">
      <c r="A89" s="1" t="s">
        <v>22</v>
      </c>
      <c r="B89" s="3">
        <v>44506</v>
      </c>
      <c r="D89" s="1">
        <v>0</v>
      </c>
      <c r="E89" s="4">
        <f t="shared" si="4"/>
        <v>37.485519169850008</v>
      </c>
      <c r="F89" s="4">
        <f t="shared" si="5"/>
        <v>4.6363429190814429</v>
      </c>
      <c r="H89" s="1">
        <v>0</v>
      </c>
      <c r="I89" s="4">
        <f t="shared" si="6"/>
        <v>0</v>
      </c>
      <c r="J89" s="4">
        <f t="shared" si="7"/>
        <v>0</v>
      </c>
    </row>
    <row r="90" spans="1:10" x14ac:dyDescent="0.2">
      <c r="A90" s="1" t="s">
        <v>23</v>
      </c>
      <c r="B90" s="3">
        <v>44507</v>
      </c>
      <c r="D90" s="1">
        <v>0</v>
      </c>
      <c r="E90" s="4">
        <f t="shared" si="4"/>
        <v>32.849176250768565</v>
      </c>
      <c r="F90" s="4">
        <f t="shared" si="5"/>
        <v>4.0629034646105602</v>
      </c>
      <c r="H90" s="1">
        <v>0</v>
      </c>
      <c r="I90" s="4">
        <f t="shared" si="6"/>
        <v>0</v>
      </c>
      <c r="J90" s="4">
        <f t="shared" si="7"/>
        <v>0</v>
      </c>
    </row>
    <row r="91" spans="1:10" x14ac:dyDescent="0.2">
      <c r="A91" s="1" t="s">
        <v>24</v>
      </c>
      <c r="B91" s="3">
        <v>44508</v>
      </c>
      <c r="D91" s="1">
        <v>0</v>
      </c>
      <c r="E91" s="4">
        <f t="shared" si="4"/>
        <v>28.786272786158005</v>
      </c>
      <c r="F91" s="4">
        <f t="shared" si="5"/>
        <v>3.5603890503455062</v>
      </c>
      <c r="H91" s="1">
        <v>0</v>
      </c>
      <c r="I91" s="4">
        <f t="shared" si="6"/>
        <v>0</v>
      </c>
      <c r="J91" s="4">
        <f t="shared" si="7"/>
        <v>0</v>
      </c>
    </row>
    <row r="92" spans="1:10" x14ac:dyDescent="0.2">
      <c r="A92" s="1" t="s">
        <v>25</v>
      </c>
      <c r="B92" s="3">
        <v>44509</v>
      </c>
      <c r="D92" s="1">
        <v>0</v>
      </c>
      <c r="E92" s="4">
        <f t="shared" si="4"/>
        <v>25.225883735812499</v>
      </c>
      <c r="F92" s="4">
        <f t="shared" si="5"/>
        <v>3.1200274139506874</v>
      </c>
      <c r="H92" s="1">
        <v>0</v>
      </c>
      <c r="I92" s="4">
        <f t="shared" si="6"/>
        <v>0</v>
      </c>
      <c r="J92" s="4">
        <f t="shared" si="7"/>
        <v>0</v>
      </c>
    </row>
    <row r="93" spans="1:10" x14ac:dyDescent="0.2">
      <c r="A93" s="1" t="s">
        <v>26</v>
      </c>
      <c r="B93" s="3">
        <v>44510</v>
      </c>
      <c r="D93" s="1">
        <v>0</v>
      </c>
      <c r="E93" s="4">
        <f t="shared" si="4"/>
        <v>22.105856321861811</v>
      </c>
      <c r="F93" s="4">
        <f t="shared" si="5"/>
        <v>2.7341312778330078</v>
      </c>
      <c r="H93" s="1">
        <v>0</v>
      </c>
      <c r="I93" s="4">
        <f t="shared" si="6"/>
        <v>0</v>
      </c>
      <c r="J93" s="4">
        <f t="shared" si="7"/>
        <v>0</v>
      </c>
    </row>
    <row r="94" spans="1:10" x14ac:dyDescent="0.2">
      <c r="A94" s="1" t="s">
        <v>20</v>
      </c>
      <c r="B94" s="3">
        <v>44511</v>
      </c>
      <c r="D94" s="1">
        <v>0</v>
      </c>
      <c r="E94" s="4">
        <f t="shared" si="4"/>
        <v>19.371725044028803</v>
      </c>
      <c r="F94" s="4">
        <f t="shared" si="5"/>
        <v>2.3959641543530736</v>
      </c>
      <c r="H94" s="1">
        <v>0</v>
      </c>
      <c r="I94" s="4">
        <f t="shared" si="6"/>
        <v>0</v>
      </c>
      <c r="J94" s="4">
        <f t="shared" si="7"/>
        <v>0</v>
      </c>
    </row>
    <row r="95" spans="1:10" x14ac:dyDescent="0.2">
      <c r="A95" s="1" t="s">
        <v>21</v>
      </c>
      <c r="B95" s="3">
        <v>44512</v>
      </c>
      <c r="C95" s="1">
        <v>14</v>
      </c>
      <c r="D95" s="1">
        <v>0</v>
      </c>
      <c r="E95" s="4">
        <f t="shared" si="4"/>
        <v>16.97576088967573</v>
      </c>
      <c r="F95" s="4">
        <f t="shared" si="5"/>
        <v>2.0996227487272314</v>
      </c>
      <c r="H95" s="1">
        <v>0</v>
      </c>
      <c r="I95" s="4">
        <f t="shared" si="6"/>
        <v>0</v>
      </c>
      <c r="J95" s="4">
        <f t="shared" si="7"/>
        <v>0</v>
      </c>
    </row>
    <row r="96" spans="1:10" x14ac:dyDescent="0.2">
      <c r="A96" s="1" t="s">
        <v>22</v>
      </c>
      <c r="B96" s="3">
        <v>44513</v>
      </c>
      <c r="D96" s="1">
        <v>0</v>
      </c>
      <c r="E96" s="4">
        <f t="shared" si="4"/>
        <v>14.876138140948498</v>
      </c>
      <c r="F96" s="4">
        <f t="shared" si="5"/>
        <v>1.8399339067587981</v>
      </c>
      <c r="H96" s="1">
        <v>0</v>
      </c>
      <c r="I96" s="4">
        <f t="shared" si="6"/>
        <v>0</v>
      </c>
      <c r="J96" s="4">
        <f t="shared" si="7"/>
        <v>0</v>
      </c>
    </row>
    <row r="97" spans="1:10" x14ac:dyDescent="0.2">
      <c r="A97" s="1" t="s">
        <v>23</v>
      </c>
      <c r="B97" s="3">
        <v>44514</v>
      </c>
      <c r="D97" s="1">
        <v>0</v>
      </c>
      <c r="E97" s="4">
        <f t="shared" si="4"/>
        <v>13.0362042341897</v>
      </c>
      <c r="F97" s="4">
        <f t="shared" si="5"/>
        <v>1.612364308442011</v>
      </c>
      <c r="H97" s="1">
        <v>0</v>
      </c>
      <c r="I97" s="4">
        <f t="shared" si="6"/>
        <v>0</v>
      </c>
      <c r="J97" s="4">
        <f t="shared" si="7"/>
        <v>0</v>
      </c>
    </row>
    <row r="98" spans="1:10" x14ac:dyDescent="0.2">
      <c r="A98" s="1" t="s">
        <v>24</v>
      </c>
      <c r="B98" s="3">
        <v>44515</v>
      </c>
      <c r="D98" s="1">
        <v>0</v>
      </c>
      <c r="E98" s="4">
        <f t="shared" si="4"/>
        <v>11.423839925747689</v>
      </c>
      <c r="F98" s="4">
        <f t="shared" si="5"/>
        <v>1.4129413309836281</v>
      </c>
      <c r="H98" s="1">
        <v>0</v>
      </c>
      <c r="I98" s="4">
        <f t="shared" si="6"/>
        <v>0</v>
      </c>
      <c r="J98" s="4">
        <f t="shared" si="7"/>
        <v>0</v>
      </c>
    </row>
    <row r="99" spans="1:10" x14ac:dyDescent="0.2">
      <c r="A99" s="1" t="s">
        <v>25</v>
      </c>
      <c r="B99" s="3">
        <v>44516</v>
      </c>
      <c r="D99" s="1">
        <v>0</v>
      </c>
      <c r="E99" s="4">
        <f t="shared" si="4"/>
        <v>10.010898594764061</v>
      </c>
      <c r="F99" s="4">
        <f t="shared" si="5"/>
        <v>1.2381836997687348</v>
      </c>
      <c r="H99" s="1">
        <v>0</v>
      </c>
      <c r="I99" s="4">
        <f t="shared" si="6"/>
        <v>0</v>
      </c>
      <c r="J99" s="4">
        <f t="shared" si="7"/>
        <v>0</v>
      </c>
    </row>
    <row r="100" spans="1:10" x14ac:dyDescent="0.2">
      <c r="A100" s="1" t="s">
        <v>26</v>
      </c>
      <c r="B100" s="3">
        <v>44517</v>
      </c>
      <c r="D100" s="1">
        <v>0</v>
      </c>
      <c r="E100" s="4">
        <f t="shared" si="4"/>
        <v>8.7727148949953264</v>
      </c>
      <c r="F100" s="4">
        <f t="shared" si="5"/>
        <v>1.0850407166628191</v>
      </c>
      <c r="H100" s="1">
        <v>0</v>
      </c>
      <c r="I100" s="4">
        <f t="shared" si="6"/>
        <v>0</v>
      </c>
      <c r="J100" s="4">
        <f t="shared" si="7"/>
        <v>0</v>
      </c>
    </row>
    <row r="101" spans="1:10" x14ac:dyDescent="0.2">
      <c r="A101" s="1" t="s">
        <v>20</v>
      </c>
      <c r="B101" s="3">
        <v>44518</v>
      </c>
      <c r="D101" s="1">
        <v>0</v>
      </c>
      <c r="E101" s="4">
        <f t="shared" si="4"/>
        <v>7.6876741783325073</v>
      </c>
      <c r="F101" s="4">
        <f t="shared" si="5"/>
        <v>0.95083900477454097</v>
      </c>
      <c r="H101" s="1">
        <v>0</v>
      </c>
      <c r="I101" s="4">
        <f t="shared" si="6"/>
        <v>0</v>
      </c>
      <c r="J101" s="4">
        <f t="shared" si="7"/>
        <v>0</v>
      </c>
    </row>
    <row r="102" spans="1:10" x14ac:dyDescent="0.2">
      <c r="A102" s="1" t="s">
        <v>21</v>
      </c>
      <c r="B102" s="3">
        <v>44519</v>
      </c>
      <c r="C102" s="1">
        <v>15</v>
      </c>
      <c r="D102" s="1">
        <v>0</v>
      </c>
      <c r="E102" s="4">
        <f t="shared" si="4"/>
        <v>6.7368351735579663</v>
      </c>
      <c r="F102" s="4">
        <f t="shared" si="5"/>
        <v>0.83323584001649209</v>
      </c>
      <c r="H102" s="1">
        <v>0</v>
      </c>
      <c r="I102" s="4">
        <f t="shared" si="6"/>
        <v>0</v>
      </c>
      <c r="J102" s="4">
        <f t="shared" si="7"/>
        <v>0</v>
      </c>
    </row>
    <row r="103" spans="1:10" x14ac:dyDescent="0.2">
      <c r="A103" s="1" t="s">
        <v>22</v>
      </c>
      <c r="B103" s="3">
        <v>44520</v>
      </c>
      <c r="D103" s="1">
        <v>0</v>
      </c>
      <c r="E103" s="4">
        <f t="shared" si="4"/>
        <v>5.9035993335414743</v>
      </c>
      <c r="F103" s="4">
        <f t="shared" si="5"/>
        <v>0.73017825478521914</v>
      </c>
      <c r="H103" s="1">
        <v>0</v>
      </c>
      <c r="I103" s="4">
        <f t="shared" si="6"/>
        <v>0</v>
      </c>
      <c r="J103" s="4">
        <f t="shared" si="7"/>
        <v>0</v>
      </c>
    </row>
    <row r="104" spans="1:10" x14ac:dyDescent="0.2">
      <c r="A104" s="1" t="s">
        <v>23</v>
      </c>
      <c r="B104" s="3">
        <v>44521</v>
      </c>
      <c r="D104" s="1">
        <v>0</v>
      </c>
      <c r="E104" s="4">
        <f t="shared" si="4"/>
        <v>5.1734210787562551</v>
      </c>
      <c r="F104" s="4">
        <f t="shared" si="5"/>
        <v>0.6398671998442067</v>
      </c>
      <c r="H104" s="1">
        <v>0</v>
      </c>
      <c r="I104" s="4">
        <f t="shared" si="6"/>
        <v>0</v>
      </c>
      <c r="J104" s="4">
        <f t="shared" si="7"/>
        <v>0</v>
      </c>
    </row>
    <row r="105" spans="1:10" x14ac:dyDescent="0.2">
      <c r="A105" s="1" t="s">
        <v>24</v>
      </c>
      <c r="B105" s="3">
        <v>44522</v>
      </c>
      <c r="D105" s="1">
        <v>0</v>
      </c>
      <c r="E105" s="4">
        <f t="shared" si="4"/>
        <v>4.5335538789120484</v>
      </c>
      <c r="F105" s="4">
        <f t="shared" si="5"/>
        <v>0.56072613879318967</v>
      </c>
      <c r="H105" s="1">
        <v>0</v>
      </c>
      <c r="I105" s="4">
        <f t="shared" si="6"/>
        <v>0</v>
      </c>
      <c r="J105" s="4">
        <f t="shared" si="7"/>
        <v>0</v>
      </c>
    </row>
    <row r="106" spans="1:10" x14ac:dyDescent="0.2">
      <c r="A106" s="1" t="s">
        <v>25</v>
      </c>
      <c r="B106" s="3">
        <v>44523</v>
      </c>
      <c r="D106" s="1">
        <v>0</v>
      </c>
      <c r="E106" s="4">
        <f t="shared" si="4"/>
        <v>3.9728277401188588</v>
      </c>
      <c r="F106" s="4">
        <f t="shared" si="5"/>
        <v>0.4913735268856918</v>
      </c>
      <c r="H106" s="1">
        <v>0</v>
      </c>
      <c r="I106" s="4">
        <f t="shared" si="6"/>
        <v>0</v>
      </c>
      <c r="J106" s="4">
        <f t="shared" si="7"/>
        <v>0</v>
      </c>
    </row>
    <row r="107" spans="1:10" x14ac:dyDescent="0.2">
      <c r="A107" s="1" t="s">
        <v>26</v>
      </c>
      <c r="B107" s="3">
        <v>44524</v>
      </c>
      <c r="D107" s="1">
        <v>0</v>
      </c>
      <c r="E107" s="4">
        <f t="shared" si="4"/>
        <v>3.4814542132331669</v>
      </c>
      <c r="F107" s="4">
        <f t="shared" si="5"/>
        <v>0.43059869376472193</v>
      </c>
      <c r="H107" s="1">
        <v>0</v>
      </c>
      <c r="I107" s="4">
        <f t="shared" si="6"/>
        <v>0</v>
      </c>
      <c r="J107" s="4">
        <f t="shared" si="7"/>
        <v>0</v>
      </c>
    </row>
    <row r="108" spans="1:10" x14ac:dyDescent="0.2">
      <c r="A108" s="1" t="s">
        <v>20</v>
      </c>
      <c r="B108" s="3">
        <v>44525</v>
      </c>
      <c r="D108" s="1">
        <v>0</v>
      </c>
      <c r="E108" s="4">
        <f t="shared" si="4"/>
        <v>3.050855519468445</v>
      </c>
      <c r="F108" s="4">
        <f t="shared" si="5"/>
        <v>0.37734070910787532</v>
      </c>
      <c r="H108" s="1">
        <v>0</v>
      </c>
      <c r="I108" s="4">
        <f t="shared" si="6"/>
        <v>0</v>
      </c>
      <c r="J108" s="4">
        <f t="shared" si="7"/>
        <v>0</v>
      </c>
    </row>
    <row r="109" spans="1:10" x14ac:dyDescent="0.2">
      <c r="A109" s="1" t="s">
        <v>21</v>
      </c>
      <c r="B109" s="3">
        <v>44526</v>
      </c>
      <c r="C109" s="1">
        <v>16</v>
      </c>
      <c r="D109" s="1">
        <v>0</v>
      </c>
      <c r="E109" s="4">
        <f t="shared" si="4"/>
        <v>2.6735148103605697</v>
      </c>
      <c r="F109" s="4">
        <f t="shared" si="5"/>
        <v>0.33066986224494643</v>
      </c>
      <c r="H109" s="1">
        <v>0</v>
      </c>
      <c r="I109" s="4">
        <f t="shared" si="6"/>
        <v>0</v>
      </c>
      <c r="J109" s="4">
        <f t="shared" si="7"/>
        <v>0</v>
      </c>
    </row>
    <row r="110" spans="1:10" x14ac:dyDescent="0.2">
      <c r="A110" s="1" t="s">
        <v>22</v>
      </c>
      <c r="B110" s="3">
        <v>44527</v>
      </c>
      <c r="D110" s="1">
        <v>0</v>
      </c>
      <c r="E110" s="4">
        <f t="shared" si="4"/>
        <v>2.3428449481156233</v>
      </c>
      <c r="F110" s="4">
        <f t="shared" si="5"/>
        <v>0.28977143244258974</v>
      </c>
      <c r="H110" s="1">
        <v>0</v>
      </c>
      <c r="I110" s="4">
        <f t="shared" si="6"/>
        <v>0</v>
      </c>
      <c r="J110" s="4">
        <f t="shared" si="7"/>
        <v>0</v>
      </c>
    </row>
    <row r="111" spans="1:10" x14ac:dyDescent="0.2">
      <c r="A111" s="1" t="s">
        <v>23</v>
      </c>
      <c r="B111" s="3">
        <v>44528</v>
      </c>
      <c r="D111" s="1">
        <v>0</v>
      </c>
      <c r="E111" s="4">
        <f t="shared" si="4"/>
        <v>2.0530735156730335</v>
      </c>
      <c r="F111" s="4">
        <f t="shared" si="5"/>
        <v>0.25393146653815979</v>
      </c>
      <c r="H111" s="1">
        <v>0</v>
      </c>
      <c r="I111" s="4">
        <f t="shared" si="6"/>
        <v>0</v>
      </c>
      <c r="J111" s="4">
        <f t="shared" si="7"/>
        <v>0</v>
      </c>
    </row>
    <row r="112" spans="1:10" x14ac:dyDescent="0.2">
      <c r="A112" s="1" t="s">
        <v>24</v>
      </c>
      <c r="B112" s="3">
        <v>44529</v>
      </c>
      <c r="D112" s="1">
        <v>0</v>
      </c>
      <c r="E112" s="4">
        <f t="shared" si="4"/>
        <v>1.7991420491348737</v>
      </c>
      <c r="F112" s="4">
        <f t="shared" si="5"/>
        <v>0.22252431564659392</v>
      </c>
      <c r="H112" s="1">
        <v>0</v>
      </c>
      <c r="I112" s="4">
        <f t="shared" si="6"/>
        <v>0</v>
      </c>
      <c r="J112" s="4">
        <f t="shared" si="7"/>
        <v>0</v>
      </c>
    </row>
    <row r="113" spans="1:10" x14ac:dyDescent="0.2">
      <c r="A113" s="1" t="s">
        <v>25</v>
      </c>
      <c r="B113" s="3">
        <v>44530</v>
      </c>
      <c r="D113" s="1">
        <v>0</v>
      </c>
      <c r="E113" s="4">
        <f t="shared" si="4"/>
        <v>1.5766177334882798</v>
      </c>
      <c r="F113" s="4">
        <f t="shared" si="5"/>
        <v>0.19500171337191774</v>
      </c>
      <c r="H113" s="1">
        <v>0</v>
      </c>
      <c r="I113" s="4">
        <f t="shared" si="6"/>
        <v>0</v>
      </c>
      <c r="J113" s="4">
        <f t="shared" si="7"/>
        <v>0</v>
      </c>
    </row>
    <row r="114" spans="1:10" x14ac:dyDescent="0.2">
      <c r="A114" s="1" t="s">
        <v>26</v>
      </c>
      <c r="B114" s="3">
        <v>44531</v>
      </c>
      <c r="D114" s="1">
        <v>0</v>
      </c>
      <c r="E114" s="4">
        <f t="shared" si="4"/>
        <v>1.3816160201163621</v>
      </c>
      <c r="F114" s="4">
        <f t="shared" si="5"/>
        <v>0.17088320486456299</v>
      </c>
      <c r="H114" s="1">
        <v>0</v>
      </c>
      <c r="I114" s="4">
        <f t="shared" si="6"/>
        <v>0</v>
      </c>
      <c r="J114" s="4">
        <f t="shared" si="7"/>
        <v>0</v>
      </c>
    </row>
    <row r="115" spans="1:10" x14ac:dyDescent="0.2">
      <c r="A115" s="1" t="s">
        <v>20</v>
      </c>
      <c r="B115" s="3">
        <v>44532</v>
      </c>
      <c r="D115" s="1">
        <v>0</v>
      </c>
      <c r="E115" s="4">
        <f t="shared" si="4"/>
        <v>1.2107328152517991</v>
      </c>
      <c r="F115" s="4">
        <f t="shared" si="5"/>
        <v>0.14974775964706688</v>
      </c>
      <c r="H115" s="1">
        <v>0</v>
      </c>
      <c r="I115" s="4">
        <f t="shared" si="6"/>
        <v>0</v>
      </c>
      <c r="J115" s="4">
        <f t="shared" si="7"/>
        <v>0</v>
      </c>
    </row>
    <row r="116" spans="1:10" x14ac:dyDescent="0.2">
      <c r="A116" s="1" t="s">
        <v>21</v>
      </c>
      <c r="B116" s="3">
        <v>44533</v>
      </c>
      <c r="C116" s="1">
        <v>17</v>
      </c>
      <c r="D116" s="1">
        <v>0</v>
      </c>
      <c r="E116" s="4">
        <f t="shared" si="4"/>
        <v>1.0609850556047322</v>
      </c>
      <c r="F116" s="4">
        <f t="shared" si="5"/>
        <v>0.13122642179545185</v>
      </c>
      <c r="H116" s="1">
        <v>0</v>
      </c>
      <c r="I116" s="4">
        <f t="shared" si="6"/>
        <v>0</v>
      </c>
      <c r="J116" s="4">
        <f t="shared" si="7"/>
        <v>0</v>
      </c>
    </row>
    <row r="117" spans="1:10" x14ac:dyDescent="0.2">
      <c r="A117" s="1" t="s">
        <v>22</v>
      </c>
      <c r="B117" s="3">
        <v>44534</v>
      </c>
      <c r="D117" s="1">
        <v>0</v>
      </c>
      <c r="E117" s="4">
        <f t="shared" si="4"/>
        <v>0.92975863380928037</v>
      </c>
      <c r="F117" s="4">
        <f t="shared" si="5"/>
        <v>0.11499586917242477</v>
      </c>
      <c r="H117" s="1">
        <v>0</v>
      </c>
      <c r="I117" s="4">
        <f t="shared" si="6"/>
        <v>0</v>
      </c>
      <c r="J117" s="4">
        <f t="shared" si="7"/>
        <v>0</v>
      </c>
    </row>
    <row r="118" spans="1:10" x14ac:dyDescent="0.2">
      <c r="A118" s="1" t="s">
        <v>23</v>
      </c>
      <c r="B118" s="3">
        <v>44535</v>
      </c>
      <c r="D118" s="1">
        <v>0</v>
      </c>
      <c r="E118" s="4">
        <f t="shared" si="4"/>
        <v>0.8147627646368556</v>
      </c>
      <c r="F118" s="4">
        <f t="shared" si="5"/>
        <v>0.10077276927762557</v>
      </c>
      <c r="H118" s="1">
        <v>0</v>
      </c>
      <c r="I118" s="4">
        <f t="shared" si="6"/>
        <v>0</v>
      </c>
      <c r="J118" s="4">
        <f t="shared" si="7"/>
        <v>0</v>
      </c>
    </row>
    <row r="119" spans="1:10" x14ac:dyDescent="0.2">
      <c r="A119" s="1" t="s">
        <v>24</v>
      </c>
      <c r="B119" s="3">
        <v>44536</v>
      </c>
      <c r="D119" s="1">
        <v>0</v>
      </c>
      <c r="E119" s="4">
        <f t="shared" si="4"/>
        <v>0.71398999535923002</v>
      </c>
      <c r="F119" s="4">
        <f t="shared" si="5"/>
        <v>8.8308833186476643E-2</v>
      </c>
      <c r="H119" s="1">
        <v>0</v>
      </c>
      <c r="I119" s="4">
        <f t="shared" si="6"/>
        <v>0</v>
      </c>
      <c r="J119" s="4">
        <f t="shared" si="7"/>
        <v>0</v>
      </c>
    </row>
    <row r="120" spans="1:10" x14ac:dyDescent="0.2">
      <c r="A120" s="1" t="s">
        <v>25</v>
      </c>
      <c r="B120" s="3">
        <v>44537</v>
      </c>
      <c r="D120" s="1">
        <v>0</v>
      </c>
      <c r="E120" s="4">
        <f t="shared" si="4"/>
        <v>0.62568116217275338</v>
      </c>
      <c r="F120" s="4">
        <f t="shared" si="5"/>
        <v>7.7386481235545923E-2</v>
      </c>
      <c r="H120" s="1">
        <v>0</v>
      </c>
      <c r="I120" s="4">
        <f t="shared" si="6"/>
        <v>0</v>
      </c>
      <c r="J120" s="4">
        <f t="shared" si="7"/>
        <v>0</v>
      </c>
    </row>
    <row r="121" spans="1:10" x14ac:dyDescent="0.2">
      <c r="A121" s="1" t="s">
        <v>26</v>
      </c>
      <c r="B121" s="3">
        <v>44538</v>
      </c>
      <c r="D121" s="1">
        <v>0</v>
      </c>
      <c r="E121" s="4">
        <f t="shared" si="4"/>
        <v>0.54829468093720746</v>
      </c>
      <c r="F121" s="4">
        <f t="shared" si="5"/>
        <v>6.7815044791426138E-2</v>
      </c>
      <c r="H121" s="1">
        <v>0</v>
      </c>
      <c r="I121" s="4">
        <f t="shared" si="6"/>
        <v>0</v>
      </c>
      <c r="J121" s="4">
        <f t="shared" si="7"/>
        <v>0</v>
      </c>
    </row>
    <row r="122" spans="1:10" x14ac:dyDescent="0.2">
      <c r="A122" s="1" t="s">
        <v>20</v>
      </c>
      <c r="B122" s="3">
        <v>44539</v>
      </c>
      <c r="D122" s="1">
        <v>0</v>
      </c>
      <c r="E122" s="4">
        <f t="shared" si="4"/>
        <v>0.48047963614578132</v>
      </c>
      <c r="F122" s="4">
        <f t="shared" si="5"/>
        <v>5.9427437798408811E-2</v>
      </c>
      <c r="H122" s="1">
        <v>0</v>
      </c>
      <c r="I122" s="4">
        <f t="shared" si="6"/>
        <v>0</v>
      </c>
      <c r="J122" s="4">
        <f t="shared" si="7"/>
        <v>0</v>
      </c>
    </row>
    <row r="123" spans="1:10" x14ac:dyDescent="0.2">
      <c r="A123" s="1" t="s">
        <v>21</v>
      </c>
      <c r="B123" s="3">
        <v>44540</v>
      </c>
      <c r="C123" s="1">
        <v>18</v>
      </c>
      <c r="D123" s="1">
        <v>0</v>
      </c>
      <c r="E123" s="4">
        <f t="shared" si="4"/>
        <v>0.42105219834737251</v>
      </c>
      <c r="F123" s="4">
        <f t="shared" si="5"/>
        <v>5.20772400010307E-2</v>
      </c>
      <c r="H123" s="1">
        <v>0</v>
      </c>
      <c r="I123" s="4">
        <f t="shared" si="6"/>
        <v>0</v>
      </c>
      <c r="J123" s="4">
        <f t="shared" si="7"/>
        <v>0</v>
      </c>
    </row>
    <row r="124" spans="1:10" x14ac:dyDescent="0.2">
      <c r="A124" s="1" t="s">
        <v>22</v>
      </c>
      <c r="B124" s="3">
        <v>44541</v>
      </c>
      <c r="D124" s="1">
        <v>0</v>
      </c>
      <c r="E124" s="4">
        <f t="shared" si="4"/>
        <v>0.36897495834634181</v>
      </c>
      <c r="F124" s="4">
        <f t="shared" si="5"/>
        <v>4.5636140924076141E-2</v>
      </c>
      <c r="H124" s="1">
        <v>0</v>
      </c>
      <c r="I124" s="4">
        <f t="shared" si="6"/>
        <v>0</v>
      </c>
      <c r="J124" s="4">
        <f t="shared" si="7"/>
        <v>0</v>
      </c>
    </row>
    <row r="125" spans="1:10" x14ac:dyDescent="0.2">
      <c r="A125" s="1" t="s">
        <v>23</v>
      </c>
      <c r="B125" s="3">
        <v>44542</v>
      </c>
      <c r="D125" s="1">
        <v>0</v>
      </c>
      <c r="E125" s="4">
        <f t="shared" si="4"/>
        <v>0.32333881742226567</v>
      </c>
      <c r="F125" s="4">
        <f t="shared" si="5"/>
        <v>3.9991699990262863E-2</v>
      </c>
      <c r="H125" s="1">
        <v>0</v>
      </c>
      <c r="I125" s="4">
        <f t="shared" si="6"/>
        <v>0</v>
      </c>
      <c r="J125" s="4">
        <f t="shared" si="7"/>
        <v>0</v>
      </c>
    </row>
    <row r="126" spans="1:10" x14ac:dyDescent="0.2">
      <c r="A126" s="1" t="s">
        <v>24</v>
      </c>
      <c r="B126" s="3">
        <v>44543</v>
      </c>
      <c r="D126" s="1">
        <v>0</v>
      </c>
      <c r="E126" s="4">
        <f t="shared" si="4"/>
        <v>0.2833471174320028</v>
      </c>
      <c r="F126" s="4">
        <f t="shared" si="5"/>
        <v>3.5045383674574326E-2</v>
      </c>
      <c r="H126" s="1">
        <v>0</v>
      </c>
      <c r="I126" s="4">
        <f t="shared" si="6"/>
        <v>0</v>
      </c>
      <c r="J126" s="4">
        <f t="shared" si="7"/>
        <v>0</v>
      </c>
    </row>
    <row r="127" spans="1:10" x14ac:dyDescent="0.2">
      <c r="A127" s="1" t="s">
        <v>25</v>
      </c>
      <c r="B127" s="3">
        <v>44544</v>
      </c>
      <c r="D127" s="1">
        <v>0</v>
      </c>
      <c r="E127" s="4">
        <f t="shared" si="4"/>
        <v>0.24830173375742848</v>
      </c>
      <c r="F127" s="4">
        <f t="shared" si="5"/>
        <v>3.071084543035571E-2</v>
      </c>
      <c r="H127" s="1">
        <v>0</v>
      </c>
      <c r="I127" s="4">
        <f t="shared" si="6"/>
        <v>0</v>
      </c>
      <c r="J127" s="4">
        <f t="shared" si="7"/>
        <v>0</v>
      </c>
    </row>
    <row r="128" spans="1:10" x14ac:dyDescent="0.2">
      <c r="A128" s="1" t="s">
        <v>26</v>
      </c>
      <c r="B128" s="3">
        <v>44545</v>
      </c>
      <c r="D128" s="1">
        <v>0</v>
      </c>
      <c r="E128" s="4">
        <f t="shared" si="4"/>
        <v>0.21759088832707277</v>
      </c>
      <c r="F128" s="4">
        <f t="shared" si="5"/>
        <v>2.6912418360295093E-2</v>
      </c>
      <c r="H128" s="1">
        <v>0</v>
      </c>
      <c r="I128" s="4">
        <f t="shared" si="6"/>
        <v>0</v>
      </c>
      <c r="J128" s="4">
        <f t="shared" si="7"/>
        <v>0</v>
      </c>
    </row>
    <row r="129" spans="1:10" x14ac:dyDescent="0.2">
      <c r="A129" s="1" t="s">
        <v>20</v>
      </c>
      <c r="B129" s="3">
        <v>44546</v>
      </c>
      <c r="D129" s="1">
        <v>0</v>
      </c>
      <c r="E129" s="4">
        <f t="shared" si="4"/>
        <v>0.19067846996677768</v>
      </c>
      <c r="F129" s="4">
        <f t="shared" si="5"/>
        <v>2.3583794319242207E-2</v>
      </c>
      <c r="H129" s="1">
        <v>0</v>
      </c>
      <c r="I129" s="4">
        <f t="shared" si="6"/>
        <v>0</v>
      </c>
      <c r="J129" s="4">
        <f t="shared" si="7"/>
        <v>0</v>
      </c>
    </row>
    <row r="130" spans="1:10" x14ac:dyDescent="0.2">
      <c r="A130" s="1" t="s">
        <v>21</v>
      </c>
      <c r="B130" s="3">
        <v>44547</v>
      </c>
      <c r="C130" s="1">
        <v>19</v>
      </c>
      <c r="D130" s="1">
        <v>0</v>
      </c>
      <c r="E130" s="4">
        <f t="shared" si="4"/>
        <v>0.16709467564753547</v>
      </c>
      <c r="F130" s="4">
        <f t="shared" si="5"/>
        <v>2.0666866390309124E-2</v>
      </c>
      <c r="H130" s="1">
        <v>0</v>
      </c>
      <c r="I130" s="4">
        <f t="shared" si="6"/>
        <v>0</v>
      </c>
      <c r="J130" s="4">
        <f t="shared" si="7"/>
        <v>0</v>
      </c>
    </row>
    <row r="131" spans="1:10" x14ac:dyDescent="0.2">
      <c r="A131" s="1" t="s">
        <v>22</v>
      </c>
      <c r="B131" s="3">
        <v>44548</v>
      </c>
      <c r="D131" s="1">
        <v>0</v>
      </c>
      <c r="E131" s="4">
        <f t="shared" si="4"/>
        <v>0.14642780925722634</v>
      </c>
      <c r="F131" s="4">
        <f t="shared" si="5"/>
        <v>1.8110714527661859E-2</v>
      </c>
      <c r="H131" s="1">
        <v>0</v>
      </c>
      <c r="I131" s="4">
        <f t="shared" si="6"/>
        <v>0</v>
      </c>
      <c r="J131" s="4">
        <f t="shared" si="7"/>
        <v>0</v>
      </c>
    </row>
    <row r="132" spans="1:10" x14ac:dyDescent="0.2">
      <c r="A132" s="1" t="s">
        <v>23</v>
      </c>
      <c r="B132" s="3">
        <v>44549</v>
      </c>
      <c r="D132" s="1">
        <v>0</v>
      </c>
      <c r="E132" s="4">
        <f t="shared" si="4"/>
        <v>0.12831709472956448</v>
      </c>
      <c r="F132" s="4">
        <f t="shared" si="5"/>
        <v>1.5870716658634973E-2</v>
      </c>
      <c r="H132" s="1">
        <v>0</v>
      </c>
      <c r="I132" s="4">
        <f t="shared" si="6"/>
        <v>0</v>
      </c>
      <c r="J132" s="4">
        <f t="shared" si="7"/>
        <v>0</v>
      </c>
    </row>
    <row r="133" spans="1:10" x14ac:dyDescent="0.2">
      <c r="A133" s="1" t="s">
        <v>24</v>
      </c>
      <c r="B133" s="3">
        <v>44550</v>
      </c>
      <c r="D133" s="1">
        <v>0</v>
      </c>
      <c r="E133" s="4">
        <f t="shared" si="4"/>
        <v>0.11244637807092951</v>
      </c>
      <c r="F133" s="4">
        <f t="shared" si="5"/>
        <v>1.3907769727912106E-2</v>
      </c>
      <c r="H133" s="1">
        <v>0</v>
      </c>
      <c r="I133" s="4">
        <f t="shared" si="6"/>
        <v>0</v>
      </c>
      <c r="J133" s="4">
        <f t="shared" si="7"/>
        <v>0</v>
      </c>
    </row>
    <row r="134" spans="1:10" x14ac:dyDescent="0.2">
      <c r="A134" s="1" t="s">
        <v>25</v>
      </c>
      <c r="B134" s="3">
        <v>44551</v>
      </c>
      <c r="D134" s="1">
        <v>0</v>
      </c>
      <c r="E134" s="4">
        <f t="shared" ref="E134:E137" si="8">D134+(E133*(EXP((-LN(2)/$N$10))))</f>
        <v>9.8538608343017406E-2</v>
      </c>
      <c r="F134" s="4">
        <f t="shared" ref="F134:F137" si="9">E134-(E134*(EXP((-LN(2)/$N$10))))</f>
        <v>1.2187607085744845E-2</v>
      </c>
      <c r="H134" s="1">
        <v>0</v>
      </c>
      <c r="I134" s="4">
        <f t="shared" ref="I134:I137" si="10">H134+(H133*(EXP((-LN(2)/$N$10))))</f>
        <v>0</v>
      </c>
      <c r="J134" s="4">
        <f t="shared" ref="J134:J137" si="11">I133-(I133*(EXP((-LN(2)/$N$14))))</f>
        <v>0</v>
      </c>
    </row>
    <row r="135" spans="1:10" x14ac:dyDescent="0.2">
      <c r="A135" s="1" t="s">
        <v>26</v>
      </c>
      <c r="B135" s="3">
        <v>44552</v>
      </c>
      <c r="D135" s="1">
        <v>0</v>
      </c>
      <c r="E135" s="4">
        <f t="shared" si="8"/>
        <v>8.6351001257272561E-2</v>
      </c>
      <c r="F135" s="4">
        <f t="shared" si="9"/>
        <v>1.0680200304035173E-2</v>
      </c>
      <c r="H135" s="1">
        <v>0</v>
      </c>
      <c r="I135" s="4">
        <f t="shared" si="10"/>
        <v>0</v>
      </c>
      <c r="J135" s="4">
        <f t="shared" si="11"/>
        <v>0</v>
      </c>
    </row>
    <row r="136" spans="1:10" x14ac:dyDescent="0.2">
      <c r="A136" s="1" t="s">
        <v>20</v>
      </c>
      <c r="B136" s="3">
        <v>44553</v>
      </c>
      <c r="D136" s="1">
        <v>0</v>
      </c>
      <c r="E136" s="4">
        <f t="shared" si="8"/>
        <v>7.5670800953237388E-2</v>
      </c>
      <c r="F136" s="4">
        <f t="shared" si="9"/>
        <v>9.35923497794168E-3</v>
      </c>
      <c r="H136" s="1">
        <v>0</v>
      </c>
      <c r="I136" s="4">
        <f t="shared" si="10"/>
        <v>0</v>
      </c>
      <c r="J136" s="4">
        <f t="shared" si="11"/>
        <v>0</v>
      </c>
    </row>
    <row r="137" spans="1:10" x14ac:dyDescent="0.2">
      <c r="A137" s="1" t="s">
        <v>21</v>
      </c>
      <c r="B137" s="3">
        <v>44554</v>
      </c>
      <c r="C137" s="1">
        <v>20</v>
      </c>
      <c r="D137" s="1">
        <v>0</v>
      </c>
      <c r="E137" s="4">
        <f t="shared" si="8"/>
        <v>6.6311565975295708E-2</v>
      </c>
      <c r="F137" s="4">
        <f t="shared" si="9"/>
        <v>8.2016513622157339E-3</v>
      </c>
      <c r="H137" s="1">
        <v>0</v>
      </c>
      <c r="I137" s="4">
        <f t="shared" si="10"/>
        <v>0</v>
      </c>
      <c r="J137" s="4">
        <f t="shared" si="11"/>
        <v>0</v>
      </c>
    </row>
  </sheetData>
  <mergeCells count="4">
    <mergeCell ref="L9:O9"/>
    <mergeCell ref="L13:O13"/>
    <mergeCell ref="L2:O2"/>
    <mergeCell ref="Q2:S2"/>
  </mergeCells>
  <phoneticPr fontId="3"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0FCD0-53E2-2A4C-8C22-9BBCC7622706}">
  <dimension ref="B9:N17"/>
  <sheetViews>
    <sheetView workbookViewId="0">
      <selection activeCell="E16" sqref="E16"/>
    </sheetView>
  </sheetViews>
  <sheetFormatPr baseColWidth="10" defaultRowHeight="16" x14ac:dyDescent="0.2"/>
  <cols>
    <col min="2" max="2" width="14.83203125" bestFit="1" customWidth="1"/>
    <col min="3" max="3" width="24.6640625" bestFit="1" customWidth="1"/>
    <col min="4" max="4" width="12.1640625" bestFit="1" customWidth="1"/>
    <col min="5" max="5" width="15.1640625" bestFit="1" customWidth="1"/>
    <col min="6" max="6" width="30.83203125" bestFit="1" customWidth="1"/>
    <col min="7" max="7" width="33.5" bestFit="1" customWidth="1"/>
    <col min="8" max="9" width="24" bestFit="1" customWidth="1"/>
    <col min="10" max="10" width="15.6640625" bestFit="1" customWidth="1"/>
    <col min="11" max="11" width="21.5" bestFit="1" customWidth="1"/>
    <col min="12" max="13" width="28.5" bestFit="1" customWidth="1"/>
  </cols>
  <sheetData>
    <row r="9" spans="2:14" ht="24" x14ac:dyDescent="0.3">
      <c r="B9" s="35" t="s">
        <v>48</v>
      </c>
      <c r="C9" s="35"/>
      <c r="D9" s="35"/>
      <c r="E9" s="35"/>
      <c r="F9" s="35"/>
      <c r="G9" s="35"/>
      <c r="H9" s="35"/>
      <c r="I9" s="35"/>
      <c r="J9" s="35"/>
      <c r="K9" s="35"/>
      <c r="L9" s="35"/>
    </row>
    <row r="10" spans="2:14" x14ac:dyDescent="0.2">
      <c r="B10" s="22" t="s">
        <v>59</v>
      </c>
      <c r="C10" s="22" t="s">
        <v>46</v>
      </c>
      <c r="D10" s="37" t="s">
        <v>58</v>
      </c>
      <c r="E10" s="37"/>
      <c r="F10" s="22" t="s">
        <v>63</v>
      </c>
      <c r="G10" s="22" t="s">
        <v>65</v>
      </c>
      <c r="H10" s="22" t="s">
        <v>66</v>
      </c>
      <c r="I10" s="22" t="s">
        <v>64</v>
      </c>
      <c r="J10" s="22" t="s">
        <v>60</v>
      </c>
      <c r="K10" s="22" t="s">
        <v>61</v>
      </c>
      <c r="L10" s="22" t="s">
        <v>62</v>
      </c>
      <c r="M10" s="22"/>
      <c r="N10" s="1"/>
    </row>
    <row r="11" spans="2:14" x14ac:dyDescent="0.2">
      <c r="B11" s="1" t="s">
        <v>35</v>
      </c>
      <c r="C11" s="1" t="s">
        <v>15</v>
      </c>
      <c r="D11" s="39">
        <v>350</v>
      </c>
      <c r="E11" s="39"/>
      <c r="F11" s="25">
        <f>D11/7</f>
        <v>50</v>
      </c>
      <c r="G11" s="25">
        <f>F11/K11</f>
        <v>0.2</v>
      </c>
      <c r="H11" s="25">
        <f>G11*100</f>
        <v>20</v>
      </c>
      <c r="I11" s="27">
        <f>D11/D12</f>
        <v>1.6666666666666667</v>
      </c>
      <c r="J11" s="26">
        <v>10</v>
      </c>
      <c r="K11" s="26">
        <v>250</v>
      </c>
      <c r="L11" s="25">
        <f>J11*K11</f>
        <v>2500</v>
      </c>
    </row>
    <row r="12" spans="2:14" x14ac:dyDescent="0.2">
      <c r="B12" s="1" t="s">
        <v>36</v>
      </c>
      <c r="C12" s="1" t="s">
        <v>47</v>
      </c>
      <c r="D12" s="39">
        <v>210</v>
      </c>
      <c r="E12" s="39"/>
      <c r="F12" s="25">
        <f>D12/7</f>
        <v>30</v>
      </c>
      <c r="G12" s="25">
        <f>F12/K12</f>
        <v>0.3</v>
      </c>
      <c r="H12" s="25">
        <f>G12*100</f>
        <v>30</v>
      </c>
      <c r="I12" s="27">
        <f>D12/D11</f>
        <v>0.6</v>
      </c>
      <c r="J12" s="26">
        <v>10</v>
      </c>
      <c r="K12" s="26">
        <v>100</v>
      </c>
      <c r="L12" s="25">
        <f>J12*K12</f>
        <v>1000</v>
      </c>
    </row>
    <row r="15" spans="2:14" x14ac:dyDescent="0.2">
      <c r="B15" s="37" t="s">
        <v>67</v>
      </c>
      <c r="C15" s="37"/>
      <c r="D15" s="1">
        <v>10</v>
      </c>
      <c r="E15" t="s">
        <v>68</v>
      </c>
    </row>
    <row r="16" spans="2:14" x14ac:dyDescent="0.2">
      <c r="B16" s="38" t="str">
        <f>C11&amp;" Ratio"</f>
        <v>Testosterone Enanthate Ratio</v>
      </c>
      <c r="C16" s="38"/>
      <c r="D16" s="28">
        <f>I11</f>
        <v>1.6666666666666667</v>
      </c>
      <c r="E16">
        <v>6</v>
      </c>
    </row>
    <row r="17" spans="2:5" x14ac:dyDescent="0.2">
      <c r="B17" s="38" t="str">
        <f>C12&amp;" Ratio"</f>
        <v>Nandrolone Phenylpropiante Ratio</v>
      </c>
      <c r="C17" s="38"/>
      <c r="D17" s="28">
        <f>I12</f>
        <v>0.6</v>
      </c>
      <c r="E17">
        <v>9</v>
      </c>
    </row>
  </sheetData>
  <mergeCells count="7">
    <mergeCell ref="B9:L9"/>
    <mergeCell ref="B15:C15"/>
    <mergeCell ref="B16:C16"/>
    <mergeCell ref="B17:C17"/>
    <mergeCell ref="D10:E10"/>
    <mergeCell ref="D11:E11"/>
    <mergeCell ref="D12:E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E24D2-B90A-AB42-8406-E26C778CE14D}">
  <dimension ref="A1"/>
  <sheetViews>
    <sheetView topLeftCell="D1" workbookViewId="0">
      <selection activeCell="A2" sqref="A2"/>
    </sheetView>
  </sheetViews>
  <sheetFormatPr baseColWidth="10" defaultRowHeight="16" x14ac:dyDescent="0.2"/>
  <sheetData>
    <row r="1" spans="1:1" x14ac:dyDescent="0.2">
      <c r="A1" t="s">
        <v>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DE5E-F2D1-1043-98C7-88A80DB241D5}">
  <dimension ref="A1:G7"/>
  <sheetViews>
    <sheetView workbookViewId="0">
      <selection activeCell="E60" sqref="E60"/>
    </sheetView>
  </sheetViews>
  <sheetFormatPr baseColWidth="10" defaultRowHeight="16" x14ac:dyDescent="0.2"/>
  <cols>
    <col min="1" max="1" width="25.6640625" bestFit="1" customWidth="1"/>
    <col min="2" max="2" width="18" bestFit="1" customWidth="1"/>
    <col min="3" max="3" width="18" customWidth="1"/>
    <col min="4" max="4" width="25.5" bestFit="1" customWidth="1"/>
    <col min="5" max="5" width="18" customWidth="1"/>
    <col min="6" max="6" width="23.1640625" bestFit="1" customWidth="1"/>
  </cols>
  <sheetData>
    <row r="1" spans="1:7" x14ac:dyDescent="0.2">
      <c r="A1" s="22" t="s">
        <v>0</v>
      </c>
      <c r="B1" s="37" t="s">
        <v>69</v>
      </c>
      <c r="C1" s="37"/>
      <c r="D1" s="37" t="s">
        <v>49</v>
      </c>
      <c r="E1" s="37"/>
      <c r="F1" s="24" t="s">
        <v>70</v>
      </c>
      <c r="G1" s="22"/>
    </row>
    <row r="2" spans="1:7" x14ac:dyDescent="0.2">
      <c r="A2" s="24"/>
      <c r="B2" s="22" t="s">
        <v>3</v>
      </c>
      <c r="C2" s="22" t="s">
        <v>4</v>
      </c>
      <c r="D2" s="24" t="s">
        <v>51</v>
      </c>
      <c r="E2" s="24" t="s">
        <v>52</v>
      </c>
      <c r="F2" s="24"/>
    </row>
    <row r="3" spans="1:7" x14ac:dyDescent="0.2">
      <c r="A3" s="21" t="s">
        <v>1</v>
      </c>
      <c r="B3" t="s">
        <v>5</v>
      </c>
      <c r="C3" s="1" t="s">
        <v>50</v>
      </c>
      <c r="D3" s="40" t="s">
        <v>54</v>
      </c>
      <c r="E3" s="41" t="s">
        <v>53</v>
      </c>
      <c r="F3" s="43" t="s">
        <v>71</v>
      </c>
    </row>
    <row r="4" spans="1:7" x14ac:dyDescent="0.2">
      <c r="A4" s="21" t="s">
        <v>2</v>
      </c>
      <c r="B4" t="s">
        <v>7</v>
      </c>
      <c r="C4" s="1" t="s">
        <v>6</v>
      </c>
      <c r="D4" s="42" t="s">
        <v>72</v>
      </c>
      <c r="F4" s="43" t="s">
        <v>71</v>
      </c>
      <c r="G4" t="s">
        <v>55</v>
      </c>
    </row>
    <row r="6" spans="1:7" x14ac:dyDescent="0.2">
      <c r="G6" t="s">
        <v>56</v>
      </c>
    </row>
    <row r="7" spans="1:7" x14ac:dyDescent="0.2">
      <c r="G7" t="s">
        <v>57</v>
      </c>
    </row>
  </sheetData>
  <mergeCells count="2">
    <mergeCell ref="D1:E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B3CC-526B-5F43-AD6C-209A72A5F1C6}">
  <dimension ref="A1"/>
  <sheetViews>
    <sheetView workbookViewId="0"/>
  </sheetViews>
  <sheetFormatPr baseColWidth="10" defaultRowHeight="16"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24D48-D6DE-D943-822E-271B053D26EB}">
  <dimension ref="A1"/>
  <sheetViews>
    <sheetView workbookViewId="0">
      <selection activeCell="B35" sqref="B35"/>
    </sheetView>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D0156-A157-9C44-99D7-914E6904002C}">
  <dimension ref="A1"/>
  <sheetViews>
    <sheetView workbookViewId="0">
      <selection activeCell="F35" sqref="F35"/>
    </sheetView>
  </sheetViews>
  <sheetFormatPr baseColWidth="10" defaultRowHeight="16"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2E98-E2E8-254A-AD24-42088AF6D756}">
  <dimension ref="A1"/>
  <sheetViews>
    <sheetView workbookViewId="0">
      <selection activeCell="S24" sqref="S2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Log (actual use)</vt:lpstr>
      <vt:lpstr>Calculators</vt:lpstr>
      <vt:lpstr>Accummulated Ester Graph</vt:lpstr>
      <vt:lpstr>Steroid Profiles</vt:lpstr>
      <vt:lpstr>Planner Page</vt:lpstr>
      <vt:lpstr>Ancillaries</vt:lpstr>
      <vt:lpstr>Half-lives (days)</vt:lpstr>
      <vt:lpstr>Graph 2</vt:lpstr>
      <vt:lpstr>FAQ</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Long</dc:creator>
  <cp:lastModifiedBy>Griffin Long</cp:lastModifiedBy>
  <dcterms:created xsi:type="dcterms:W3CDTF">2021-08-04T01:01:57Z</dcterms:created>
  <dcterms:modified xsi:type="dcterms:W3CDTF">2021-09-08T03:56:31Z</dcterms:modified>
</cp:coreProperties>
</file>