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ruthulu\Stiltzkins-Bag\rand9er\Resources\"/>
    </mc:Choice>
  </mc:AlternateContent>
  <xr:revisionPtr revIDLastSave="0" documentId="13_ncr:1_{506D3843-34D6-4008-95F9-AF03128B72B8}" xr6:coauthVersionLast="47" xr6:coauthVersionMax="47" xr10:uidLastSave="{00000000-0000-0000-0000-000000000000}"/>
  <bookViews>
    <workbookView xWindow="1080" yWindow="1380" windowWidth="36000" windowHeight="17280" activeTab="10" xr2:uid="{6137659A-2C9E-43AC-AD63-850653A597E0}"/>
  </bookViews>
  <sheets>
    <sheet name="LEVEL UP BONUS" sheetId="9" r:id="rId1"/>
    <sheet name="Synthesis" sheetId="2" state="hidden" r:id="rId2"/>
    <sheet name="Items" sheetId="3" state="hidden" r:id="rId3"/>
    <sheet name="ItemEffects" sheetId="4" state="hidden" r:id="rId4"/>
    <sheet name="Stats" sheetId="5" state="hidden" r:id="rId5"/>
    <sheet name="ItemsBonus" sheetId="6" state="hidden" r:id="rId6"/>
    <sheet name="calc" sheetId="1" state="hidden" r:id="rId7"/>
    <sheet name="Character best items to lvl" sheetId="7" state="hidden" r:id="rId8"/>
    <sheet name="Char2" sheetId="8" state="hidden" r:id="rId9"/>
    <sheet name="Item Loot Progression" sheetId="10" r:id="rId10"/>
    <sheet name="BaseStats" sheetId="12" r:id="rId11"/>
  </sheets>
  <definedNames>
    <definedName name="_xlnm._FilterDatabase" localSheetId="6" hidden="1">calc!$Q$157:$Q$257</definedName>
    <definedName name="_xlnm._FilterDatabase" localSheetId="8" hidden="1">Char2!$L$1:$L$102</definedName>
    <definedName name="_xlnm._FilterDatabase" localSheetId="0" hidden="1">'LEVEL UP BONUS'!$J$1:$U$102</definedName>
    <definedName name="ExternalData_1" localSheetId="10" hidden="1">BaseStats!$A$1:$G$19</definedName>
    <definedName name="ExternalData_1" localSheetId="3" hidden="1">ItemEffects!$A$1:$L$39</definedName>
    <definedName name="ExternalData_1" localSheetId="2" hidden="1">Items!$A$1:$AC$263</definedName>
    <definedName name="ExternalData_1" localSheetId="4" hidden="1">Stats!$A$1:$K$183</definedName>
    <definedName name="ExternalData_1" localSheetId="1" hidden="1">Synthesis!$A$1:$G$71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9" l="1"/>
  <c r="G104" i="9"/>
  <c r="H104" i="9"/>
  <c r="E104" i="9"/>
  <c r="E2" i="9"/>
  <c r="E103" i="9" s="1"/>
  <c r="E3" i="9"/>
  <c r="F3" i="9"/>
  <c r="G3" i="9"/>
  <c r="H3" i="9"/>
  <c r="E4" i="9"/>
  <c r="F4" i="9"/>
  <c r="G4" i="9"/>
  <c r="H4" i="9"/>
  <c r="H103" i="9" s="1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F103" i="9" s="1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F2" i="9"/>
  <c r="G2" i="9"/>
  <c r="H2" i="9"/>
  <c r="AB102" i="8"/>
  <c r="AA102" i="8"/>
  <c r="Z102" i="8"/>
  <c r="Y102" i="8"/>
  <c r="AB101" i="8"/>
  <c r="AA101" i="8"/>
  <c r="Z101" i="8"/>
  <c r="Y101" i="8"/>
  <c r="AB100" i="8"/>
  <c r="AA100" i="8"/>
  <c r="Z100" i="8"/>
  <c r="Y100" i="8"/>
  <c r="AB99" i="8"/>
  <c r="AA99" i="8"/>
  <c r="Z99" i="8"/>
  <c r="Y99" i="8"/>
  <c r="AB98" i="8"/>
  <c r="AA98" i="8"/>
  <c r="Z98" i="8"/>
  <c r="Y98" i="8"/>
  <c r="AB97" i="8"/>
  <c r="AA97" i="8"/>
  <c r="Z97" i="8"/>
  <c r="Y97" i="8"/>
  <c r="AB96" i="8"/>
  <c r="AA96" i="8"/>
  <c r="Z96" i="8"/>
  <c r="Y96" i="8"/>
  <c r="AB95" i="8"/>
  <c r="AA95" i="8"/>
  <c r="Z95" i="8"/>
  <c r="Y95" i="8"/>
  <c r="AB94" i="8"/>
  <c r="AA94" i="8"/>
  <c r="Z94" i="8"/>
  <c r="Y94" i="8"/>
  <c r="AB93" i="8"/>
  <c r="AA93" i="8"/>
  <c r="Z93" i="8"/>
  <c r="Y93" i="8"/>
  <c r="AB92" i="8"/>
  <c r="AA92" i="8"/>
  <c r="Z92" i="8"/>
  <c r="Y92" i="8"/>
  <c r="AB91" i="8"/>
  <c r="AA91" i="8"/>
  <c r="Z91" i="8"/>
  <c r="Y91" i="8"/>
  <c r="AB90" i="8"/>
  <c r="AA90" i="8"/>
  <c r="Z90" i="8"/>
  <c r="Y90" i="8"/>
  <c r="AB89" i="8"/>
  <c r="AA89" i="8"/>
  <c r="Z89" i="8"/>
  <c r="Y89" i="8"/>
  <c r="AB88" i="8"/>
  <c r="AA88" i="8"/>
  <c r="Z88" i="8"/>
  <c r="Y88" i="8"/>
  <c r="AB87" i="8"/>
  <c r="AA87" i="8"/>
  <c r="Z87" i="8"/>
  <c r="Y87" i="8"/>
  <c r="AB86" i="8"/>
  <c r="AA86" i="8"/>
  <c r="Z86" i="8"/>
  <c r="Y86" i="8"/>
  <c r="AB85" i="8"/>
  <c r="AA85" i="8"/>
  <c r="Z85" i="8"/>
  <c r="Y85" i="8"/>
  <c r="AB84" i="8"/>
  <c r="AA84" i="8"/>
  <c r="Z84" i="8"/>
  <c r="Y84" i="8"/>
  <c r="AB83" i="8"/>
  <c r="AA83" i="8"/>
  <c r="Z83" i="8"/>
  <c r="Y83" i="8"/>
  <c r="AB82" i="8"/>
  <c r="AA82" i="8"/>
  <c r="Z82" i="8"/>
  <c r="Y82" i="8"/>
  <c r="AB81" i="8"/>
  <c r="AA81" i="8"/>
  <c r="Z81" i="8"/>
  <c r="Y81" i="8"/>
  <c r="AB80" i="8"/>
  <c r="AA80" i="8"/>
  <c r="Z80" i="8"/>
  <c r="Y80" i="8"/>
  <c r="AB79" i="8"/>
  <c r="AA79" i="8"/>
  <c r="Z79" i="8"/>
  <c r="Y79" i="8"/>
  <c r="AB78" i="8"/>
  <c r="AA78" i="8"/>
  <c r="Z78" i="8"/>
  <c r="Y78" i="8"/>
  <c r="AB77" i="8"/>
  <c r="AA77" i="8"/>
  <c r="Z77" i="8"/>
  <c r="Y77" i="8"/>
  <c r="AB76" i="8"/>
  <c r="AA76" i="8"/>
  <c r="Z76" i="8"/>
  <c r="Y76" i="8"/>
  <c r="AB75" i="8"/>
  <c r="AA75" i="8"/>
  <c r="Z75" i="8"/>
  <c r="Y75" i="8"/>
  <c r="AB74" i="8"/>
  <c r="AA74" i="8"/>
  <c r="Z74" i="8"/>
  <c r="Y74" i="8"/>
  <c r="AB73" i="8"/>
  <c r="AA73" i="8"/>
  <c r="Z73" i="8"/>
  <c r="Y73" i="8"/>
  <c r="AB72" i="8"/>
  <c r="AA72" i="8"/>
  <c r="Z72" i="8"/>
  <c r="Y72" i="8"/>
  <c r="AB71" i="8"/>
  <c r="AA71" i="8"/>
  <c r="Z71" i="8"/>
  <c r="Y71" i="8"/>
  <c r="AB70" i="8"/>
  <c r="AA70" i="8"/>
  <c r="Z70" i="8"/>
  <c r="Y70" i="8"/>
  <c r="AB69" i="8"/>
  <c r="AA69" i="8"/>
  <c r="Z69" i="8"/>
  <c r="Y69" i="8"/>
  <c r="AB68" i="8"/>
  <c r="AA68" i="8"/>
  <c r="Z68" i="8"/>
  <c r="Y68" i="8"/>
  <c r="AB67" i="8"/>
  <c r="AA67" i="8"/>
  <c r="Z67" i="8"/>
  <c r="Y67" i="8"/>
  <c r="AB66" i="8"/>
  <c r="AA66" i="8"/>
  <c r="Z66" i="8"/>
  <c r="Y66" i="8"/>
  <c r="AB65" i="8"/>
  <c r="AA65" i="8"/>
  <c r="Z65" i="8"/>
  <c r="Y65" i="8"/>
  <c r="AB64" i="8"/>
  <c r="AA64" i="8"/>
  <c r="Z64" i="8"/>
  <c r="Y64" i="8"/>
  <c r="AB63" i="8"/>
  <c r="AA63" i="8"/>
  <c r="Z63" i="8"/>
  <c r="Y63" i="8"/>
  <c r="AB62" i="8"/>
  <c r="AA62" i="8"/>
  <c r="Z62" i="8"/>
  <c r="Y62" i="8"/>
  <c r="AB61" i="8"/>
  <c r="AA61" i="8"/>
  <c r="Z61" i="8"/>
  <c r="Y61" i="8"/>
  <c r="AB60" i="8"/>
  <c r="AA60" i="8"/>
  <c r="Z60" i="8"/>
  <c r="Y60" i="8"/>
  <c r="AB59" i="8"/>
  <c r="AA59" i="8"/>
  <c r="Z59" i="8"/>
  <c r="Y59" i="8"/>
  <c r="AB58" i="8"/>
  <c r="AA58" i="8"/>
  <c r="Z58" i="8"/>
  <c r="Y58" i="8"/>
  <c r="AB57" i="8"/>
  <c r="AA57" i="8"/>
  <c r="Z57" i="8"/>
  <c r="Y57" i="8"/>
  <c r="AB56" i="8"/>
  <c r="AA56" i="8"/>
  <c r="Z56" i="8"/>
  <c r="Y56" i="8"/>
  <c r="AB55" i="8"/>
  <c r="AA55" i="8"/>
  <c r="Z55" i="8"/>
  <c r="Y55" i="8"/>
  <c r="AB54" i="8"/>
  <c r="AA54" i="8"/>
  <c r="Z54" i="8"/>
  <c r="Y54" i="8"/>
  <c r="AB53" i="8"/>
  <c r="AA53" i="8"/>
  <c r="Z53" i="8"/>
  <c r="Y53" i="8"/>
  <c r="AB52" i="8"/>
  <c r="AA52" i="8"/>
  <c r="Z52" i="8"/>
  <c r="Y52" i="8"/>
  <c r="AB51" i="8"/>
  <c r="AA51" i="8"/>
  <c r="Z51" i="8"/>
  <c r="Y51" i="8"/>
  <c r="AB50" i="8"/>
  <c r="AA50" i="8"/>
  <c r="Z50" i="8"/>
  <c r="Y50" i="8"/>
  <c r="AB49" i="8"/>
  <c r="AA49" i="8"/>
  <c r="Z49" i="8"/>
  <c r="Y49" i="8"/>
  <c r="AB48" i="8"/>
  <c r="AA48" i="8"/>
  <c r="Z48" i="8"/>
  <c r="Y48" i="8"/>
  <c r="AB47" i="8"/>
  <c r="AA47" i="8"/>
  <c r="Z47" i="8"/>
  <c r="Y47" i="8"/>
  <c r="AB46" i="8"/>
  <c r="AA46" i="8"/>
  <c r="Z46" i="8"/>
  <c r="Y46" i="8"/>
  <c r="AB45" i="8"/>
  <c r="AA45" i="8"/>
  <c r="Z45" i="8"/>
  <c r="Y45" i="8"/>
  <c r="AB44" i="8"/>
  <c r="AA44" i="8"/>
  <c r="Z44" i="8"/>
  <c r="Y44" i="8"/>
  <c r="AB43" i="8"/>
  <c r="AA43" i="8"/>
  <c r="Z43" i="8"/>
  <c r="Y43" i="8"/>
  <c r="AB42" i="8"/>
  <c r="AA42" i="8"/>
  <c r="Z42" i="8"/>
  <c r="Y42" i="8"/>
  <c r="AB41" i="8"/>
  <c r="AA41" i="8"/>
  <c r="Z41" i="8"/>
  <c r="Y41" i="8"/>
  <c r="AB40" i="8"/>
  <c r="AA40" i="8"/>
  <c r="Z40" i="8"/>
  <c r="Y40" i="8"/>
  <c r="AB39" i="8"/>
  <c r="AA39" i="8"/>
  <c r="Z39" i="8"/>
  <c r="Y39" i="8"/>
  <c r="AB38" i="8"/>
  <c r="AA38" i="8"/>
  <c r="Z38" i="8"/>
  <c r="Y38" i="8"/>
  <c r="AB37" i="8"/>
  <c r="AA37" i="8"/>
  <c r="Z37" i="8"/>
  <c r="Y37" i="8"/>
  <c r="AB36" i="8"/>
  <c r="AA36" i="8"/>
  <c r="Z36" i="8"/>
  <c r="Y36" i="8"/>
  <c r="AB35" i="8"/>
  <c r="AA35" i="8"/>
  <c r="Z35" i="8"/>
  <c r="Y35" i="8"/>
  <c r="AB34" i="8"/>
  <c r="AA34" i="8"/>
  <c r="Z34" i="8"/>
  <c r="Y34" i="8"/>
  <c r="AB33" i="8"/>
  <c r="AA33" i="8"/>
  <c r="Z33" i="8"/>
  <c r="Y33" i="8"/>
  <c r="AB32" i="8"/>
  <c r="AA32" i="8"/>
  <c r="Z32" i="8"/>
  <c r="Y32" i="8"/>
  <c r="AB31" i="8"/>
  <c r="AA31" i="8"/>
  <c r="Z31" i="8"/>
  <c r="Y31" i="8"/>
  <c r="AB30" i="8"/>
  <c r="AA30" i="8"/>
  <c r="Z30" i="8"/>
  <c r="Y30" i="8"/>
  <c r="AB29" i="8"/>
  <c r="AA29" i="8"/>
  <c r="Z29" i="8"/>
  <c r="Y29" i="8"/>
  <c r="AB28" i="8"/>
  <c r="AA28" i="8"/>
  <c r="Z28" i="8"/>
  <c r="Y28" i="8"/>
  <c r="AB27" i="8"/>
  <c r="AA27" i="8"/>
  <c r="Z27" i="8"/>
  <c r="Y27" i="8"/>
  <c r="AB26" i="8"/>
  <c r="AA26" i="8"/>
  <c r="Z26" i="8"/>
  <c r="Y26" i="8"/>
  <c r="AB25" i="8"/>
  <c r="AA25" i="8"/>
  <c r="Z25" i="8"/>
  <c r="Y25" i="8"/>
  <c r="AB24" i="8"/>
  <c r="AA24" i="8"/>
  <c r="Z24" i="8"/>
  <c r="Y24" i="8"/>
  <c r="AB23" i="8"/>
  <c r="AA23" i="8"/>
  <c r="Z23" i="8"/>
  <c r="Y23" i="8"/>
  <c r="AB22" i="8"/>
  <c r="AA22" i="8"/>
  <c r="Z22" i="8"/>
  <c r="Y22" i="8"/>
  <c r="AB21" i="8"/>
  <c r="AA21" i="8"/>
  <c r="Z21" i="8"/>
  <c r="Y21" i="8"/>
  <c r="AB20" i="8"/>
  <c r="AA20" i="8"/>
  <c r="Z20" i="8"/>
  <c r="Y20" i="8"/>
  <c r="AB19" i="8"/>
  <c r="AA19" i="8"/>
  <c r="Z19" i="8"/>
  <c r="Y19" i="8"/>
  <c r="AB18" i="8"/>
  <c r="AA18" i="8"/>
  <c r="Z18" i="8"/>
  <c r="Y18" i="8"/>
  <c r="AB17" i="8"/>
  <c r="AA17" i="8"/>
  <c r="Z17" i="8"/>
  <c r="Y17" i="8"/>
  <c r="AB16" i="8"/>
  <c r="AA16" i="8"/>
  <c r="Z16" i="8"/>
  <c r="Y16" i="8"/>
  <c r="AB15" i="8"/>
  <c r="AA15" i="8"/>
  <c r="Z15" i="8"/>
  <c r="Y15" i="8"/>
  <c r="AB14" i="8"/>
  <c r="AA14" i="8"/>
  <c r="Z14" i="8"/>
  <c r="Y14" i="8"/>
  <c r="AB13" i="8"/>
  <c r="AA13" i="8"/>
  <c r="Z13" i="8"/>
  <c r="Y13" i="8"/>
  <c r="AB12" i="8"/>
  <c r="AA12" i="8"/>
  <c r="Z12" i="8"/>
  <c r="Y12" i="8"/>
  <c r="AB11" i="8"/>
  <c r="AA11" i="8"/>
  <c r="Z11" i="8"/>
  <c r="Y11" i="8"/>
  <c r="AB10" i="8"/>
  <c r="AA10" i="8"/>
  <c r="Z10" i="8"/>
  <c r="Y10" i="8"/>
  <c r="AB9" i="8"/>
  <c r="AA9" i="8"/>
  <c r="Z9" i="8"/>
  <c r="Y9" i="8"/>
  <c r="AB8" i="8"/>
  <c r="AA8" i="8"/>
  <c r="Z8" i="8"/>
  <c r="Y8" i="8"/>
  <c r="AB7" i="8"/>
  <c r="AA7" i="8"/>
  <c r="Z7" i="8"/>
  <c r="Y7" i="8"/>
  <c r="AB6" i="8"/>
  <c r="AA6" i="8"/>
  <c r="Z6" i="8"/>
  <c r="Y6" i="8"/>
  <c r="AB5" i="8"/>
  <c r="AA5" i="8"/>
  <c r="Z5" i="8"/>
  <c r="Y5" i="8"/>
  <c r="AB4" i="8"/>
  <c r="AA4" i="8"/>
  <c r="Z4" i="8"/>
  <c r="Y4" i="8"/>
  <c r="AB3" i="8"/>
  <c r="AA3" i="8"/>
  <c r="Z3" i="8"/>
  <c r="Y3" i="8"/>
  <c r="AB2" i="8"/>
  <c r="AA2" i="8"/>
  <c r="Z2" i="8"/>
  <c r="Y2" i="8"/>
  <c r="AD2" i="8"/>
  <c r="AE2" i="8"/>
  <c r="AF2" i="8"/>
  <c r="AD3" i="8"/>
  <c r="AE3" i="8"/>
  <c r="AF3" i="8"/>
  <c r="AD4" i="8"/>
  <c r="AE4" i="8"/>
  <c r="AF4" i="8"/>
  <c r="AD5" i="8"/>
  <c r="AE5" i="8"/>
  <c r="AF5" i="8"/>
  <c r="AD6" i="8"/>
  <c r="AE6" i="8"/>
  <c r="AF6" i="8"/>
  <c r="AD7" i="8"/>
  <c r="AE7" i="8"/>
  <c r="AF7" i="8"/>
  <c r="AD8" i="8"/>
  <c r="AE8" i="8"/>
  <c r="AF8" i="8"/>
  <c r="AD9" i="8"/>
  <c r="AE9" i="8"/>
  <c r="AF9" i="8"/>
  <c r="AD10" i="8"/>
  <c r="AE10" i="8"/>
  <c r="AF10" i="8"/>
  <c r="AD11" i="8"/>
  <c r="AE11" i="8"/>
  <c r="AF11" i="8"/>
  <c r="AD12" i="8"/>
  <c r="AE12" i="8"/>
  <c r="AF12" i="8"/>
  <c r="AD13" i="8"/>
  <c r="AE13" i="8"/>
  <c r="AF13" i="8"/>
  <c r="AD14" i="8"/>
  <c r="AE14" i="8"/>
  <c r="AF14" i="8"/>
  <c r="AD15" i="8"/>
  <c r="AE15" i="8"/>
  <c r="AF15" i="8"/>
  <c r="AD16" i="8"/>
  <c r="AE16" i="8"/>
  <c r="AF16" i="8"/>
  <c r="AD17" i="8"/>
  <c r="AE17" i="8"/>
  <c r="AF17" i="8"/>
  <c r="AD18" i="8"/>
  <c r="AE18" i="8"/>
  <c r="AF18" i="8"/>
  <c r="AD19" i="8"/>
  <c r="AE19" i="8"/>
  <c r="AF19" i="8"/>
  <c r="AD20" i="8"/>
  <c r="AE20" i="8"/>
  <c r="AF20" i="8"/>
  <c r="AD21" i="8"/>
  <c r="AE21" i="8"/>
  <c r="AF21" i="8"/>
  <c r="AD22" i="8"/>
  <c r="AE22" i="8"/>
  <c r="AF22" i="8"/>
  <c r="AD23" i="8"/>
  <c r="AE23" i="8"/>
  <c r="AF23" i="8"/>
  <c r="AD24" i="8"/>
  <c r="AE24" i="8"/>
  <c r="AF24" i="8"/>
  <c r="AD25" i="8"/>
  <c r="AE25" i="8"/>
  <c r="AF25" i="8"/>
  <c r="AD26" i="8"/>
  <c r="AE26" i="8"/>
  <c r="AF26" i="8"/>
  <c r="AD27" i="8"/>
  <c r="AE27" i="8"/>
  <c r="AF27" i="8"/>
  <c r="AD28" i="8"/>
  <c r="AE28" i="8"/>
  <c r="AF28" i="8"/>
  <c r="AD29" i="8"/>
  <c r="AE29" i="8"/>
  <c r="AF29" i="8"/>
  <c r="AD30" i="8"/>
  <c r="AE30" i="8"/>
  <c r="AF30" i="8"/>
  <c r="AD31" i="8"/>
  <c r="AE31" i="8"/>
  <c r="AF31" i="8"/>
  <c r="AD32" i="8"/>
  <c r="AE32" i="8"/>
  <c r="AF32" i="8"/>
  <c r="AD33" i="8"/>
  <c r="AE33" i="8"/>
  <c r="AF33" i="8"/>
  <c r="AD34" i="8"/>
  <c r="AE34" i="8"/>
  <c r="AF34" i="8"/>
  <c r="AD35" i="8"/>
  <c r="AE35" i="8"/>
  <c r="AF35" i="8"/>
  <c r="AD36" i="8"/>
  <c r="AE36" i="8"/>
  <c r="AF36" i="8"/>
  <c r="AD37" i="8"/>
  <c r="AE37" i="8"/>
  <c r="AF37" i="8"/>
  <c r="AD38" i="8"/>
  <c r="AE38" i="8"/>
  <c r="AF38" i="8"/>
  <c r="AD39" i="8"/>
  <c r="AE39" i="8"/>
  <c r="AF39" i="8"/>
  <c r="AD40" i="8"/>
  <c r="AE40" i="8"/>
  <c r="AF40" i="8"/>
  <c r="AD41" i="8"/>
  <c r="AE41" i="8"/>
  <c r="AF41" i="8"/>
  <c r="AD42" i="8"/>
  <c r="AE42" i="8"/>
  <c r="AF42" i="8"/>
  <c r="AD43" i="8"/>
  <c r="AE43" i="8"/>
  <c r="AF43" i="8"/>
  <c r="AD44" i="8"/>
  <c r="AE44" i="8"/>
  <c r="AF44" i="8"/>
  <c r="AD45" i="8"/>
  <c r="AE45" i="8"/>
  <c r="AF45" i="8"/>
  <c r="AD46" i="8"/>
  <c r="AE46" i="8"/>
  <c r="AF46" i="8"/>
  <c r="AD47" i="8"/>
  <c r="AE47" i="8"/>
  <c r="AF47" i="8"/>
  <c r="AD48" i="8"/>
  <c r="AE48" i="8"/>
  <c r="AF48" i="8"/>
  <c r="AD49" i="8"/>
  <c r="AE49" i="8"/>
  <c r="AF49" i="8"/>
  <c r="AD50" i="8"/>
  <c r="AE50" i="8"/>
  <c r="AF50" i="8"/>
  <c r="AD51" i="8"/>
  <c r="AE51" i="8"/>
  <c r="AF51" i="8"/>
  <c r="AD52" i="8"/>
  <c r="AE52" i="8"/>
  <c r="AF52" i="8"/>
  <c r="AD53" i="8"/>
  <c r="AE53" i="8"/>
  <c r="AF53" i="8"/>
  <c r="AD54" i="8"/>
  <c r="AE54" i="8"/>
  <c r="AF54" i="8"/>
  <c r="AD55" i="8"/>
  <c r="AE55" i="8"/>
  <c r="AF55" i="8"/>
  <c r="AD56" i="8"/>
  <c r="AE56" i="8"/>
  <c r="AF56" i="8"/>
  <c r="AD57" i="8"/>
  <c r="AE57" i="8"/>
  <c r="AF57" i="8"/>
  <c r="AD58" i="8"/>
  <c r="AE58" i="8"/>
  <c r="AF58" i="8"/>
  <c r="AD59" i="8"/>
  <c r="AE59" i="8"/>
  <c r="AF59" i="8"/>
  <c r="AD60" i="8"/>
  <c r="AE60" i="8"/>
  <c r="AF60" i="8"/>
  <c r="AD61" i="8"/>
  <c r="AE61" i="8"/>
  <c r="AF61" i="8"/>
  <c r="AD62" i="8"/>
  <c r="AE62" i="8"/>
  <c r="AF62" i="8"/>
  <c r="AD63" i="8"/>
  <c r="AE63" i="8"/>
  <c r="AF63" i="8"/>
  <c r="AD64" i="8"/>
  <c r="AE64" i="8"/>
  <c r="AF64" i="8"/>
  <c r="AD65" i="8"/>
  <c r="AE65" i="8"/>
  <c r="AF65" i="8"/>
  <c r="AD66" i="8"/>
  <c r="AE66" i="8"/>
  <c r="AF66" i="8"/>
  <c r="AD67" i="8"/>
  <c r="AE67" i="8"/>
  <c r="AF67" i="8"/>
  <c r="AD68" i="8"/>
  <c r="AE68" i="8"/>
  <c r="AF68" i="8"/>
  <c r="AD69" i="8"/>
  <c r="AE69" i="8"/>
  <c r="AF69" i="8"/>
  <c r="AD70" i="8"/>
  <c r="AE70" i="8"/>
  <c r="AF70" i="8"/>
  <c r="AD71" i="8"/>
  <c r="AE71" i="8"/>
  <c r="AF71" i="8"/>
  <c r="AD72" i="8"/>
  <c r="AE72" i="8"/>
  <c r="AF72" i="8"/>
  <c r="AD73" i="8"/>
  <c r="AE73" i="8"/>
  <c r="AF73" i="8"/>
  <c r="AD74" i="8"/>
  <c r="AE74" i="8"/>
  <c r="AF74" i="8"/>
  <c r="AD75" i="8"/>
  <c r="AE75" i="8"/>
  <c r="AF75" i="8"/>
  <c r="AD76" i="8"/>
  <c r="AE76" i="8"/>
  <c r="AF76" i="8"/>
  <c r="AD77" i="8"/>
  <c r="AE77" i="8"/>
  <c r="AF77" i="8"/>
  <c r="AD78" i="8"/>
  <c r="AE78" i="8"/>
  <c r="AF78" i="8"/>
  <c r="AD79" i="8"/>
  <c r="AE79" i="8"/>
  <c r="AF79" i="8"/>
  <c r="AD80" i="8"/>
  <c r="AE80" i="8"/>
  <c r="AF80" i="8"/>
  <c r="AD81" i="8"/>
  <c r="AE81" i="8"/>
  <c r="AF81" i="8"/>
  <c r="AD82" i="8"/>
  <c r="AE82" i="8"/>
  <c r="AF82" i="8"/>
  <c r="AD83" i="8"/>
  <c r="AE83" i="8"/>
  <c r="AF83" i="8"/>
  <c r="AD84" i="8"/>
  <c r="AE84" i="8"/>
  <c r="AF84" i="8"/>
  <c r="AD85" i="8"/>
  <c r="AE85" i="8"/>
  <c r="AF85" i="8"/>
  <c r="AD86" i="8"/>
  <c r="AE86" i="8"/>
  <c r="AF86" i="8"/>
  <c r="AD87" i="8"/>
  <c r="AE87" i="8"/>
  <c r="AF87" i="8"/>
  <c r="AD88" i="8"/>
  <c r="AE88" i="8"/>
  <c r="AF88" i="8"/>
  <c r="AD89" i="8"/>
  <c r="AE89" i="8"/>
  <c r="AF89" i="8"/>
  <c r="AD90" i="8"/>
  <c r="AE90" i="8"/>
  <c r="AF90" i="8"/>
  <c r="AD91" i="8"/>
  <c r="AE91" i="8"/>
  <c r="AF91" i="8"/>
  <c r="AD92" i="8"/>
  <c r="AE92" i="8"/>
  <c r="AF92" i="8"/>
  <c r="AD93" i="8"/>
  <c r="AE93" i="8"/>
  <c r="AF93" i="8"/>
  <c r="AD94" i="8"/>
  <c r="AE94" i="8"/>
  <c r="AF94" i="8"/>
  <c r="AD95" i="8"/>
  <c r="AE95" i="8"/>
  <c r="AF95" i="8"/>
  <c r="AD96" i="8"/>
  <c r="AE96" i="8"/>
  <c r="AF96" i="8"/>
  <c r="AD97" i="8"/>
  <c r="AE97" i="8"/>
  <c r="AF97" i="8"/>
  <c r="AD98" i="8"/>
  <c r="AE98" i="8"/>
  <c r="AF98" i="8"/>
  <c r="AD99" i="8"/>
  <c r="AE99" i="8"/>
  <c r="AF99" i="8"/>
  <c r="AD100" i="8"/>
  <c r="AE100" i="8"/>
  <c r="AF100" i="8"/>
  <c r="AD101" i="8"/>
  <c r="AE101" i="8"/>
  <c r="AF101" i="8"/>
  <c r="AD102" i="8"/>
  <c r="AE102" i="8"/>
  <c r="AF102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F13" i="8"/>
  <c r="G13" i="8"/>
  <c r="H13" i="8"/>
  <c r="I13" i="8"/>
  <c r="F14" i="8"/>
  <c r="G14" i="8"/>
  <c r="H14" i="8"/>
  <c r="I14" i="8"/>
  <c r="F15" i="8"/>
  <c r="G15" i="8"/>
  <c r="H15" i="8"/>
  <c r="I15" i="8"/>
  <c r="F16" i="8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F43" i="8"/>
  <c r="G43" i="8"/>
  <c r="H43" i="8"/>
  <c r="I43" i="8"/>
  <c r="F44" i="8"/>
  <c r="G44" i="8"/>
  <c r="H44" i="8"/>
  <c r="I44" i="8"/>
  <c r="F45" i="8"/>
  <c r="G45" i="8"/>
  <c r="H45" i="8"/>
  <c r="I45" i="8"/>
  <c r="F46" i="8"/>
  <c r="G46" i="8"/>
  <c r="H46" i="8"/>
  <c r="I46" i="8"/>
  <c r="F47" i="8"/>
  <c r="G47" i="8"/>
  <c r="H47" i="8"/>
  <c r="I47" i="8"/>
  <c r="F48" i="8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H51" i="8"/>
  <c r="I51" i="8"/>
  <c r="F52" i="8"/>
  <c r="G52" i="8"/>
  <c r="H52" i="8"/>
  <c r="I52" i="8"/>
  <c r="F53" i="8"/>
  <c r="G53" i="8"/>
  <c r="H53" i="8"/>
  <c r="I53" i="8"/>
  <c r="F54" i="8"/>
  <c r="G54" i="8"/>
  <c r="H54" i="8"/>
  <c r="I54" i="8"/>
  <c r="F55" i="8"/>
  <c r="G55" i="8"/>
  <c r="H55" i="8"/>
  <c r="I55" i="8"/>
  <c r="F56" i="8"/>
  <c r="G56" i="8"/>
  <c r="H56" i="8"/>
  <c r="I56" i="8"/>
  <c r="F57" i="8"/>
  <c r="G57" i="8"/>
  <c r="H57" i="8"/>
  <c r="I57" i="8"/>
  <c r="F58" i="8"/>
  <c r="G58" i="8"/>
  <c r="H58" i="8"/>
  <c r="I58" i="8"/>
  <c r="F59" i="8"/>
  <c r="G59" i="8"/>
  <c r="H59" i="8"/>
  <c r="I59" i="8"/>
  <c r="F60" i="8"/>
  <c r="G60" i="8"/>
  <c r="H60" i="8"/>
  <c r="I60" i="8"/>
  <c r="F61" i="8"/>
  <c r="G61" i="8"/>
  <c r="H61" i="8"/>
  <c r="I61" i="8"/>
  <c r="F62" i="8"/>
  <c r="G62" i="8"/>
  <c r="H62" i="8"/>
  <c r="I62" i="8"/>
  <c r="F63" i="8"/>
  <c r="G63" i="8"/>
  <c r="H63" i="8"/>
  <c r="I63" i="8"/>
  <c r="F64" i="8"/>
  <c r="G64" i="8"/>
  <c r="H64" i="8"/>
  <c r="I64" i="8"/>
  <c r="F65" i="8"/>
  <c r="G65" i="8"/>
  <c r="H65" i="8"/>
  <c r="I65" i="8"/>
  <c r="F66" i="8"/>
  <c r="G66" i="8"/>
  <c r="H66" i="8"/>
  <c r="I66" i="8"/>
  <c r="F67" i="8"/>
  <c r="G67" i="8"/>
  <c r="H67" i="8"/>
  <c r="I67" i="8"/>
  <c r="F68" i="8"/>
  <c r="G68" i="8"/>
  <c r="H68" i="8"/>
  <c r="I68" i="8"/>
  <c r="F69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F73" i="8"/>
  <c r="G73" i="8"/>
  <c r="H73" i="8"/>
  <c r="I73" i="8"/>
  <c r="F74" i="8"/>
  <c r="G74" i="8"/>
  <c r="H74" i="8"/>
  <c r="I74" i="8"/>
  <c r="F75" i="8"/>
  <c r="G75" i="8"/>
  <c r="H75" i="8"/>
  <c r="I75" i="8"/>
  <c r="F76" i="8"/>
  <c r="G76" i="8"/>
  <c r="H76" i="8"/>
  <c r="I76" i="8"/>
  <c r="F77" i="8"/>
  <c r="G77" i="8"/>
  <c r="H77" i="8"/>
  <c r="I77" i="8"/>
  <c r="F78" i="8"/>
  <c r="G78" i="8"/>
  <c r="H78" i="8"/>
  <c r="I78" i="8"/>
  <c r="F79" i="8"/>
  <c r="G79" i="8"/>
  <c r="H79" i="8"/>
  <c r="I79" i="8"/>
  <c r="F80" i="8"/>
  <c r="G80" i="8"/>
  <c r="H80" i="8"/>
  <c r="I80" i="8"/>
  <c r="F81" i="8"/>
  <c r="G81" i="8"/>
  <c r="H81" i="8"/>
  <c r="I81" i="8"/>
  <c r="F82" i="8"/>
  <c r="G82" i="8"/>
  <c r="H82" i="8"/>
  <c r="I82" i="8"/>
  <c r="F83" i="8"/>
  <c r="G83" i="8"/>
  <c r="H83" i="8"/>
  <c r="I83" i="8"/>
  <c r="F84" i="8"/>
  <c r="G84" i="8"/>
  <c r="H84" i="8"/>
  <c r="I84" i="8"/>
  <c r="F85" i="8"/>
  <c r="G85" i="8"/>
  <c r="H85" i="8"/>
  <c r="I85" i="8"/>
  <c r="F86" i="8"/>
  <c r="G86" i="8"/>
  <c r="H86" i="8"/>
  <c r="I86" i="8"/>
  <c r="F87" i="8"/>
  <c r="G87" i="8"/>
  <c r="H87" i="8"/>
  <c r="I87" i="8"/>
  <c r="F88" i="8"/>
  <c r="G88" i="8"/>
  <c r="H88" i="8"/>
  <c r="I88" i="8"/>
  <c r="F89" i="8"/>
  <c r="G89" i="8"/>
  <c r="H89" i="8"/>
  <c r="I89" i="8"/>
  <c r="F90" i="8"/>
  <c r="G90" i="8"/>
  <c r="H90" i="8"/>
  <c r="I90" i="8"/>
  <c r="F91" i="8"/>
  <c r="G91" i="8"/>
  <c r="H91" i="8"/>
  <c r="I91" i="8"/>
  <c r="F92" i="8"/>
  <c r="G92" i="8"/>
  <c r="H92" i="8"/>
  <c r="I92" i="8"/>
  <c r="F93" i="8"/>
  <c r="G93" i="8"/>
  <c r="H93" i="8"/>
  <c r="I93" i="8"/>
  <c r="F94" i="8"/>
  <c r="G94" i="8"/>
  <c r="H94" i="8"/>
  <c r="I94" i="8"/>
  <c r="F95" i="8"/>
  <c r="G95" i="8"/>
  <c r="H95" i="8"/>
  <c r="I95" i="8"/>
  <c r="F96" i="8"/>
  <c r="G96" i="8"/>
  <c r="H96" i="8"/>
  <c r="I96" i="8"/>
  <c r="F97" i="8"/>
  <c r="G97" i="8"/>
  <c r="H97" i="8"/>
  <c r="I97" i="8"/>
  <c r="F98" i="8"/>
  <c r="G98" i="8"/>
  <c r="H98" i="8"/>
  <c r="I98" i="8"/>
  <c r="F99" i="8"/>
  <c r="G99" i="8"/>
  <c r="H99" i="8"/>
  <c r="I99" i="8"/>
  <c r="F100" i="8"/>
  <c r="G100" i="8"/>
  <c r="H100" i="8"/>
  <c r="I100" i="8"/>
  <c r="F101" i="8"/>
  <c r="G101" i="8"/>
  <c r="H101" i="8"/>
  <c r="I101" i="8"/>
  <c r="F102" i="8"/>
  <c r="G102" i="8"/>
  <c r="H102" i="8"/>
  <c r="I102" i="8"/>
  <c r="F7" i="8"/>
  <c r="G7" i="8"/>
  <c r="H7" i="8"/>
  <c r="I7" i="8"/>
  <c r="F6" i="8"/>
  <c r="G6" i="8"/>
  <c r="H6" i="8"/>
  <c r="I6" i="8"/>
  <c r="F5" i="8"/>
  <c r="G5" i="8"/>
  <c r="H5" i="8"/>
  <c r="I5" i="8"/>
  <c r="F4" i="8"/>
  <c r="G4" i="8"/>
  <c r="H4" i="8"/>
  <c r="I4" i="8"/>
  <c r="F2" i="8"/>
  <c r="G2" i="8"/>
  <c r="H2" i="8"/>
  <c r="I2" i="8"/>
  <c r="F3" i="8"/>
  <c r="I3" i="8"/>
  <c r="H3" i="8"/>
  <c r="G3" i="8"/>
  <c r="AG3" i="8"/>
  <c r="AH3" i="8"/>
  <c r="AI3" i="8"/>
  <c r="AJ3" i="8"/>
  <c r="AK3" i="8"/>
  <c r="AL3" i="8"/>
  <c r="AM3" i="8"/>
  <c r="AN3" i="8"/>
  <c r="AO3" i="8"/>
  <c r="AG4" i="8"/>
  <c r="AH4" i="8"/>
  <c r="AI4" i="8"/>
  <c r="AJ4" i="8"/>
  <c r="AK4" i="8"/>
  <c r="AL4" i="8"/>
  <c r="AM4" i="8"/>
  <c r="AN4" i="8"/>
  <c r="AO4" i="8"/>
  <c r="AG5" i="8"/>
  <c r="AH5" i="8"/>
  <c r="AI5" i="8"/>
  <c r="AJ5" i="8"/>
  <c r="AK5" i="8"/>
  <c r="AL5" i="8"/>
  <c r="AM5" i="8"/>
  <c r="AN5" i="8"/>
  <c r="AO5" i="8"/>
  <c r="AG6" i="8"/>
  <c r="AH6" i="8"/>
  <c r="AI6" i="8"/>
  <c r="AJ6" i="8"/>
  <c r="AK6" i="8"/>
  <c r="AL6" i="8"/>
  <c r="AM6" i="8"/>
  <c r="AN6" i="8"/>
  <c r="AO6" i="8"/>
  <c r="AG7" i="8"/>
  <c r="AH7" i="8"/>
  <c r="AI7" i="8"/>
  <c r="AJ7" i="8"/>
  <c r="AK7" i="8"/>
  <c r="AL7" i="8"/>
  <c r="AM7" i="8"/>
  <c r="AN7" i="8"/>
  <c r="AO7" i="8"/>
  <c r="AG8" i="8"/>
  <c r="AH8" i="8"/>
  <c r="AI8" i="8"/>
  <c r="AJ8" i="8"/>
  <c r="AK8" i="8"/>
  <c r="AL8" i="8"/>
  <c r="AM8" i="8"/>
  <c r="AN8" i="8"/>
  <c r="AO8" i="8"/>
  <c r="AG9" i="8"/>
  <c r="AH9" i="8"/>
  <c r="AI9" i="8"/>
  <c r="AJ9" i="8"/>
  <c r="AK9" i="8"/>
  <c r="AL9" i="8"/>
  <c r="AM9" i="8"/>
  <c r="AN9" i="8"/>
  <c r="AO9" i="8"/>
  <c r="AG10" i="8"/>
  <c r="AH10" i="8"/>
  <c r="AI10" i="8"/>
  <c r="AJ10" i="8"/>
  <c r="AK10" i="8"/>
  <c r="AL10" i="8"/>
  <c r="AM10" i="8"/>
  <c r="AN10" i="8"/>
  <c r="AO10" i="8"/>
  <c r="AG11" i="8"/>
  <c r="AH11" i="8"/>
  <c r="AI11" i="8"/>
  <c r="AJ11" i="8"/>
  <c r="AK11" i="8"/>
  <c r="AL11" i="8"/>
  <c r="AM11" i="8"/>
  <c r="AN11" i="8"/>
  <c r="AO11" i="8"/>
  <c r="AG12" i="8"/>
  <c r="AH12" i="8"/>
  <c r="AI12" i="8"/>
  <c r="AJ12" i="8"/>
  <c r="AK12" i="8"/>
  <c r="AL12" i="8"/>
  <c r="AM12" i="8"/>
  <c r="AN12" i="8"/>
  <c r="AO12" i="8"/>
  <c r="AG13" i="8"/>
  <c r="AH13" i="8"/>
  <c r="AI13" i="8"/>
  <c r="AJ13" i="8"/>
  <c r="AK13" i="8"/>
  <c r="AL13" i="8"/>
  <c r="AM13" i="8"/>
  <c r="AN13" i="8"/>
  <c r="AO13" i="8"/>
  <c r="AG14" i="8"/>
  <c r="AH14" i="8"/>
  <c r="AI14" i="8"/>
  <c r="AJ14" i="8"/>
  <c r="AK14" i="8"/>
  <c r="AL14" i="8"/>
  <c r="AM14" i="8"/>
  <c r="AN14" i="8"/>
  <c r="AO14" i="8"/>
  <c r="AG15" i="8"/>
  <c r="AH15" i="8"/>
  <c r="AI15" i="8"/>
  <c r="AJ15" i="8"/>
  <c r="AK15" i="8"/>
  <c r="AL15" i="8"/>
  <c r="AM15" i="8"/>
  <c r="AN15" i="8"/>
  <c r="AO15" i="8"/>
  <c r="AG16" i="8"/>
  <c r="AH16" i="8"/>
  <c r="AI16" i="8"/>
  <c r="AJ16" i="8"/>
  <c r="AK16" i="8"/>
  <c r="AL16" i="8"/>
  <c r="AM16" i="8"/>
  <c r="AN16" i="8"/>
  <c r="AO16" i="8"/>
  <c r="AG17" i="8"/>
  <c r="AH17" i="8"/>
  <c r="AI17" i="8"/>
  <c r="AJ17" i="8"/>
  <c r="AK17" i="8"/>
  <c r="AL17" i="8"/>
  <c r="AM17" i="8"/>
  <c r="AN17" i="8"/>
  <c r="AO17" i="8"/>
  <c r="AG18" i="8"/>
  <c r="AH18" i="8"/>
  <c r="AI18" i="8"/>
  <c r="AJ18" i="8"/>
  <c r="AK18" i="8"/>
  <c r="AL18" i="8"/>
  <c r="AM18" i="8"/>
  <c r="AN18" i="8"/>
  <c r="AO18" i="8"/>
  <c r="AG19" i="8"/>
  <c r="AH19" i="8"/>
  <c r="AI19" i="8"/>
  <c r="AJ19" i="8"/>
  <c r="AK19" i="8"/>
  <c r="AL19" i="8"/>
  <c r="AM19" i="8"/>
  <c r="AN19" i="8"/>
  <c r="AO19" i="8"/>
  <c r="AG20" i="8"/>
  <c r="AH20" i="8"/>
  <c r="AI20" i="8"/>
  <c r="AJ20" i="8"/>
  <c r="AK20" i="8"/>
  <c r="AL20" i="8"/>
  <c r="AM20" i="8"/>
  <c r="AN20" i="8"/>
  <c r="AO20" i="8"/>
  <c r="AG21" i="8"/>
  <c r="AH21" i="8"/>
  <c r="AI21" i="8"/>
  <c r="AJ21" i="8"/>
  <c r="AK21" i="8"/>
  <c r="AL21" i="8"/>
  <c r="AM21" i="8"/>
  <c r="AN21" i="8"/>
  <c r="AO21" i="8"/>
  <c r="AG22" i="8"/>
  <c r="AH22" i="8"/>
  <c r="AI22" i="8"/>
  <c r="AJ22" i="8"/>
  <c r="AK22" i="8"/>
  <c r="AL22" i="8"/>
  <c r="AM22" i="8"/>
  <c r="AN22" i="8"/>
  <c r="AO22" i="8"/>
  <c r="AG23" i="8"/>
  <c r="AH23" i="8"/>
  <c r="AI23" i="8"/>
  <c r="AJ23" i="8"/>
  <c r="AK23" i="8"/>
  <c r="AL23" i="8"/>
  <c r="AM23" i="8"/>
  <c r="AN23" i="8"/>
  <c r="AO23" i="8"/>
  <c r="AG24" i="8"/>
  <c r="AH24" i="8"/>
  <c r="AI24" i="8"/>
  <c r="AJ24" i="8"/>
  <c r="AK24" i="8"/>
  <c r="AL24" i="8"/>
  <c r="AM24" i="8"/>
  <c r="AN24" i="8"/>
  <c r="AO24" i="8"/>
  <c r="AG25" i="8"/>
  <c r="AH25" i="8"/>
  <c r="AI25" i="8"/>
  <c r="AJ25" i="8"/>
  <c r="AK25" i="8"/>
  <c r="AL25" i="8"/>
  <c r="AM25" i="8"/>
  <c r="AN25" i="8"/>
  <c r="AO25" i="8"/>
  <c r="AG26" i="8"/>
  <c r="AH26" i="8"/>
  <c r="AI26" i="8"/>
  <c r="AJ26" i="8"/>
  <c r="AK26" i="8"/>
  <c r="AL26" i="8"/>
  <c r="AM26" i="8"/>
  <c r="AN26" i="8"/>
  <c r="AO26" i="8"/>
  <c r="AG27" i="8"/>
  <c r="AH27" i="8"/>
  <c r="AI27" i="8"/>
  <c r="AJ27" i="8"/>
  <c r="AK27" i="8"/>
  <c r="AL27" i="8"/>
  <c r="AM27" i="8"/>
  <c r="AN27" i="8"/>
  <c r="AO27" i="8"/>
  <c r="AG28" i="8"/>
  <c r="AH28" i="8"/>
  <c r="AI28" i="8"/>
  <c r="AJ28" i="8"/>
  <c r="AK28" i="8"/>
  <c r="AL28" i="8"/>
  <c r="AM28" i="8"/>
  <c r="AN28" i="8"/>
  <c r="AO28" i="8"/>
  <c r="AG29" i="8"/>
  <c r="AH29" i="8"/>
  <c r="AI29" i="8"/>
  <c r="AJ29" i="8"/>
  <c r="AK29" i="8"/>
  <c r="AL29" i="8"/>
  <c r="AM29" i="8"/>
  <c r="AN29" i="8"/>
  <c r="AO29" i="8"/>
  <c r="AG30" i="8"/>
  <c r="AH30" i="8"/>
  <c r="AI30" i="8"/>
  <c r="AJ30" i="8"/>
  <c r="AK30" i="8"/>
  <c r="AL30" i="8"/>
  <c r="AM30" i="8"/>
  <c r="AN30" i="8"/>
  <c r="AO30" i="8"/>
  <c r="AG31" i="8"/>
  <c r="AH31" i="8"/>
  <c r="AI31" i="8"/>
  <c r="AJ31" i="8"/>
  <c r="AK31" i="8"/>
  <c r="AL31" i="8"/>
  <c r="AM31" i="8"/>
  <c r="AN31" i="8"/>
  <c r="AO31" i="8"/>
  <c r="AG32" i="8"/>
  <c r="AH32" i="8"/>
  <c r="AI32" i="8"/>
  <c r="AJ32" i="8"/>
  <c r="AK32" i="8"/>
  <c r="AL32" i="8"/>
  <c r="AM32" i="8"/>
  <c r="AN32" i="8"/>
  <c r="AO32" i="8"/>
  <c r="AG33" i="8"/>
  <c r="AH33" i="8"/>
  <c r="AI33" i="8"/>
  <c r="AJ33" i="8"/>
  <c r="AK33" i="8"/>
  <c r="AL33" i="8"/>
  <c r="AM33" i="8"/>
  <c r="AN33" i="8"/>
  <c r="AO33" i="8"/>
  <c r="AG34" i="8"/>
  <c r="AH34" i="8"/>
  <c r="AI34" i="8"/>
  <c r="AJ34" i="8"/>
  <c r="AK34" i="8"/>
  <c r="AL34" i="8"/>
  <c r="AM34" i="8"/>
  <c r="AN34" i="8"/>
  <c r="AO34" i="8"/>
  <c r="AG35" i="8"/>
  <c r="AH35" i="8"/>
  <c r="AI35" i="8"/>
  <c r="AJ35" i="8"/>
  <c r="AK35" i="8"/>
  <c r="AL35" i="8"/>
  <c r="AM35" i="8"/>
  <c r="AN35" i="8"/>
  <c r="AO35" i="8"/>
  <c r="AG36" i="8"/>
  <c r="AH36" i="8"/>
  <c r="AI36" i="8"/>
  <c r="AJ36" i="8"/>
  <c r="AK36" i="8"/>
  <c r="AL36" i="8"/>
  <c r="AM36" i="8"/>
  <c r="AN36" i="8"/>
  <c r="AO36" i="8"/>
  <c r="AG37" i="8"/>
  <c r="AH37" i="8"/>
  <c r="AI37" i="8"/>
  <c r="AJ37" i="8"/>
  <c r="AK37" i="8"/>
  <c r="AL37" i="8"/>
  <c r="AM37" i="8"/>
  <c r="AN37" i="8"/>
  <c r="AO37" i="8"/>
  <c r="AG38" i="8"/>
  <c r="AH38" i="8"/>
  <c r="AI38" i="8"/>
  <c r="AJ38" i="8"/>
  <c r="AK38" i="8"/>
  <c r="AL38" i="8"/>
  <c r="AM38" i="8"/>
  <c r="AN38" i="8"/>
  <c r="AO38" i="8"/>
  <c r="AG39" i="8"/>
  <c r="AH39" i="8"/>
  <c r="AI39" i="8"/>
  <c r="AJ39" i="8"/>
  <c r="AK39" i="8"/>
  <c r="AL39" i="8"/>
  <c r="AM39" i="8"/>
  <c r="AN39" i="8"/>
  <c r="AO39" i="8"/>
  <c r="AG40" i="8"/>
  <c r="AH40" i="8"/>
  <c r="AI40" i="8"/>
  <c r="AJ40" i="8"/>
  <c r="AK40" i="8"/>
  <c r="AL40" i="8"/>
  <c r="AM40" i="8"/>
  <c r="AN40" i="8"/>
  <c r="AO40" i="8"/>
  <c r="AG41" i="8"/>
  <c r="AH41" i="8"/>
  <c r="AI41" i="8"/>
  <c r="AJ41" i="8"/>
  <c r="AK41" i="8"/>
  <c r="AL41" i="8"/>
  <c r="AM41" i="8"/>
  <c r="AN41" i="8"/>
  <c r="AO41" i="8"/>
  <c r="AG42" i="8"/>
  <c r="AH42" i="8"/>
  <c r="AI42" i="8"/>
  <c r="AJ42" i="8"/>
  <c r="AK42" i="8"/>
  <c r="AL42" i="8"/>
  <c r="AM42" i="8"/>
  <c r="AN42" i="8"/>
  <c r="AO42" i="8"/>
  <c r="AG43" i="8"/>
  <c r="AH43" i="8"/>
  <c r="AI43" i="8"/>
  <c r="AJ43" i="8"/>
  <c r="AK43" i="8"/>
  <c r="AL43" i="8"/>
  <c r="AM43" i="8"/>
  <c r="AN43" i="8"/>
  <c r="AO43" i="8"/>
  <c r="AG44" i="8"/>
  <c r="AH44" i="8"/>
  <c r="AI44" i="8"/>
  <c r="AJ44" i="8"/>
  <c r="AK44" i="8"/>
  <c r="AL44" i="8"/>
  <c r="AM44" i="8"/>
  <c r="AN44" i="8"/>
  <c r="AO44" i="8"/>
  <c r="AG45" i="8"/>
  <c r="AH45" i="8"/>
  <c r="AI45" i="8"/>
  <c r="AJ45" i="8"/>
  <c r="AK45" i="8"/>
  <c r="AL45" i="8"/>
  <c r="AM45" i="8"/>
  <c r="AN45" i="8"/>
  <c r="AO45" i="8"/>
  <c r="AG46" i="8"/>
  <c r="AH46" i="8"/>
  <c r="AI46" i="8"/>
  <c r="AJ46" i="8"/>
  <c r="AK46" i="8"/>
  <c r="AL46" i="8"/>
  <c r="AM46" i="8"/>
  <c r="AN46" i="8"/>
  <c r="AO46" i="8"/>
  <c r="AG47" i="8"/>
  <c r="AH47" i="8"/>
  <c r="AI47" i="8"/>
  <c r="AJ47" i="8"/>
  <c r="AK47" i="8"/>
  <c r="AL47" i="8"/>
  <c r="AM47" i="8"/>
  <c r="AN47" i="8"/>
  <c r="AO47" i="8"/>
  <c r="AG48" i="8"/>
  <c r="AH48" i="8"/>
  <c r="AI48" i="8"/>
  <c r="AJ48" i="8"/>
  <c r="AK48" i="8"/>
  <c r="AL48" i="8"/>
  <c r="AM48" i="8"/>
  <c r="AN48" i="8"/>
  <c r="AO48" i="8"/>
  <c r="AG49" i="8"/>
  <c r="AH49" i="8"/>
  <c r="AI49" i="8"/>
  <c r="AJ49" i="8"/>
  <c r="AK49" i="8"/>
  <c r="AL49" i="8"/>
  <c r="AM49" i="8"/>
  <c r="AN49" i="8"/>
  <c r="AO49" i="8"/>
  <c r="AG50" i="8"/>
  <c r="AH50" i="8"/>
  <c r="AI50" i="8"/>
  <c r="AJ50" i="8"/>
  <c r="AK50" i="8"/>
  <c r="AL50" i="8"/>
  <c r="AM50" i="8"/>
  <c r="AN50" i="8"/>
  <c r="AO50" i="8"/>
  <c r="AG51" i="8"/>
  <c r="AH51" i="8"/>
  <c r="AI51" i="8"/>
  <c r="AJ51" i="8"/>
  <c r="AK51" i="8"/>
  <c r="AL51" i="8"/>
  <c r="AM51" i="8"/>
  <c r="AN51" i="8"/>
  <c r="AO51" i="8"/>
  <c r="AG52" i="8"/>
  <c r="AH52" i="8"/>
  <c r="AI52" i="8"/>
  <c r="AJ52" i="8"/>
  <c r="AK52" i="8"/>
  <c r="AL52" i="8"/>
  <c r="AM52" i="8"/>
  <c r="AN52" i="8"/>
  <c r="AO52" i="8"/>
  <c r="AG53" i="8"/>
  <c r="AH53" i="8"/>
  <c r="AI53" i="8"/>
  <c r="AJ53" i="8"/>
  <c r="AK53" i="8"/>
  <c r="AL53" i="8"/>
  <c r="AM53" i="8"/>
  <c r="AN53" i="8"/>
  <c r="AO53" i="8"/>
  <c r="AG54" i="8"/>
  <c r="AH54" i="8"/>
  <c r="AI54" i="8"/>
  <c r="AJ54" i="8"/>
  <c r="AK54" i="8"/>
  <c r="AL54" i="8"/>
  <c r="AM54" i="8"/>
  <c r="AN54" i="8"/>
  <c r="AO54" i="8"/>
  <c r="AG55" i="8"/>
  <c r="AH55" i="8"/>
  <c r="AI55" i="8"/>
  <c r="AJ55" i="8"/>
  <c r="AK55" i="8"/>
  <c r="AL55" i="8"/>
  <c r="AM55" i="8"/>
  <c r="AN55" i="8"/>
  <c r="AO55" i="8"/>
  <c r="AG56" i="8"/>
  <c r="AH56" i="8"/>
  <c r="AI56" i="8"/>
  <c r="AJ56" i="8"/>
  <c r="AK56" i="8"/>
  <c r="AL56" i="8"/>
  <c r="AM56" i="8"/>
  <c r="AN56" i="8"/>
  <c r="AO56" i="8"/>
  <c r="AG57" i="8"/>
  <c r="AH57" i="8"/>
  <c r="AI57" i="8"/>
  <c r="AJ57" i="8"/>
  <c r="AK57" i="8"/>
  <c r="AL57" i="8"/>
  <c r="AM57" i="8"/>
  <c r="AN57" i="8"/>
  <c r="AO57" i="8"/>
  <c r="AG58" i="8"/>
  <c r="AH58" i="8"/>
  <c r="AI58" i="8"/>
  <c r="AJ58" i="8"/>
  <c r="AK58" i="8"/>
  <c r="AL58" i="8"/>
  <c r="AM58" i="8"/>
  <c r="AN58" i="8"/>
  <c r="AO58" i="8"/>
  <c r="AG59" i="8"/>
  <c r="AH59" i="8"/>
  <c r="AI59" i="8"/>
  <c r="AJ59" i="8"/>
  <c r="AK59" i="8"/>
  <c r="AL59" i="8"/>
  <c r="AM59" i="8"/>
  <c r="AN59" i="8"/>
  <c r="AO59" i="8"/>
  <c r="AG60" i="8"/>
  <c r="AH60" i="8"/>
  <c r="AI60" i="8"/>
  <c r="AJ60" i="8"/>
  <c r="AK60" i="8"/>
  <c r="AL60" i="8"/>
  <c r="AM60" i="8"/>
  <c r="AN60" i="8"/>
  <c r="AO60" i="8"/>
  <c r="AG61" i="8"/>
  <c r="AH61" i="8"/>
  <c r="AI61" i="8"/>
  <c r="AJ61" i="8"/>
  <c r="AK61" i="8"/>
  <c r="AL61" i="8"/>
  <c r="AM61" i="8"/>
  <c r="AN61" i="8"/>
  <c r="AO61" i="8"/>
  <c r="AG62" i="8"/>
  <c r="AH62" i="8"/>
  <c r="AI62" i="8"/>
  <c r="AJ62" i="8"/>
  <c r="AK62" i="8"/>
  <c r="AL62" i="8"/>
  <c r="AM62" i="8"/>
  <c r="AN62" i="8"/>
  <c r="AO62" i="8"/>
  <c r="AG63" i="8"/>
  <c r="AH63" i="8"/>
  <c r="AI63" i="8"/>
  <c r="AJ63" i="8"/>
  <c r="AK63" i="8"/>
  <c r="AL63" i="8"/>
  <c r="AM63" i="8"/>
  <c r="AN63" i="8"/>
  <c r="AO63" i="8"/>
  <c r="AG64" i="8"/>
  <c r="AH64" i="8"/>
  <c r="AI64" i="8"/>
  <c r="AJ64" i="8"/>
  <c r="AK64" i="8"/>
  <c r="AL64" i="8"/>
  <c r="AM64" i="8"/>
  <c r="AN64" i="8"/>
  <c r="AO64" i="8"/>
  <c r="AG65" i="8"/>
  <c r="AH65" i="8"/>
  <c r="AI65" i="8"/>
  <c r="AJ65" i="8"/>
  <c r="AK65" i="8"/>
  <c r="AL65" i="8"/>
  <c r="AM65" i="8"/>
  <c r="AN65" i="8"/>
  <c r="AO65" i="8"/>
  <c r="AG66" i="8"/>
  <c r="AH66" i="8"/>
  <c r="AI66" i="8"/>
  <c r="AJ66" i="8"/>
  <c r="AK66" i="8"/>
  <c r="AL66" i="8"/>
  <c r="AM66" i="8"/>
  <c r="AN66" i="8"/>
  <c r="AO66" i="8"/>
  <c r="AG67" i="8"/>
  <c r="AH67" i="8"/>
  <c r="AI67" i="8"/>
  <c r="AJ67" i="8"/>
  <c r="AK67" i="8"/>
  <c r="AL67" i="8"/>
  <c r="AM67" i="8"/>
  <c r="AN67" i="8"/>
  <c r="AO67" i="8"/>
  <c r="AG68" i="8"/>
  <c r="AH68" i="8"/>
  <c r="AI68" i="8"/>
  <c r="AJ68" i="8"/>
  <c r="AK68" i="8"/>
  <c r="AL68" i="8"/>
  <c r="AM68" i="8"/>
  <c r="AN68" i="8"/>
  <c r="AO68" i="8"/>
  <c r="AG69" i="8"/>
  <c r="AH69" i="8"/>
  <c r="AI69" i="8"/>
  <c r="AJ69" i="8"/>
  <c r="AK69" i="8"/>
  <c r="AL69" i="8"/>
  <c r="AM69" i="8"/>
  <c r="AN69" i="8"/>
  <c r="AO69" i="8"/>
  <c r="AG70" i="8"/>
  <c r="AH70" i="8"/>
  <c r="AI70" i="8"/>
  <c r="AJ70" i="8"/>
  <c r="AK70" i="8"/>
  <c r="AL70" i="8"/>
  <c r="AM70" i="8"/>
  <c r="AN70" i="8"/>
  <c r="AO70" i="8"/>
  <c r="AG71" i="8"/>
  <c r="AH71" i="8"/>
  <c r="AI71" i="8"/>
  <c r="AJ71" i="8"/>
  <c r="AK71" i="8"/>
  <c r="AL71" i="8"/>
  <c r="AM71" i="8"/>
  <c r="AN71" i="8"/>
  <c r="AO71" i="8"/>
  <c r="AG72" i="8"/>
  <c r="AH72" i="8"/>
  <c r="AI72" i="8"/>
  <c r="AJ72" i="8"/>
  <c r="AK72" i="8"/>
  <c r="AL72" i="8"/>
  <c r="AM72" i="8"/>
  <c r="AN72" i="8"/>
  <c r="AO72" i="8"/>
  <c r="AG73" i="8"/>
  <c r="AH73" i="8"/>
  <c r="AI73" i="8"/>
  <c r="AJ73" i="8"/>
  <c r="AK73" i="8"/>
  <c r="AL73" i="8"/>
  <c r="AM73" i="8"/>
  <c r="AN73" i="8"/>
  <c r="AO73" i="8"/>
  <c r="AG74" i="8"/>
  <c r="AH74" i="8"/>
  <c r="AI74" i="8"/>
  <c r="AJ74" i="8"/>
  <c r="AK74" i="8"/>
  <c r="AL74" i="8"/>
  <c r="AM74" i="8"/>
  <c r="AN74" i="8"/>
  <c r="AO74" i="8"/>
  <c r="AG75" i="8"/>
  <c r="AH75" i="8"/>
  <c r="AI75" i="8"/>
  <c r="AJ75" i="8"/>
  <c r="AK75" i="8"/>
  <c r="AL75" i="8"/>
  <c r="AM75" i="8"/>
  <c r="AN75" i="8"/>
  <c r="AO75" i="8"/>
  <c r="AG76" i="8"/>
  <c r="AH76" i="8"/>
  <c r="AI76" i="8"/>
  <c r="AJ76" i="8"/>
  <c r="AK76" i="8"/>
  <c r="AL76" i="8"/>
  <c r="AM76" i="8"/>
  <c r="AN76" i="8"/>
  <c r="AO76" i="8"/>
  <c r="AG77" i="8"/>
  <c r="AH77" i="8"/>
  <c r="AI77" i="8"/>
  <c r="AJ77" i="8"/>
  <c r="AK77" i="8"/>
  <c r="AL77" i="8"/>
  <c r="AM77" i="8"/>
  <c r="AN77" i="8"/>
  <c r="AO77" i="8"/>
  <c r="AG78" i="8"/>
  <c r="AH78" i="8"/>
  <c r="AI78" i="8"/>
  <c r="AJ78" i="8"/>
  <c r="AK78" i="8"/>
  <c r="AL78" i="8"/>
  <c r="AM78" i="8"/>
  <c r="AN78" i="8"/>
  <c r="AO78" i="8"/>
  <c r="AG79" i="8"/>
  <c r="AH79" i="8"/>
  <c r="AI79" i="8"/>
  <c r="AJ79" i="8"/>
  <c r="AK79" i="8"/>
  <c r="AL79" i="8"/>
  <c r="AM79" i="8"/>
  <c r="AN79" i="8"/>
  <c r="AO79" i="8"/>
  <c r="AG80" i="8"/>
  <c r="AH80" i="8"/>
  <c r="AI80" i="8"/>
  <c r="AJ80" i="8"/>
  <c r="AK80" i="8"/>
  <c r="AL80" i="8"/>
  <c r="AM80" i="8"/>
  <c r="AN80" i="8"/>
  <c r="AO80" i="8"/>
  <c r="AG81" i="8"/>
  <c r="AH81" i="8"/>
  <c r="AI81" i="8"/>
  <c r="AJ81" i="8"/>
  <c r="AK81" i="8"/>
  <c r="AL81" i="8"/>
  <c r="AM81" i="8"/>
  <c r="AN81" i="8"/>
  <c r="AO81" i="8"/>
  <c r="AG82" i="8"/>
  <c r="AH82" i="8"/>
  <c r="AI82" i="8"/>
  <c r="AJ82" i="8"/>
  <c r="AK82" i="8"/>
  <c r="AL82" i="8"/>
  <c r="AM82" i="8"/>
  <c r="AN82" i="8"/>
  <c r="AO82" i="8"/>
  <c r="AG83" i="8"/>
  <c r="AH83" i="8"/>
  <c r="AI83" i="8"/>
  <c r="AJ83" i="8"/>
  <c r="AK83" i="8"/>
  <c r="AL83" i="8"/>
  <c r="AM83" i="8"/>
  <c r="AN83" i="8"/>
  <c r="AO83" i="8"/>
  <c r="AG84" i="8"/>
  <c r="AH84" i="8"/>
  <c r="AI84" i="8"/>
  <c r="AJ84" i="8"/>
  <c r="AK84" i="8"/>
  <c r="AL84" i="8"/>
  <c r="AM84" i="8"/>
  <c r="AN84" i="8"/>
  <c r="AO84" i="8"/>
  <c r="AG85" i="8"/>
  <c r="AH85" i="8"/>
  <c r="AI85" i="8"/>
  <c r="AJ85" i="8"/>
  <c r="AK85" i="8"/>
  <c r="AL85" i="8"/>
  <c r="AM85" i="8"/>
  <c r="AN85" i="8"/>
  <c r="AO85" i="8"/>
  <c r="AG86" i="8"/>
  <c r="AH86" i="8"/>
  <c r="AI86" i="8"/>
  <c r="AJ86" i="8"/>
  <c r="AK86" i="8"/>
  <c r="AL86" i="8"/>
  <c r="AM86" i="8"/>
  <c r="AN86" i="8"/>
  <c r="AO86" i="8"/>
  <c r="AG87" i="8"/>
  <c r="AH87" i="8"/>
  <c r="AI87" i="8"/>
  <c r="AJ87" i="8"/>
  <c r="AK87" i="8"/>
  <c r="AL87" i="8"/>
  <c r="AM87" i="8"/>
  <c r="AN87" i="8"/>
  <c r="AO87" i="8"/>
  <c r="AG88" i="8"/>
  <c r="AH88" i="8"/>
  <c r="AI88" i="8"/>
  <c r="AJ88" i="8"/>
  <c r="AK88" i="8"/>
  <c r="AL88" i="8"/>
  <c r="AM88" i="8"/>
  <c r="AN88" i="8"/>
  <c r="AO88" i="8"/>
  <c r="AG89" i="8"/>
  <c r="AH89" i="8"/>
  <c r="AI89" i="8"/>
  <c r="AJ89" i="8"/>
  <c r="AK89" i="8"/>
  <c r="AL89" i="8"/>
  <c r="AM89" i="8"/>
  <c r="AN89" i="8"/>
  <c r="AO89" i="8"/>
  <c r="AG90" i="8"/>
  <c r="AH90" i="8"/>
  <c r="AI90" i="8"/>
  <c r="AJ90" i="8"/>
  <c r="AK90" i="8"/>
  <c r="AL90" i="8"/>
  <c r="AM90" i="8"/>
  <c r="AN90" i="8"/>
  <c r="AO90" i="8"/>
  <c r="AG91" i="8"/>
  <c r="AH91" i="8"/>
  <c r="AI91" i="8"/>
  <c r="AJ91" i="8"/>
  <c r="AK91" i="8"/>
  <c r="AL91" i="8"/>
  <c r="AM91" i="8"/>
  <c r="AN91" i="8"/>
  <c r="AO91" i="8"/>
  <c r="AG92" i="8"/>
  <c r="AH92" i="8"/>
  <c r="AI92" i="8"/>
  <c r="AJ92" i="8"/>
  <c r="AK92" i="8"/>
  <c r="AL92" i="8"/>
  <c r="AM92" i="8"/>
  <c r="AN92" i="8"/>
  <c r="AO92" i="8"/>
  <c r="AG93" i="8"/>
  <c r="AH93" i="8"/>
  <c r="AI93" i="8"/>
  <c r="AJ93" i="8"/>
  <c r="AK93" i="8"/>
  <c r="AL93" i="8"/>
  <c r="AM93" i="8"/>
  <c r="AN93" i="8"/>
  <c r="AO93" i="8"/>
  <c r="AG94" i="8"/>
  <c r="AH94" i="8"/>
  <c r="AI94" i="8"/>
  <c r="AJ94" i="8"/>
  <c r="AK94" i="8"/>
  <c r="AL94" i="8"/>
  <c r="AM94" i="8"/>
  <c r="AN94" i="8"/>
  <c r="AO94" i="8"/>
  <c r="AG95" i="8"/>
  <c r="AH95" i="8"/>
  <c r="AI95" i="8"/>
  <c r="AJ95" i="8"/>
  <c r="AK95" i="8"/>
  <c r="AL95" i="8"/>
  <c r="AM95" i="8"/>
  <c r="AN95" i="8"/>
  <c r="AO95" i="8"/>
  <c r="AG96" i="8"/>
  <c r="AH96" i="8"/>
  <c r="AI96" i="8"/>
  <c r="AJ96" i="8"/>
  <c r="AK96" i="8"/>
  <c r="AL96" i="8"/>
  <c r="AM96" i="8"/>
  <c r="AN96" i="8"/>
  <c r="AO96" i="8"/>
  <c r="AG97" i="8"/>
  <c r="AH97" i="8"/>
  <c r="AI97" i="8"/>
  <c r="AJ97" i="8"/>
  <c r="AK97" i="8"/>
  <c r="AL97" i="8"/>
  <c r="AM97" i="8"/>
  <c r="AN97" i="8"/>
  <c r="AO97" i="8"/>
  <c r="AG98" i="8"/>
  <c r="AH98" i="8"/>
  <c r="AI98" i="8"/>
  <c r="AJ98" i="8"/>
  <c r="AK98" i="8"/>
  <c r="AL98" i="8"/>
  <c r="AM98" i="8"/>
  <c r="AN98" i="8"/>
  <c r="AO98" i="8"/>
  <c r="AG99" i="8"/>
  <c r="AH99" i="8"/>
  <c r="AI99" i="8"/>
  <c r="AJ99" i="8"/>
  <c r="AK99" i="8"/>
  <c r="AL99" i="8"/>
  <c r="AM99" i="8"/>
  <c r="AN99" i="8"/>
  <c r="AO99" i="8"/>
  <c r="AG100" i="8"/>
  <c r="AH100" i="8"/>
  <c r="AI100" i="8"/>
  <c r="AJ100" i="8"/>
  <c r="AK100" i="8"/>
  <c r="AL100" i="8"/>
  <c r="AM100" i="8"/>
  <c r="AN100" i="8"/>
  <c r="AO100" i="8"/>
  <c r="AG101" i="8"/>
  <c r="AH101" i="8"/>
  <c r="AI101" i="8"/>
  <c r="AJ101" i="8"/>
  <c r="AK101" i="8"/>
  <c r="AL101" i="8"/>
  <c r="AM101" i="8"/>
  <c r="AN101" i="8"/>
  <c r="AO101" i="8"/>
  <c r="AG102" i="8"/>
  <c r="AH102" i="8"/>
  <c r="AI102" i="8"/>
  <c r="AJ102" i="8"/>
  <c r="AK102" i="8"/>
  <c r="AL102" i="8"/>
  <c r="AM102" i="8"/>
  <c r="AN102" i="8"/>
  <c r="AO102" i="8"/>
  <c r="AG2" i="8"/>
  <c r="AH2" i="8"/>
  <c r="AI2" i="8"/>
  <c r="AJ2" i="8"/>
  <c r="AK2" i="8"/>
  <c r="AL2" i="8"/>
  <c r="AM2" i="8"/>
  <c r="AN2" i="8"/>
  <c r="AO2" i="8"/>
  <c r="C96" i="7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4" i="7"/>
  <c r="D24" i="7"/>
  <c r="E24" i="7"/>
  <c r="F24" i="7"/>
  <c r="G24" i="7"/>
  <c r="H24" i="7"/>
  <c r="I24" i="7"/>
  <c r="J24" i="7"/>
  <c r="K24" i="7"/>
  <c r="L24" i="7"/>
  <c r="M24" i="7"/>
  <c r="N24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L30" i="7"/>
  <c r="M30" i="7"/>
  <c r="N30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C42" i="7"/>
  <c r="D42" i="7"/>
  <c r="E42" i="7"/>
  <c r="F42" i="7"/>
  <c r="G42" i="7"/>
  <c r="H42" i="7"/>
  <c r="I42" i="7"/>
  <c r="J42" i="7"/>
  <c r="K42" i="7"/>
  <c r="L42" i="7"/>
  <c r="M42" i="7"/>
  <c r="N42" i="7"/>
  <c r="C43" i="7"/>
  <c r="D43" i="7"/>
  <c r="E43" i="7"/>
  <c r="F43" i="7"/>
  <c r="G43" i="7"/>
  <c r="H43" i="7"/>
  <c r="I43" i="7"/>
  <c r="J43" i="7"/>
  <c r="K43" i="7"/>
  <c r="L43" i="7"/>
  <c r="M43" i="7"/>
  <c r="N43" i="7"/>
  <c r="C44" i="7"/>
  <c r="D44" i="7"/>
  <c r="E44" i="7"/>
  <c r="F44" i="7"/>
  <c r="G44" i="7"/>
  <c r="H44" i="7"/>
  <c r="I44" i="7"/>
  <c r="J44" i="7"/>
  <c r="K44" i="7"/>
  <c r="L44" i="7"/>
  <c r="M44" i="7"/>
  <c r="N44" i="7"/>
  <c r="C45" i="7"/>
  <c r="D45" i="7"/>
  <c r="E45" i="7"/>
  <c r="F45" i="7"/>
  <c r="G45" i="7"/>
  <c r="H45" i="7"/>
  <c r="I45" i="7"/>
  <c r="J45" i="7"/>
  <c r="K45" i="7"/>
  <c r="L45" i="7"/>
  <c r="M45" i="7"/>
  <c r="N45" i="7"/>
  <c r="C46" i="7"/>
  <c r="D46" i="7"/>
  <c r="E46" i="7"/>
  <c r="F46" i="7"/>
  <c r="G46" i="7"/>
  <c r="H46" i="7"/>
  <c r="I46" i="7"/>
  <c r="J46" i="7"/>
  <c r="K46" i="7"/>
  <c r="L46" i="7"/>
  <c r="M46" i="7"/>
  <c r="N46" i="7"/>
  <c r="C47" i="7"/>
  <c r="D47" i="7"/>
  <c r="E47" i="7"/>
  <c r="F47" i="7"/>
  <c r="G47" i="7"/>
  <c r="H47" i="7"/>
  <c r="I47" i="7"/>
  <c r="J47" i="7"/>
  <c r="K47" i="7"/>
  <c r="L47" i="7"/>
  <c r="M47" i="7"/>
  <c r="N47" i="7"/>
  <c r="C48" i="7"/>
  <c r="D48" i="7"/>
  <c r="E48" i="7"/>
  <c r="F48" i="7"/>
  <c r="G48" i="7"/>
  <c r="H48" i="7"/>
  <c r="I48" i="7"/>
  <c r="J48" i="7"/>
  <c r="K48" i="7"/>
  <c r="L48" i="7"/>
  <c r="M48" i="7"/>
  <c r="N48" i="7"/>
  <c r="C49" i="7"/>
  <c r="D49" i="7"/>
  <c r="E49" i="7"/>
  <c r="F49" i="7"/>
  <c r="G49" i="7"/>
  <c r="H49" i="7"/>
  <c r="I49" i="7"/>
  <c r="J49" i="7"/>
  <c r="K49" i="7"/>
  <c r="L49" i="7"/>
  <c r="M49" i="7"/>
  <c r="N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C52" i="7"/>
  <c r="D52" i="7"/>
  <c r="E52" i="7"/>
  <c r="F52" i="7"/>
  <c r="G52" i="7"/>
  <c r="H52" i="7"/>
  <c r="I52" i="7"/>
  <c r="J52" i="7"/>
  <c r="K52" i="7"/>
  <c r="L52" i="7"/>
  <c r="M52" i="7"/>
  <c r="N52" i="7"/>
  <c r="C53" i="7"/>
  <c r="D53" i="7"/>
  <c r="E53" i="7"/>
  <c r="F53" i="7"/>
  <c r="G53" i="7"/>
  <c r="H53" i="7"/>
  <c r="I53" i="7"/>
  <c r="J53" i="7"/>
  <c r="K53" i="7"/>
  <c r="L53" i="7"/>
  <c r="M53" i="7"/>
  <c r="N53" i="7"/>
  <c r="C54" i="7"/>
  <c r="D54" i="7"/>
  <c r="E54" i="7"/>
  <c r="F54" i="7"/>
  <c r="G54" i="7"/>
  <c r="H54" i="7"/>
  <c r="I54" i="7"/>
  <c r="J54" i="7"/>
  <c r="K54" i="7"/>
  <c r="L54" i="7"/>
  <c r="M54" i="7"/>
  <c r="N54" i="7"/>
  <c r="C55" i="7"/>
  <c r="D55" i="7"/>
  <c r="E55" i="7"/>
  <c r="F55" i="7"/>
  <c r="G55" i="7"/>
  <c r="H55" i="7"/>
  <c r="I55" i="7"/>
  <c r="J55" i="7"/>
  <c r="K55" i="7"/>
  <c r="L55" i="7"/>
  <c r="M55" i="7"/>
  <c r="N55" i="7"/>
  <c r="C56" i="7"/>
  <c r="D56" i="7"/>
  <c r="E56" i="7"/>
  <c r="F56" i="7"/>
  <c r="G56" i="7"/>
  <c r="H56" i="7"/>
  <c r="I56" i="7"/>
  <c r="J56" i="7"/>
  <c r="K56" i="7"/>
  <c r="L56" i="7"/>
  <c r="M56" i="7"/>
  <c r="N56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C59" i="7"/>
  <c r="D59" i="7"/>
  <c r="E59" i="7"/>
  <c r="F59" i="7"/>
  <c r="G59" i="7"/>
  <c r="H59" i="7"/>
  <c r="I59" i="7"/>
  <c r="J59" i="7"/>
  <c r="K59" i="7"/>
  <c r="L59" i="7"/>
  <c r="M59" i="7"/>
  <c r="N59" i="7"/>
  <c r="C60" i="7"/>
  <c r="D60" i="7"/>
  <c r="E60" i="7"/>
  <c r="F60" i="7"/>
  <c r="G60" i="7"/>
  <c r="H60" i="7"/>
  <c r="I60" i="7"/>
  <c r="J60" i="7"/>
  <c r="K60" i="7"/>
  <c r="L60" i="7"/>
  <c r="M60" i="7"/>
  <c r="N60" i="7"/>
  <c r="C61" i="7"/>
  <c r="D61" i="7"/>
  <c r="E61" i="7"/>
  <c r="F61" i="7"/>
  <c r="G61" i="7"/>
  <c r="H61" i="7"/>
  <c r="I61" i="7"/>
  <c r="J61" i="7"/>
  <c r="K61" i="7"/>
  <c r="L61" i="7"/>
  <c r="M61" i="7"/>
  <c r="N61" i="7"/>
  <c r="C62" i="7"/>
  <c r="D62" i="7"/>
  <c r="E62" i="7"/>
  <c r="F62" i="7"/>
  <c r="G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5" i="7"/>
  <c r="D65" i="7"/>
  <c r="E65" i="7"/>
  <c r="F65" i="7"/>
  <c r="G65" i="7"/>
  <c r="H65" i="7"/>
  <c r="I65" i="7"/>
  <c r="J65" i="7"/>
  <c r="K65" i="7"/>
  <c r="L65" i="7"/>
  <c r="M65" i="7"/>
  <c r="N65" i="7"/>
  <c r="C66" i="7"/>
  <c r="D66" i="7"/>
  <c r="E66" i="7"/>
  <c r="F66" i="7"/>
  <c r="G66" i="7"/>
  <c r="H66" i="7"/>
  <c r="I66" i="7"/>
  <c r="J66" i="7"/>
  <c r="K66" i="7"/>
  <c r="L66" i="7"/>
  <c r="M66" i="7"/>
  <c r="N66" i="7"/>
  <c r="C67" i="7"/>
  <c r="D67" i="7"/>
  <c r="E67" i="7"/>
  <c r="F67" i="7"/>
  <c r="G67" i="7"/>
  <c r="H67" i="7"/>
  <c r="I67" i="7"/>
  <c r="J67" i="7"/>
  <c r="K67" i="7"/>
  <c r="L67" i="7"/>
  <c r="M67" i="7"/>
  <c r="N67" i="7"/>
  <c r="C68" i="7"/>
  <c r="D68" i="7"/>
  <c r="E68" i="7"/>
  <c r="F68" i="7"/>
  <c r="G68" i="7"/>
  <c r="H68" i="7"/>
  <c r="I68" i="7"/>
  <c r="J68" i="7"/>
  <c r="K68" i="7"/>
  <c r="L68" i="7"/>
  <c r="M68" i="7"/>
  <c r="N68" i="7"/>
  <c r="C69" i="7"/>
  <c r="D69" i="7"/>
  <c r="E69" i="7"/>
  <c r="F69" i="7"/>
  <c r="G69" i="7"/>
  <c r="H69" i="7"/>
  <c r="I69" i="7"/>
  <c r="J69" i="7"/>
  <c r="K69" i="7"/>
  <c r="L69" i="7"/>
  <c r="M69" i="7"/>
  <c r="N69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C73" i="7"/>
  <c r="D73" i="7"/>
  <c r="E73" i="7"/>
  <c r="F73" i="7"/>
  <c r="G73" i="7"/>
  <c r="H73" i="7"/>
  <c r="I73" i="7"/>
  <c r="J73" i="7"/>
  <c r="K73" i="7"/>
  <c r="L73" i="7"/>
  <c r="M73" i="7"/>
  <c r="N73" i="7"/>
  <c r="C74" i="7"/>
  <c r="D74" i="7"/>
  <c r="E74" i="7"/>
  <c r="F74" i="7"/>
  <c r="G74" i="7"/>
  <c r="H74" i="7"/>
  <c r="I74" i="7"/>
  <c r="J74" i="7"/>
  <c r="K74" i="7"/>
  <c r="L74" i="7"/>
  <c r="M74" i="7"/>
  <c r="N74" i="7"/>
  <c r="C75" i="7"/>
  <c r="D75" i="7"/>
  <c r="E75" i="7"/>
  <c r="F75" i="7"/>
  <c r="G75" i="7"/>
  <c r="H75" i="7"/>
  <c r="I75" i="7"/>
  <c r="J75" i="7"/>
  <c r="K75" i="7"/>
  <c r="L75" i="7"/>
  <c r="M75" i="7"/>
  <c r="N75" i="7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C79" i="7"/>
  <c r="D79" i="7"/>
  <c r="E79" i="7"/>
  <c r="F79" i="7"/>
  <c r="G79" i="7"/>
  <c r="H79" i="7"/>
  <c r="I79" i="7"/>
  <c r="J79" i="7"/>
  <c r="K79" i="7"/>
  <c r="L79" i="7"/>
  <c r="M79" i="7"/>
  <c r="N79" i="7"/>
  <c r="C80" i="7"/>
  <c r="D80" i="7"/>
  <c r="E80" i="7"/>
  <c r="F80" i="7"/>
  <c r="G80" i="7"/>
  <c r="H80" i="7"/>
  <c r="I80" i="7"/>
  <c r="J80" i="7"/>
  <c r="K80" i="7"/>
  <c r="L80" i="7"/>
  <c r="M80" i="7"/>
  <c r="N80" i="7"/>
  <c r="C81" i="7"/>
  <c r="D81" i="7"/>
  <c r="E81" i="7"/>
  <c r="F81" i="7"/>
  <c r="G81" i="7"/>
  <c r="H81" i="7"/>
  <c r="I81" i="7"/>
  <c r="J81" i="7"/>
  <c r="K81" i="7"/>
  <c r="L81" i="7"/>
  <c r="M81" i="7"/>
  <c r="N81" i="7"/>
  <c r="C82" i="7"/>
  <c r="D82" i="7"/>
  <c r="E82" i="7"/>
  <c r="F82" i="7"/>
  <c r="G82" i="7"/>
  <c r="H82" i="7"/>
  <c r="I82" i="7"/>
  <c r="J82" i="7"/>
  <c r="K82" i="7"/>
  <c r="L82" i="7"/>
  <c r="M82" i="7"/>
  <c r="N82" i="7"/>
  <c r="C83" i="7"/>
  <c r="D83" i="7"/>
  <c r="E83" i="7"/>
  <c r="F83" i="7"/>
  <c r="G83" i="7"/>
  <c r="H83" i="7"/>
  <c r="I83" i="7"/>
  <c r="J83" i="7"/>
  <c r="K83" i="7"/>
  <c r="L83" i="7"/>
  <c r="M83" i="7"/>
  <c r="N83" i="7"/>
  <c r="C84" i="7"/>
  <c r="D84" i="7"/>
  <c r="E84" i="7"/>
  <c r="F84" i="7"/>
  <c r="G84" i="7"/>
  <c r="H84" i="7"/>
  <c r="I84" i="7"/>
  <c r="J84" i="7"/>
  <c r="K84" i="7"/>
  <c r="L84" i="7"/>
  <c r="M84" i="7"/>
  <c r="N84" i="7"/>
  <c r="C85" i="7"/>
  <c r="D85" i="7"/>
  <c r="E85" i="7"/>
  <c r="F85" i="7"/>
  <c r="G85" i="7"/>
  <c r="H85" i="7"/>
  <c r="I85" i="7"/>
  <c r="J85" i="7"/>
  <c r="K85" i="7"/>
  <c r="L85" i="7"/>
  <c r="M85" i="7"/>
  <c r="N85" i="7"/>
  <c r="C86" i="7"/>
  <c r="D86" i="7"/>
  <c r="E86" i="7"/>
  <c r="F86" i="7"/>
  <c r="G86" i="7"/>
  <c r="H86" i="7"/>
  <c r="I86" i="7"/>
  <c r="J86" i="7"/>
  <c r="K86" i="7"/>
  <c r="L86" i="7"/>
  <c r="M86" i="7"/>
  <c r="N86" i="7"/>
  <c r="C87" i="7"/>
  <c r="D87" i="7"/>
  <c r="E87" i="7"/>
  <c r="F87" i="7"/>
  <c r="G87" i="7"/>
  <c r="H87" i="7"/>
  <c r="I87" i="7"/>
  <c r="J87" i="7"/>
  <c r="K87" i="7"/>
  <c r="L87" i="7"/>
  <c r="M87" i="7"/>
  <c r="N87" i="7"/>
  <c r="C88" i="7"/>
  <c r="D88" i="7"/>
  <c r="E88" i="7"/>
  <c r="F88" i="7"/>
  <c r="G88" i="7"/>
  <c r="H88" i="7"/>
  <c r="I88" i="7"/>
  <c r="J88" i="7"/>
  <c r="K88" i="7"/>
  <c r="L88" i="7"/>
  <c r="M88" i="7"/>
  <c r="N88" i="7"/>
  <c r="C89" i="7"/>
  <c r="D89" i="7"/>
  <c r="E89" i="7"/>
  <c r="F89" i="7"/>
  <c r="G89" i="7"/>
  <c r="H89" i="7"/>
  <c r="I89" i="7"/>
  <c r="J89" i="7"/>
  <c r="K89" i="7"/>
  <c r="L89" i="7"/>
  <c r="M89" i="7"/>
  <c r="N89" i="7"/>
  <c r="C90" i="7"/>
  <c r="D90" i="7"/>
  <c r="E90" i="7"/>
  <c r="F90" i="7"/>
  <c r="G90" i="7"/>
  <c r="H90" i="7"/>
  <c r="I90" i="7"/>
  <c r="J90" i="7"/>
  <c r="K90" i="7"/>
  <c r="L90" i="7"/>
  <c r="M90" i="7"/>
  <c r="N90" i="7"/>
  <c r="C91" i="7"/>
  <c r="D91" i="7"/>
  <c r="E91" i="7"/>
  <c r="F91" i="7"/>
  <c r="G91" i="7"/>
  <c r="H91" i="7"/>
  <c r="I91" i="7"/>
  <c r="J91" i="7"/>
  <c r="K91" i="7"/>
  <c r="L91" i="7"/>
  <c r="M91" i="7"/>
  <c r="N91" i="7"/>
  <c r="C92" i="7"/>
  <c r="D92" i="7"/>
  <c r="E92" i="7"/>
  <c r="F92" i="7"/>
  <c r="G92" i="7"/>
  <c r="H92" i="7"/>
  <c r="I92" i="7"/>
  <c r="J92" i="7"/>
  <c r="K92" i="7"/>
  <c r="L92" i="7"/>
  <c r="M92" i="7"/>
  <c r="N92" i="7"/>
  <c r="C93" i="7"/>
  <c r="D93" i="7"/>
  <c r="E93" i="7"/>
  <c r="F93" i="7"/>
  <c r="G93" i="7"/>
  <c r="H93" i="7"/>
  <c r="I93" i="7"/>
  <c r="J93" i="7"/>
  <c r="K93" i="7"/>
  <c r="L93" i="7"/>
  <c r="M93" i="7"/>
  <c r="N93" i="7"/>
  <c r="C94" i="7"/>
  <c r="D94" i="7"/>
  <c r="E94" i="7"/>
  <c r="F94" i="7"/>
  <c r="G94" i="7"/>
  <c r="H94" i="7"/>
  <c r="I94" i="7"/>
  <c r="J94" i="7"/>
  <c r="K94" i="7"/>
  <c r="L94" i="7"/>
  <c r="M94" i="7"/>
  <c r="N94" i="7"/>
  <c r="C95" i="7"/>
  <c r="D95" i="7"/>
  <c r="E95" i="7"/>
  <c r="F95" i="7"/>
  <c r="G95" i="7"/>
  <c r="H95" i="7"/>
  <c r="I95" i="7"/>
  <c r="J95" i="7"/>
  <c r="K95" i="7"/>
  <c r="L95" i="7"/>
  <c r="M95" i="7"/>
  <c r="N95" i="7"/>
  <c r="D96" i="7"/>
  <c r="E96" i="7"/>
  <c r="F96" i="7"/>
  <c r="G96" i="7"/>
  <c r="H96" i="7"/>
  <c r="I96" i="7"/>
  <c r="J96" i="7"/>
  <c r="K96" i="7"/>
  <c r="L96" i="7"/>
  <c r="M96" i="7"/>
  <c r="N96" i="7"/>
  <c r="C97" i="7"/>
  <c r="D97" i="7"/>
  <c r="E97" i="7"/>
  <c r="F97" i="7"/>
  <c r="G97" i="7"/>
  <c r="H97" i="7"/>
  <c r="I97" i="7"/>
  <c r="J97" i="7"/>
  <c r="K97" i="7"/>
  <c r="L97" i="7"/>
  <c r="M97" i="7"/>
  <c r="N97" i="7"/>
  <c r="C98" i="7"/>
  <c r="D98" i="7"/>
  <c r="E98" i="7"/>
  <c r="F98" i="7"/>
  <c r="G98" i="7"/>
  <c r="H98" i="7"/>
  <c r="I98" i="7"/>
  <c r="J98" i="7"/>
  <c r="K98" i="7"/>
  <c r="L98" i="7"/>
  <c r="M98" i="7"/>
  <c r="N98" i="7"/>
  <c r="C99" i="7"/>
  <c r="D99" i="7"/>
  <c r="E99" i="7"/>
  <c r="F99" i="7"/>
  <c r="G99" i="7"/>
  <c r="H99" i="7"/>
  <c r="I99" i="7"/>
  <c r="J99" i="7"/>
  <c r="K99" i="7"/>
  <c r="L99" i="7"/>
  <c r="M99" i="7"/>
  <c r="N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N2" i="7"/>
  <c r="M2" i="7"/>
  <c r="L2" i="7"/>
  <c r="K2" i="7"/>
  <c r="J2" i="7"/>
  <c r="I2" i="7"/>
  <c r="H2" i="7"/>
  <c r="G2" i="7"/>
  <c r="F2" i="7"/>
  <c r="E2" i="7"/>
  <c r="D2" i="7"/>
  <c r="C2" i="7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2" i="1"/>
  <c r="N3" i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8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9" i="2"/>
  <c r="I10" i="2"/>
  <c r="I11" i="2"/>
  <c r="I12" i="2"/>
  <c r="I13" i="2"/>
  <c r="I14" i="2"/>
  <c r="I15" i="2"/>
  <c r="I16" i="2"/>
  <c r="I17" i="2"/>
  <c r="I8" i="2"/>
  <c r="G103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8932D-95C3-44E2-BDD8-8F4B0B4E577F}" keepAlive="1" name="Query - BaseStats" description="Connection to the 'BaseStats' query in the workbook." type="5" refreshedVersion="8" background="1" saveData="1">
    <dbPr connection="Provider=Microsoft.Mashup.OleDb.1;Data Source=$Workbook$;Location=BaseStats;Extended Properties=&quot;&quot;" command="SELECT * FROM [BaseStats]"/>
  </connection>
  <connection id="2" xr16:uid="{C5D28C63-A65A-4176-82FF-52A43C1EC1E8}" keepAlive="1" name="Query - ItemEffects" description="Connection to the 'ItemEffects' query in the workbook." type="5" refreshedVersion="8" background="1" saveData="1">
    <dbPr connection="Provider=Microsoft.Mashup.OleDb.1;Data Source=$Workbook$;Location=ItemEffects;Extended Properties=&quot;&quot;" command="SELECT * FROM [ItemEffects]"/>
  </connection>
  <connection id="3" xr16:uid="{5460727E-540A-4546-BE95-CEE1AE12B64B}" keepAlive="1" name="Query - Items" description="Connection to the 'Items' query in the workbook." type="5" refreshedVersion="8" background="1" saveData="1">
    <dbPr connection="Provider=Microsoft.Mashup.OleDb.1;Data Source=$Workbook$;Location=Items;Extended Properties=&quot;&quot;" command="SELECT * FROM [Items]"/>
  </connection>
  <connection id="4" xr16:uid="{A150BC95-BFCC-413B-B94C-EBC15EE3C37E}" keepAlive="1" name="Query - Stats" description="Connection to the 'Stats' query in the workbook." type="5" refreshedVersion="8" background="1" saveData="1">
    <dbPr connection="Provider=Microsoft.Mashup.OleDb.1;Data Source=$Workbook$;Location=Stats;Extended Properties=&quot;&quot;" command="SELECT * FROM [Stats]"/>
  </connection>
  <connection id="5" xr16:uid="{4B351857-E02C-4D3A-8E56-BA5D240214D8}" keepAlive="1" name="Query - Synthesis" description="Connection to the 'Synthesis' query in the workbook." type="5" refreshedVersion="8" background="1" saveData="1">
    <dbPr connection="Provider=Microsoft.Mashup.OleDb.1;Data Source=$Workbook$;Location=Synthesis;Extended Properties=&quot;&quot;" command="SELECT * FROM [Synthesis]"/>
  </connection>
</connections>
</file>

<file path=xl/sharedStrings.xml><?xml version="1.0" encoding="utf-8"?>
<sst xmlns="http://schemas.openxmlformats.org/spreadsheetml/2006/main" count="14492" uniqueCount="1387">
  <si>
    <t>Column1</t>
  </si>
  <si>
    <t>Column2</t>
  </si>
  <si>
    <t>Column3</t>
  </si>
  <si>
    <t>Column4</t>
  </si>
  <si>
    <t>Column5</t>
  </si>
  <si>
    <t>Column6</t>
  </si>
  <si>
    <t>Column7</t>
  </si>
  <si>
    <t># This file contains a set of game items that can be synthesized.</t>
  </si>
  <si>
    <t/>
  </si>
  <si>
    <t># You must set 64 different items.</t>
  </si>
  <si>
    <t># 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</si>
  <si>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# Comment</t>
  </si>
  <si>
    <t>Id</t>
  </si>
  <si>
    <t>Shops</t>
  </si>
  <si>
    <t>Price</t>
  </si>
  <si>
    <t>Result</t>
  </si>
  <si>
    <t>Item1</t>
  </si>
  <si>
    <t>Item2</t>
  </si>
  <si>
    <t>#</t>
  </si>
  <si>
    <t>Int32</t>
  </si>
  <si>
    <t>Byte</t>
  </si>
  <si>
    <t>Butterfly Sword</t>
  </si>
  <si>
    <t>0</t>
  </si>
  <si>
    <t>79</t>
  </si>
  <si>
    <t>300</t>
  </si>
  <si>
    <t>7</t>
  </si>
  <si>
    <t>1</t>
  </si>
  <si>
    <t>2</t>
  </si>
  <si>
    <t>The Ogre</t>
  </si>
  <si>
    <t>95</t>
  </si>
  <si>
    <t>700</t>
  </si>
  <si>
    <t>8</t>
  </si>
  <si>
    <t>Exploda</t>
  </si>
  <si>
    <t>92</t>
  </si>
  <si>
    <t>1000</t>
  </si>
  <si>
    <t>9</t>
  </si>
  <si>
    <t>3</t>
  </si>
  <si>
    <t>Rune Tooth</t>
  </si>
  <si>
    <t>88</t>
  </si>
  <si>
    <t>2000</t>
  </si>
  <si>
    <t>10</t>
  </si>
  <si>
    <t>Angel Bless</t>
  </si>
  <si>
    <t>4</t>
  </si>
  <si>
    <t>112</t>
  </si>
  <si>
    <t>9000</t>
  </si>
  <si>
    <t>11</t>
  </si>
  <si>
    <t>Sargatanas</t>
  </si>
  <si>
    <t>5</t>
  </si>
  <si>
    <t>96</t>
  </si>
  <si>
    <t>12000</t>
  </si>
  <si>
    <t>12</t>
  </si>
  <si>
    <t>Masamune</t>
  </si>
  <si>
    <t>6</t>
  </si>
  <si>
    <t>64</t>
  </si>
  <si>
    <t>16000</t>
  </si>
  <si>
    <t>13</t>
  </si>
  <si>
    <t>Duel Claws</t>
  </si>
  <si>
    <t>49</t>
  </si>
  <si>
    <t>45</t>
  </si>
  <si>
    <t>46</t>
  </si>
  <si>
    <t>Priest’s Racket</t>
  </si>
  <si>
    <t>11000</t>
  </si>
  <si>
    <t>55</t>
  </si>
  <si>
    <t>51</t>
  </si>
  <si>
    <t>218</t>
  </si>
  <si>
    <t>Bracer</t>
  </si>
  <si>
    <t>24000</t>
  </si>
  <si>
    <t>101</t>
  </si>
  <si>
    <t>197</t>
  </si>
  <si>
    <t>107</t>
  </si>
  <si>
    <t>Gauntlets</t>
  </si>
  <si>
    <t>8000</t>
  </si>
  <si>
    <t>111</t>
  </si>
  <si>
    <t>104</t>
  </si>
  <si>
    <t>99</t>
  </si>
  <si>
    <t>Golden Skullcap</t>
  </si>
  <si>
    <t>15000</t>
  </si>
  <si>
    <t>134</t>
  </si>
  <si>
    <t>141</t>
  </si>
  <si>
    <t>128</t>
  </si>
  <si>
    <t>Circlet</t>
  </si>
  <si>
    <t>20000</t>
  </si>
  <si>
    <t>135</t>
  </si>
  <si>
    <t>129</t>
  </si>
  <si>
    <t>204</t>
  </si>
  <si>
    <t>Grand Helm</t>
  </si>
  <si>
    <t>147</t>
  </si>
  <si>
    <t>142</t>
  </si>
  <si>
    <t>200</t>
  </si>
  <si>
    <t>Rubber Suit</t>
  </si>
  <si>
    <t>14</t>
  </si>
  <si>
    <t>166</t>
  </si>
  <si>
    <t>163</t>
  </si>
  <si>
    <t>Brave Suit</t>
  </si>
  <si>
    <t>15</t>
  </si>
  <si>
    <t>26000</t>
  </si>
  <si>
    <t>167</t>
  </si>
  <si>
    <t>154</t>
  </si>
  <si>
    <t>58</t>
  </si>
  <si>
    <t>Cotton Robe</t>
  </si>
  <si>
    <t>16</t>
  </si>
  <si>
    <t>63</t>
  </si>
  <si>
    <t>168</t>
  </si>
  <si>
    <t>115</t>
  </si>
  <si>
    <t>Silk Robe</t>
  </si>
  <si>
    <t>17</t>
  </si>
  <si>
    <t>60</t>
  </si>
  <si>
    <t>169</t>
  </si>
  <si>
    <t>150</t>
  </si>
  <si>
    <t>118</t>
  </si>
  <si>
    <t>Magician Robe</t>
  </si>
  <si>
    <t>18</t>
  </si>
  <si>
    <t>48</t>
  </si>
  <si>
    <t>3000</t>
  </si>
  <si>
    <t>170</t>
  </si>
  <si>
    <t>70</t>
  </si>
  <si>
    <t>156</t>
  </si>
  <si>
    <t>Glutton’s Robe</t>
  </si>
  <si>
    <t>19</t>
  </si>
  <si>
    <t>32</t>
  </si>
  <si>
    <t>6000</t>
  </si>
  <si>
    <t>171</t>
  </si>
  <si>
    <t>81</t>
  </si>
  <si>
    <t>White Robe</t>
  </si>
  <si>
    <t>20</t>
  </si>
  <si>
    <t>172</t>
  </si>
  <si>
    <t>161</t>
  </si>
  <si>
    <t>97</t>
  </si>
  <si>
    <t>Black Robe</t>
  </si>
  <si>
    <t>21</t>
  </si>
  <si>
    <t>173</t>
  </si>
  <si>
    <t>Light Robe</t>
  </si>
  <si>
    <t>22</t>
  </si>
  <si>
    <t>174</t>
  </si>
  <si>
    <t>90</t>
  </si>
  <si>
    <t>Robe of Lords</t>
  </si>
  <si>
    <t>23</t>
  </si>
  <si>
    <t>30000</t>
  </si>
  <si>
    <t>175</t>
  </si>
  <si>
    <t>Tin Armour</t>
  </si>
  <si>
    <t>24</t>
  </si>
  <si>
    <t>50000</t>
  </si>
  <si>
    <t>176</t>
  </si>
  <si>
    <t>254</t>
  </si>
  <si>
    <t>Grand Armour</t>
  </si>
  <si>
    <t>25</t>
  </si>
  <si>
    <t>45000</t>
  </si>
  <si>
    <t>191</t>
  </si>
  <si>
    <t>180</t>
  </si>
  <si>
    <t>Desert Boots</t>
  </si>
  <si>
    <t>26</t>
  </si>
  <si>
    <t>192</t>
  </si>
  <si>
    <t>149</t>
  </si>
  <si>
    <t>Yellow Scarf</t>
  </si>
  <si>
    <t>27</t>
  </si>
  <si>
    <t>400</t>
  </si>
  <si>
    <t>212</t>
  </si>
  <si>
    <t>114</t>
  </si>
  <si>
    <t>Glass Buckle</t>
  </si>
  <si>
    <t>28</t>
  </si>
  <si>
    <t>500</t>
  </si>
  <si>
    <t>202</t>
  </si>
  <si>
    <t>89</t>
  </si>
  <si>
    <t>Germinas Boots</t>
  </si>
  <si>
    <t>29</t>
  </si>
  <si>
    <t>94</t>
  </si>
  <si>
    <t>900</t>
  </si>
  <si>
    <t>194</t>
  </si>
  <si>
    <t>Cachusha</t>
  </si>
  <si>
    <t>30</t>
  </si>
  <si>
    <t>62</t>
  </si>
  <si>
    <t>117</t>
  </si>
  <si>
    <t>136</t>
  </si>
  <si>
    <t>Coral Ring</t>
  </si>
  <si>
    <t>31</t>
  </si>
  <si>
    <t>1200</t>
  </si>
  <si>
    <t>206</t>
  </si>
  <si>
    <t>73</t>
  </si>
  <si>
    <t>57</t>
  </si>
  <si>
    <t>Gold Choker</t>
  </si>
  <si>
    <t>1300</t>
  </si>
  <si>
    <t>213</t>
  </si>
  <si>
    <t>178</t>
  </si>
  <si>
    <t>242</t>
  </si>
  <si>
    <t>Magician Shoes</t>
  </si>
  <si>
    <t>33</t>
  </si>
  <si>
    <t>1500</t>
  </si>
  <si>
    <t>193</t>
  </si>
  <si>
    <t>91</t>
  </si>
  <si>
    <t>Barette</t>
  </si>
  <si>
    <t>34</t>
  </si>
  <si>
    <t>1800</t>
  </si>
  <si>
    <t>219</t>
  </si>
  <si>
    <t>80</t>
  </si>
  <si>
    <t>139</t>
  </si>
  <si>
    <t>Power Belt</t>
  </si>
  <si>
    <t>35</t>
  </si>
  <si>
    <t>179</t>
  </si>
  <si>
    <t>Madain’s Ring</t>
  </si>
  <si>
    <t>36</t>
  </si>
  <si>
    <t>56</t>
  </si>
  <si>
    <t>203</t>
  </si>
  <si>
    <t>59</t>
  </si>
  <si>
    <t>Fairy Earrings</t>
  </si>
  <si>
    <t>37</t>
  </si>
  <si>
    <t>3200</t>
  </si>
  <si>
    <t>214</t>
  </si>
  <si>
    <t>93</t>
  </si>
  <si>
    <t>Extension</t>
  </si>
  <si>
    <t>38</t>
  </si>
  <si>
    <t>3500</t>
  </si>
  <si>
    <t>220</t>
  </si>
  <si>
    <t>120</t>
  </si>
  <si>
    <t>52</t>
  </si>
  <si>
    <t>Reflect Ring</t>
  </si>
  <si>
    <t>39</t>
  </si>
  <si>
    <t>7000</t>
  </si>
  <si>
    <t>205</t>
  </si>
  <si>
    <t>199</t>
  </si>
  <si>
    <t>Anklet</t>
  </si>
  <si>
    <t>40</t>
  </si>
  <si>
    <t>4000</t>
  </si>
  <si>
    <t>231</t>
  </si>
  <si>
    <t>Feather Boots</t>
  </si>
  <si>
    <t>41</t>
  </si>
  <si>
    <t>196</t>
  </si>
  <si>
    <t>249</t>
  </si>
  <si>
    <t>Black Belt</t>
  </si>
  <si>
    <t>42</t>
  </si>
  <si>
    <t>201</t>
  </si>
  <si>
    <t>122</t>
  </si>
  <si>
    <t>157</t>
  </si>
  <si>
    <t>Pearl Rouge</t>
  </si>
  <si>
    <t>43</t>
  </si>
  <si>
    <t>5000</t>
  </si>
  <si>
    <t>216</t>
  </si>
  <si>
    <t>229</t>
  </si>
  <si>
    <t>239</t>
  </si>
  <si>
    <t>Promist Ring</t>
  </si>
  <si>
    <t>44</t>
  </si>
  <si>
    <t>207</t>
  </si>
  <si>
    <t>230</t>
  </si>
  <si>
    <t>Battle Boots</t>
  </si>
  <si>
    <t>6500</t>
  </si>
  <si>
    <t>87</t>
  </si>
  <si>
    <t>Rebirth Ring</t>
  </si>
  <si>
    <t>208</t>
  </si>
  <si>
    <t>227</t>
  </si>
  <si>
    <t>Angel Earrings</t>
  </si>
  <si>
    <t>47</t>
  </si>
  <si>
    <t>215</t>
  </si>
  <si>
    <t>Running Shoes</t>
  </si>
  <si>
    <t>198</t>
  </si>
  <si>
    <t>228</t>
  </si>
  <si>
    <t>Rosetta Ring</t>
  </si>
  <si>
    <t>Protect Ring</t>
  </si>
  <si>
    <t>50</t>
  </si>
  <si>
    <t>40000</t>
  </si>
  <si>
    <t>209</t>
  </si>
  <si>
    <t>250</t>
  </si>
  <si>
    <t>Pumice</t>
  </si>
  <si>
    <t>211</t>
  </si>
  <si>
    <t>210</t>
  </si>
  <si>
    <t>Garnet</t>
  </si>
  <si>
    <t>224</t>
  </si>
  <si>
    <t>350</t>
  </si>
  <si>
    <t>247</t>
  </si>
  <si>
    <t>Amethyst</t>
  </si>
  <si>
    <t>53</t>
  </si>
  <si>
    <t>225</t>
  </si>
  <si>
    <t>248</t>
  </si>
  <si>
    <t>Peridot</t>
  </si>
  <si>
    <t>54</t>
  </si>
  <si>
    <t>100</t>
  </si>
  <si>
    <t>Sapphire</t>
  </si>
  <si>
    <t>232</t>
  </si>
  <si>
    <t>243</t>
  </si>
  <si>
    <t>Opal</t>
  </si>
  <si>
    <t>233</t>
  </si>
  <si>
    <t>236</t>
  </si>
  <si>
    <t>Topaz</t>
  </si>
  <si>
    <t>234</t>
  </si>
  <si>
    <t>244</t>
  </si>
  <si>
    <t>Lapis Lazuli</t>
  </si>
  <si>
    <t>235</t>
  </si>
  <si>
    <t>252</t>
  </si>
  <si>
    <t>Pumice Piece</t>
  </si>
  <si>
    <t>25000</t>
  </si>
  <si>
    <t>Save the Queen</t>
  </si>
  <si>
    <t>103</t>
  </si>
  <si>
    <t>Phoenix Pinion</t>
  </si>
  <si>
    <t>61</t>
  </si>
  <si>
    <t>240</t>
  </si>
  <si>
    <t>251</t>
  </si>
  <si>
    <t>Ether</t>
  </si>
  <si>
    <t>238</t>
  </si>
  <si>
    <t>241</t>
  </si>
  <si>
    <t>246</t>
  </si>
  <si>
    <t>Thief Gloves</t>
  </si>
  <si>
    <t>98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</si>
  <si>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</si>
  <si>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</si>
  <si>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</si>
  <si>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</si>
  <si>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</si>
  <si>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</si>
  <si>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</si>
  <si>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</si>
  <si>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</si>
  <si>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</si>
  <si>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</si>
  <si>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</si>
  <si>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</si>
  <si>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</si>
  <si>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</si>
  <si>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</si>
  <si>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</si>
  <si>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</si>
  <si>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</si>
  <si>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</si>
  <si>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</si>
  <si>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# This file contains a set of game items.</t>
  </si>
  <si>
    <t># You must set 256 different items.</t>
  </si>
  <si>
    <t># Price</t>
  </si>
  <si>
    <t>GraphicsId</t>
  </si>
  <si>
    <t>ColorId</t>
  </si>
  <si>
    <t>Quality</t>
  </si>
  <si>
    <t>BonusId</t>
  </si>
  <si>
    <t>AbilityIds</t>
  </si>
  <si>
    <t>Weapon</t>
  </si>
  <si>
    <t>Armlet</t>
  </si>
  <si>
    <t>Helmet</t>
  </si>
  <si>
    <t>Armor</t>
  </si>
  <si>
    <t>Accessory</t>
  </si>
  <si>
    <t>Item</t>
  </si>
  <si>
    <t>Gem</t>
  </si>
  <si>
    <t>Usable</t>
  </si>
  <si>
    <t>Order</t>
  </si>
  <si>
    <t>Zidane</t>
  </si>
  <si>
    <t>Vivi</t>
  </si>
  <si>
    <t>Steiner</t>
  </si>
  <si>
    <t>Freya</t>
  </si>
  <si>
    <t>Quina</t>
  </si>
  <si>
    <t>Eiko</t>
  </si>
  <si>
    <t>Amarant</t>
  </si>
  <si>
    <t>Cinna</t>
  </si>
  <si>
    <t>Marcus</t>
  </si>
  <si>
    <t>Blank</t>
  </si>
  <si>
    <t>Beatrix</t>
  </si>
  <si>
    <t># UInt16</t>
  </si>
  <si>
    <t>UInt8</t>
  </si>
  <si>
    <t>UInt8[]</t>
  </si>
  <si>
    <t>Bit</t>
  </si>
  <si>
    <t>0, 0, 0</t>
  </si>
  <si>
    <t># 000 - Hammer</t>
  </si>
  <si>
    <t>320</t>
  </si>
  <si>
    <t>101, 0, 0</t>
  </si>
  <si>
    <t># 001 - Dagger</t>
  </si>
  <si>
    <t>102, 101, 0</t>
  </si>
  <si>
    <t># 002 - Mage Masher</t>
  </si>
  <si>
    <t>950</t>
  </si>
  <si>
    <t>254, 0, 0</t>
  </si>
  <si>
    <t># 003 - Mythril Dagger</t>
  </si>
  <si>
    <t>2300</t>
  </si>
  <si>
    <t>105, 107, 0</t>
  </si>
  <si>
    <t># 004 - Gladius</t>
  </si>
  <si>
    <t># 005 - Zorlin Shape</t>
  </si>
  <si>
    <t>17000</t>
  </si>
  <si>
    <t>102, 0, 0</t>
  </si>
  <si>
    <t># 006 - Orichalcon</t>
  </si>
  <si>
    <t>103, 230, 0</t>
  </si>
  <si>
    <t># 007 - Butterfly Sword</t>
  </si>
  <si>
    <t>1700</t>
  </si>
  <si>
    <t>104, 0, 0</t>
  </si>
  <si>
    <t># 008 - The Ogre</t>
  </si>
  <si>
    <t>2800</t>
  </si>
  <si>
    <t>106, 107, 0</t>
  </si>
  <si>
    <t># 009 - Exploda</t>
  </si>
  <si>
    <t>3800</t>
  </si>
  <si>
    <t>107, 0, 0</t>
  </si>
  <si>
    <t># 010 - Rune Tooth</t>
  </si>
  <si>
    <t>108, 0, 0</t>
  </si>
  <si>
    <t># 011 - Angel Bless</t>
  </si>
  <si>
    <t>9500</t>
  </si>
  <si>
    <t>105, 0, 0</t>
  </si>
  <si>
    <t># 012 - Sargatanas</t>
  </si>
  <si>
    <t>13000</t>
  </si>
  <si>
    <t>106, 0, 0</t>
  </si>
  <si>
    <t># 013 - Masamune</t>
  </si>
  <si>
    <t>107, 108, 0</t>
  </si>
  <si>
    <t># 014 - The Tower</t>
  </si>
  <si>
    <t># 015 - Ultima Weapon</t>
  </si>
  <si>
    <t>330</t>
  </si>
  <si>
    <t>211, 0, 0</t>
  </si>
  <si>
    <t># 016 - Broadsword</t>
  </si>
  <si>
    <t>660</t>
  </si>
  <si>
    <t>142, 0, 0</t>
  </si>
  <si>
    <t># 017 - Iron Sword</t>
  </si>
  <si>
    <t>145, 0, 0</t>
  </si>
  <si>
    <t># 018 - Mythril Sword</t>
  </si>
  <si>
    <t>1900</t>
  </si>
  <si>
    <t>141, 0, 0</t>
  </si>
  <si>
    <t># 019 - Blood Sword</t>
  </si>
  <si>
    <t>3780</t>
  </si>
  <si>
    <t>146, 0, 0</t>
  </si>
  <si>
    <t># 020 - Ice Brand</t>
  </si>
  <si>
    <t>148, 0, 0</t>
  </si>
  <si>
    <t># 021 - Coral Sword</t>
  </si>
  <si>
    <t>4700</t>
  </si>
  <si>
    <t>144, 0, 0</t>
  </si>
  <si>
    <t># 022 - Diamond Sword</t>
  </si>
  <si>
    <t>5190</t>
  </si>
  <si>
    <t>147, 0, 0</t>
  </si>
  <si>
    <t># 023 - Flame Saber</t>
  </si>
  <si>
    <t>8900</t>
  </si>
  <si>
    <t>143, 0, 0</t>
  </si>
  <si>
    <t># 024 - Rune Blade</t>
  </si>
  <si>
    <t>9340</t>
  </si>
  <si>
    <t>151</t>
  </si>
  <si>
    <t>149, 0, 0</t>
  </si>
  <si>
    <t># 025 - Defender</t>
  </si>
  <si>
    <t>152</t>
  </si>
  <si>
    <t># 026 - Save the Queen</t>
  </si>
  <si>
    <t>14000</t>
  </si>
  <si>
    <t>150, 0, 0</t>
  </si>
  <si>
    <t># 027 - Ultima Sword</t>
  </si>
  <si>
    <t>19000</t>
  </si>
  <si>
    <t>151, 0, 0</t>
  </si>
  <si>
    <t># 028 - Excalibur</t>
  </si>
  <si>
    <t>29000</t>
  </si>
  <si>
    <t>152, 149, 0</t>
  </si>
  <si>
    <t># 029 - Ragnarok</t>
  </si>
  <si>
    <t>39000</t>
  </si>
  <si>
    <t>142, 151, 150</t>
  </si>
  <si>
    <t># 030 - Excalibur II</t>
  </si>
  <si>
    <t>880</t>
  </si>
  <si>
    <t>209, 0, 0</t>
  </si>
  <si>
    <t># 031 - Javelin</t>
  </si>
  <si>
    <t>1100</t>
  </si>
  <si>
    <t>118, 0, 0</t>
  </si>
  <si>
    <t># 032 - Mythril Spear</t>
  </si>
  <si>
    <t>1600</t>
  </si>
  <si>
    <t>117, 227, 0</t>
  </si>
  <si>
    <t># 033 - Partisan</t>
  </si>
  <si>
    <t>2430</t>
  </si>
  <si>
    <t>120, 0, 0</t>
  </si>
  <si>
    <t># 034 - Ice Lance</t>
  </si>
  <si>
    <t>3580</t>
  </si>
  <si>
    <t>121, 0, 0</t>
  </si>
  <si>
    <t># 035 - Trident</t>
  </si>
  <si>
    <t>122, 0, 0</t>
  </si>
  <si>
    <t># 036 - Heavy Lance</t>
  </si>
  <si>
    <t>123, 234, 0</t>
  </si>
  <si>
    <t># 037 - Obelisk</t>
  </si>
  <si>
    <t>124, 118, 0</t>
  </si>
  <si>
    <t># 038 - Holy Lance</t>
  </si>
  <si>
    <t>124, 123, 120</t>
  </si>
  <si>
    <t># 039 - Kain’s Lance</t>
  </si>
  <si>
    <t>23500</t>
  </si>
  <si>
    <t>119, 0, 0</t>
  </si>
  <si>
    <t># 040 - Dragon’s Hair</t>
  </si>
  <si>
    <t>125, 228, 0</t>
  </si>
  <si>
    <t># 041 - Cat’s Claws</t>
  </si>
  <si>
    <t>126, 228, 0</t>
  </si>
  <si>
    <t># 042 - Poison Knuckles</t>
  </si>
  <si>
    <t>129, 228, 0</t>
  </si>
  <si>
    <t># 043 - Mythril Claws</t>
  </si>
  <si>
    <t>128, 228, 0</t>
  </si>
  <si>
    <t>65</t>
  </si>
  <si>
    <t># 044 - Scissor Fangs</t>
  </si>
  <si>
    <t>10360</t>
  </si>
  <si>
    <t>127, 228, 0</t>
  </si>
  <si>
    <t>66</t>
  </si>
  <si>
    <t># 045 - Dragon’s Claws</t>
  </si>
  <si>
    <t>13500</t>
  </si>
  <si>
    <t>130, 228, 0</t>
  </si>
  <si>
    <t>67</t>
  </si>
  <si>
    <t># 046 - Tiger Fangs</t>
  </si>
  <si>
    <t>131, 228, 0</t>
  </si>
  <si>
    <t>68</t>
  </si>
  <si>
    <t># 047 - Avenger</t>
  </si>
  <si>
    <t>18000</t>
  </si>
  <si>
    <t>132, 129, 228</t>
  </si>
  <si>
    <t>69</t>
  </si>
  <si>
    <t># 048 - Kaiser Knuckles</t>
  </si>
  <si>
    <t>21500</t>
  </si>
  <si>
    <t>128, 127, 228</t>
  </si>
  <si>
    <t># 049 - Duel Claws</t>
  </si>
  <si>
    <t>28800</t>
  </si>
  <si>
    <t>126, 131, 130</t>
  </si>
  <si>
    <t>71</t>
  </si>
  <si>
    <t># 050 - Rune Claws</t>
  </si>
  <si>
    <t>7, 8, 0</t>
  </si>
  <si>
    <t>72</t>
  </si>
  <si>
    <t># 051 - Air Racket</t>
  </si>
  <si>
    <t>750</t>
  </si>
  <si>
    <t>19, 9, 11</t>
  </si>
  <si>
    <t># 052 - Multina Racket</t>
  </si>
  <si>
    <t>1350</t>
  </si>
  <si>
    <t>153</t>
  </si>
  <si>
    <t>18, 15, 1</t>
  </si>
  <si>
    <t>74</t>
  </si>
  <si>
    <t># 053 - Magic Racket</t>
  </si>
  <si>
    <t>2250</t>
  </si>
  <si>
    <t>16, 11, 12</t>
  </si>
  <si>
    <t>75</t>
  </si>
  <si>
    <t># 054 - Mythril Racket</t>
  </si>
  <si>
    <t>14, 22, 0</t>
  </si>
  <si>
    <t>76</t>
  </si>
  <si>
    <t># 055 - Priest’s Racket</t>
  </si>
  <si>
    <t>5800</t>
  </si>
  <si>
    <t>21, 0, 0</t>
  </si>
  <si>
    <t>77</t>
  </si>
  <si>
    <t># 056 - Tiger Racket</t>
  </si>
  <si>
    <t>260</t>
  </si>
  <si>
    <t>1, 8, 12</t>
  </si>
  <si>
    <t>78</t>
  </si>
  <si>
    <t># 057 - Rod</t>
  </si>
  <si>
    <t>560</t>
  </si>
  <si>
    <t>5, 14, 11</t>
  </si>
  <si>
    <t># 058 - Mythril Rod</t>
  </si>
  <si>
    <t>760</t>
  </si>
  <si>
    <t>236, 16, 20</t>
  </si>
  <si>
    <t># 059 - Stardust Rod</t>
  </si>
  <si>
    <t>1770</t>
  </si>
  <si>
    <t>216, 2, 5</t>
  </si>
  <si>
    <t># 060 - Healing Rod</t>
  </si>
  <si>
    <t>3180</t>
  </si>
  <si>
    <t>15, 17, 14</t>
  </si>
  <si>
    <t>82</t>
  </si>
  <si>
    <t># 061 - Asura’s Rod</t>
  </si>
  <si>
    <t>3990</t>
  </si>
  <si>
    <t>3, 12, 11</t>
  </si>
  <si>
    <t>83</t>
  </si>
  <si>
    <t># 062 - Wizard Rod</t>
  </si>
  <si>
    <t>10280</t>
  </si>
  <si>
    <t>3, 5, 0</t>
  </si>
  <si>
    <t>84</t>
  </si>
  <si>
    <t># 063 - Whale Whisker</t>
  </si>
  <si>
    <t>2700</t>
  </si>
  <si>
    <t>195, 2, 5</t>
  </si>
  <si>
    <t>85</t>
  </si>
  <si>
    <t># 064 - Golem’s Flute</t>
  </si>
  <si>
    <t>20, 9, 14</t>
  </si>
  <si>
    <t>86</t>
  </si>
  <si>
    <t># 065 - Lamia’s Flute</t>
  </si>
  <si>
    <t>4500</t>
  </si>
  <si>
    <t>10, 13, 4</t>
  </si>
  <si>
    <t># 066 - Fairy Flute</t>
  </si>
  <si>
    <t>5700</t>
  </si>
  <si>
    <t>3, 22, 23</t>
  </si>
  <si>
    <t># 067 - Hamelin</t>
  </si>
  <si>
    <t>6, 21, 10</t>
  </si>
  <si>
    <t># 068 - Siren’s Flute</t>
  </si>
  <si>
    <t>8300</t>
  </si>
  <si>
    <t>24, 10, 3</t>
  </si>
  <si>
    <t># 069 - Angel Flute</t>
  </si>
  <si>
    <t>25, 0, 0</t>
  </si>
  <si>
    <t># 070 - Mage Staff</t>
  </si>
  <si>
    <t>26, 28, 0</t>
  </si>
  <si>
    <t># 071 - Flame Staff</t>
  </si>
  <si>
    <t>980</t>
  </si>
  <si>
    <t>30, 32, 0</t>
  </si>
  <si>
    <t># 072 - Ice Staff</t>
  </si>
  <si>
    <t>34, 37, 0</t>
  </si>
  <si>
    <t># 073 - Lightning Staff</t>
  </si>
  <si>
    <t>2400</t>
  </si>
  <si>
    <t>36, 38, 40</t>
  </si>
  <si>
    <t># 074 - Oak Staff</t>
  </si>
  <si>
    <t>41, 44, 42</t>
  </si>
  <si>
    <t># 075 - Cypress Pile</t>
  </si>
  <si>
    <t>155</t>
  </si>
  <si>
    <t>27, 31, 35</t>
  </si>
  <si>
    <t># 076 - Octagon Rod</t>
  </si>
  <si>
    <t>46, 39, 0</t>
  </si>
  <si>
    <t># 077 - High Mage Staff</t>
  </si>
  <si>
    <t>10000</t>
  </si>
  <si>
    <t>48, 0, 0</t>
  </si>
  <si>
    <t># 078 - Mace of Zeus</t>
  </si>
  <si>
    <t>227, 0, 0</t>
  </si>
  <si>
    <t># 079 - Fork</t>
  </si>
  <si>
    <t>3100</t>
  </si>
  <si>
    <t># 080 - Needle Fork</t>
  </si>
  <si>
    <t>102</t>
  </si>
  <si>
    <t># 081 - Mythril Fork</t>
  </si>
  <si>
    <t>7400</t>
  </si>
  <si>
    <t># 082 - Silver Fork</t>
  </si>
  <si>
    <t>10300</t>
  </si>
  <si>
    <t># 083 - Bistro Fork</t>
  </si>
  <si>
    <t>13300</t>
  </si>
  <si>
    <t>105</t>
  </si>
  <si>
    <t># 084 - Gastro Fork</t>
  </si>
  <si>
    <t># 085 - Pinwheel</t>
  </si>
  <si>
    <t># 086 - Rising Sun</t>
  </si>
  <si>
    <t># 087 - Wing Edge</t>
  </si>
  <si>
    <t>130</t>
  </si>
  <si>
    <t>238, 0, 0</t>
  </si>
  <si>
    <t># 088 - Wrist</t>
  </si>
  <si>
    <t>211, 29, 0</t>
  </si>
  <si>
    <t>108</t>
  </si>
  <si>
    <t># 089 - Leather Wrist</t>
  </si>
  <si>
    <t>215, 241, 0</t>
  </si>
  <si>
    <t>109</t>
  </si>
  <si>
    <t># 090 - Glass Armlet</t>
  </si>
  <si>
    <t>217, 0, 0</t>
  </si>
  <si>
    <t>110</t>
  </si>
  <si>
    <t># 091 - Bone Wrist</t>
  </si>
  <si>
    <t>206, 0, 0</t>
  </si>
  <si>
    <t># 092 - Mythril Armlet</t>
  </si>
  <si>
    <t>250, 14, 0</t>
  </si>
  <si>
    <t># 093 - Magic Armlet</t>
  </si>
  <si>
    <t>253, 217, 0</t>
  </si>
  <si>
    <t>113</t>
  </si>
  <si>
    <t># 094 - Chimera Armlet</t>
  </si>
  <si>
    <t>211, 235, 0</t>
  </si>
  <si>
    <t># 095 - Egoist’s Armlet</t>
  </si>
  <si>
    <t>254, 208, 45</t>
  </si>
  <si>
    <t># 096 - N-Kai Armlet</t>
  </si>
  <si>
    <t>3400</t>
  </si>
  <si>
    <t>232, 227, 0</t>
  </si>
  <si>
    <t>116</t>
  </si>
  <si>
    <t># 097 - Jade Armlet</t>
  </si>
  <si>
    <t>214, 0, 0</t>
  </si>
  <si>
    <t># 098 - Thief Gloves</t>
  </si>
  <si>
    <t>4800</t>
  </si>
  <si>
    <t>245, 117, 0</t>
  </si>
  <si>
    <t># 099 - Dragon Wrist</t>
  </si>
  <si>
    <t>5100</t>
  </si>
  <si>
    <t>201, 0, 0</t>
  </si>
  <si>
    <t>119</t>
  </si>
  <si>
    <t># 100 - Power Wrist</t>
  </si>
  <si>
    <t>217, 220, 0</t>
  </si>
  <si>
    <t># 101 - Bracer</t>
  </si>
  <si>
    <t>480</t>
  </si>
  <si>
    <t>241, 0, 0</t>
  </si>
  <si>
    <t>121</t>
  </si>
  <si>
    <t># 102 - Bronze Gloves</t>
  </si>
  <si>
    <t>720</t>
  </si>
  <si>
    <t>208, 0, 0</t>
  </si>
  <si>
    <t># 103 - Silver Gloves</t>
  </si>
  <si>
    <t>212, 206, 0</t>
  </si>
  <si>
    <t>123</t>
  </si>
  <si>
    <t># 104 - Mythril Gloves</t>
  </si>
  <si>
    <t>210, 217, 0</t>
  </si>
  <si>
    <t>124</t>
  </si>
  <si>
    <t># 105 - Thunder Gloves</t>
  </si>
  <si>
    <t>236, 245, 0</t>
  </si>
  <si>
    <t>125</t>
  </si>
  <si>
    <t># 106 - Diamond Gloves</t>
  </si>
  <si>
    <t>193, 228, 0</t>
  </si>
  <si>
    <t>126</t>
  </si>
  <si>
    <t># 107 - Venetia Shield</t>
  </si>
  <si>
    <t>198, 0, 0</t>
  </si>
  <si>
    <t>127</t>
  </si>
  <si>
    <t># 108 - Defense Gloves</t>
  </si>
  <si>
    <t># 109 - Genji Gloves</t>
  </si>
  <si>
    <t># 110 - Aegis Gloves</t>
  </si>
  <si>
    <t>8800</t>
  </si>
  <si>
    <t>229, 0, 0</t>
  </si>
  <si>
    <t># 111 - Gauntlets</t>
  </si>
  <si>
    <t>131</t>
  </si>
  <si>
    <t># 112 - Leather Hat</t>
  </si>
  <si>
    <t>132</t>
  </si>
  <si>
    <t># 113 - Straw Hat</t>
  </si>
  <si>
    <t>242, 217, 0</t>
  </si>
  <si>
    <t>133</t>
  </si>
  <si>
    <t># 114 - Feather Hat</t>
  </si>
  <si>
    <t>12, 0, 0</t>
  </si>
  <si>
    <t># 115 - Steepled Hat</t>
  </si>
  <si>
    <t># 116 - Headgear</t>
  </si>
  <si>
    <t>32, 0, 0</t>
  </si>
  <si>
    <t># 117 - Magus Hat</t>
  </si>
  <si>
    <t>212, 240, 0</t>
  </si>
  <si>
    <t>137</t>
  </si>
  <si>
    <t># 118 - Bandana</t>
  </si>
  <si>
    <t>600</t>
  </si>
  <si>
    <t>243, 26, 0</t>
  </si>
  <si>
    <t>138</t>
  </si>
  <si>
    <t># 119 - Mage’s Hat</t>
  </si>
  <si>
    <t>800</t>
  </si>
  <si>
    <t>250, 17, 20</t>
  </si>
  <si>
    <t># 120 - Lamia’s Tiara</t>
  </si>
  <si>
    <t>228, 242, 208</t>
  </si>
  <si>
    <t>140</t>
  </si>
  <si>
    <t># 121 - Ritual Hat</t>
  </si>
  <si>
    <t>218, 217, 0</t>
  </si>
  <si>
    <t># 122 - Twist Headband</t>
  </si>
  <si>
    <t>198, 241, 0</t>
  </si>
  <si>
    <t># 123 - Mantra Band</t>
  </si>
  <si>
    <t>227, 245, 0</t>
  </si>
  <si>
    <t>143</t>
  </si>
  <si>
    <t># 124 - Dark Hat</t>
  </si>
  <si>
    <t>2180</t>
  </si>
  <si>
    <t>236, 250, 0</t>
  </si>
  <si>
    <t>144</t>
  </si>
  <si>
    <t># 125 - Green Beret</t>
  </si>
  <si>
    <t>2550</t>
  </si>
  <si>
    <t>201, 249, 43</t>
  </si>
  <si>
    <t>145</t>
  </si>
  <si>
    <t># 126 - Black Hood</t>
  </si>
  <si>
    <t>204, 229, 0</t>
  </si>
  <si>
    <t>146</t>
  </si>
  <si>
    <t># 127 - Red Hat</t>
  </si>
  <si>
    <t>3700</t>
  </si>
  <si>
    <t>195, 243, 0</t>
  </si>
  <si>
    <t># 128 - Golden Hairpin</t>
  </si>
  <si>
    <t>4400</t>
  </si>
  <si>
    <t>212, 246, 0</t>
  </si>
  <si>
    <t>148</t>
  </si>
  <si>
    <t># 129 - Coronet</t>
  </si>
  <si>
    <t>5200</t>
  </si>
  <si>
    <t>231, 211, 0</t>
  </si>
  <si>
    <t># 130 - Flash Hat</t>
  </si>
  <si>
    <t>6100</t>
  </si>
  <si>
    <t>198, 218, 0</t>
  </si>
  <si>
    <t># 131 - Adaman Hat</t>
  </si>
  <si>
    <t>7100</t>
  </si>
  <si>
    <t>203, 107, 253</t>
  </si>
  <si>
    <t># 132 - Thief Hat</t>
  </si>
  <si>
    <t>240, 232, 0</t>
  </si>
  <si>
    <t># 133 - Holy Miter</t>
  </si>
  <si>
    <t>221, 249, 0</t>
  </si>
  <si>
    <t># 134 - Golden Skullcap</t>
  </si>
  <si>
    <t>245, 250, 0</t>
  </si>
  <si>
    <t># 135 - Circlet</t>
  </si>
  <si>
    <t># 136 - Rubber Helm</t>
  </si>
  <si>
    <t># 137 - Bronze Helm</t>
  </si>
  <si>
    <t>450</t>
  </si>
  <si>
    <t>242, 235, 0</t>
  </si>
  <si>
    <t># 138 - Iron Helm</t>
  </si>
  <si>
    <t>233, 209, 0</t>
  </si>
  <si>
    <t>158</t>
  </si>
  <si>
    <t># 139 - Barbut</t>
  </si>
  <si>
    <t>240, 241, 0</t>
  </si>
  <si>
    <t>159</t>
  </si>
  <si>
    <t># 140 - Mythril Helm</t>
  </si>
  <si>
    <t>146, 118, 250</t>
  </si>
  <si>
    <t>160</t>
  </si>
  <si>
    <t># 141 - Gold Helm</t>
  </si>
  <si>
    <t>2200</t>
  </si>
  <si>
    <t>204, 210, 0</t>
  </si>
  <si>
    <t># 142 - Cross Helm</t>
  </si>
  <si>
    <t>201, 240, 0</t>
  </si>
  <si>
    <t>162</t>
  </si>
  <si>
    <t># 143 - Diamond Helm</t>
  </si>
  <si>
    <t>4600</t>
  </si>
  <si>
    <t>244, 207, 0</t>
  </si>
  <si>
    <t># 144 - Platinum Helm</t>
  </si>
  <si>
    <t>7120</t>
  </si>
  <si>
    <t>231, 0, 0</t>
  </si>
  <si>
    <t>164</t>
  </si>
  <si>
    <t># 145 - Kaiser Helm</t>
  </si>
  <si>
    <t>165</t>
  </si>
  <si>
    <t># 146 - Genji Helmet</t>
  </si>
  <si>
    <t># 147 - Grand Helm</t>
  </si>
  <si>
    <t># 148 - Aloha T-shirt</t>
  </si>
  <si>
    <t>270</t>
  </si>
  <si>
    <t>230, 0, 0</t>
  </si>
  <si>
    <t># 149 - Leather Shirt</t>
  </si>
  <si>
    <t>1, 33, 0</t>
  </si>
  <si>
    <t># 150 - Silk Shirt</t>
  </si>
  <si>
    <t>530</t>
  </si>
  <si>
    <t>125, 0, 0</t>
  </si>
  <si>
    <t># 151 - Leather Plate</t>
  </si>
  <si>
    <t>670</t>
  </si>
  <si>
    <t>245, 0, 0</t>
  </si>
  <si>
    <t># 152 - Bronze Vest</t>
  </si>
  <si>
    <t>810</t>
  </si>
  <si>
    <t>210, 0, 0</t>
  </si>
  <si>
    <t># 153 - Chain Plate</t>
  </si>
  <si>
    <t>1180</t>
  </si>
  <si>
    <t>248, 0, 0</t>
  </si>
  <si>
    <t># 154 - Mythril Vest</t>
  </si>
  <si>
    <t>207, 205, 0</t>
  </si>
  <si>
    <t># 155 - Adaman Vest</t>
  </si>
  <si>
    <t>1850</t>
  </si>
  <si>
    <t>240, 199, 0</t>
  </si>
  <si>
    <t># 156 - Magician Cloak</t>
  </si>
  <si>
    <t>2900</t>
  </si>
  <si>
    <t>249, 241, 253</t>
  </si>
  <si>
    <t># 157 - Survival Vest</t>
  </si>
  <si>
    <t>4300</t>
  </si>
  <si>
    <t>236, 246, 0</t>
  </si>
  <si>
    <t>177</t>
  </si>
  <si>
    <t># 158 - Brigandine</t>
  </si>
  <si>
    <t>202, 197, 0</t>
  </si>
  <si>
    <t># 159 - Judo Uniform</t>
  </si>
  <si>
    <t>7200</t>
  </si>
  <si>
    <t>207, 218, 228</t>
  </si>
  <si>
    <t># 160 - Power Vest</t>
  </si>
  <si>
    <t>8700</t>
  </si>
  <si>
    <t>240, 227, 39</t>
  </si>
  <si>
    <t># 161 - Gaia Gear</t>
  </si>
  <si>
    <t>10250</t>
  </si>
  <si>
    <t>210, 248, 249</t>
  </si>
  <si>
    <t>181</t>
  </si>
  <si>
    <t># 162 - Demon’s Vest</t>
  </si>
  <si>
    <t>12200</t>
  </si>
  <si>
    <t>244, 227, 0</t>
  </si>
  <si>
    <t>182</t>
  </si>
  <si>
    <t># 163 - Minerva’s Plate</t>
  </si>
  <si>
    <t>233, 249, 231</t>
  </si>
  <si>
    <t>183</t>
  </si>
  <si>
    <t># 164 - Ninja Gear</t>
  </si>
  <si>
    <t>16300</t>
  </si>
  <si>
    <t>250, 245, 0</t>
  </si>
  <si>
    <t>184</t>
  </si>
  <si>
    <t># 165 - Dark Gear</t>
  </si>
  <si>
    <t>231, 10, 0</t>
  </si>
  <si>
    <t>185</t>
  </si>
  <si>
    <t># 166 - Rubber Suit</t>
  </si>
  <si>
    <t>22500</t>
  </si>
  <si>
    <t>244, 195, 0</t>
  </si>
  <si>
    <t>186</t>
  </si>
  <si>
    <t># 167 - Brave Suit</t>
  </si>
  <si>
    <t>219, 11, 0</t>
  </si>
  <si>
    <t>187</t>
  </si>
  <si>
    <t># 168 - Cotton Robe</t>
  </si>
  <si>
    <t>236, 243, 0</t>
  </si>
  <si>
    <t>188</t>
  </si>
  <si>
    <t># 169 - Silk Robe</t>
  </si>
  <si>
    <t>248, 199, 0</t>
  </si>
  <si>
    <t>189</t>
  </si>
  <si>
    <t># 170 - Magician Robe</t>
  </si>
  <si>
    <t>241, 232, 195</t>
  </si>
  <si>
    <t>190</t>
  </si>
  <si>
    <t># 171 - Glutton’s Robe</t>
  </si>
  <si>
    <t>243, 248, 24</t>
  </si>
  <si>
    <t># 172 - White Robe</t>
  </si>
  <si>
    <t>200, 47, 223</t>
  </si>
  <si>
    <t># 173 - Black Robe</t>
  </si>
  <si>
    <t>226, 195, 6</t>
  </si>
  <si>
    <t># 174 - Light Robe</t>
  </si>
  <si>
    <t>52000</t>
  </si>
  <si>
    <t>222, 225, 0</t>
  </si>
  <si>
    <t># 175 - Robe of Lords</t>
  </si>
  <si>
    <t>195</t>
  </si>
  <si>
    <t># 176 - Tin Armor</t>
  </si>
  <si>
    <t>650</t>
  </si>
  <si>
    <t>106</t>
  </si>
  <si>
    <t>205, 0, 0</t>
  </si>
  <si>
    <t># 177 - Bronze Armor</t>
  </si>
  <si>
    <t># 178 - Linen Cuirass</t>
  </si>
  <si>
    <t>197, 205, 0</t>
  </si>
  <si>
    <t># 179 - Chain Mail</t>
  </si>
  <si>
    <t>1830</t>
  </si>
  <si>
    <t>245, 229, 0</t>
  </si>
  <si>
    <t># 180 - Mythril Armor</t>
  </si>
  <si>
    <t>2320</t>
  </si>
  <si>
    <t>249, 208, 0</t>
  </si>
  <si>
    <t># 181 - Plate Mail</t>
  </si>
  <si>
    <t>2950</t>
  </si>
  <si>
    <t>207, 0, 0</t>
  </si>
  <si>
    <t># 182 - Gold Armor</t>
  </si>
  <si>
    <t>202, 0, 0</t>
  </si>
  <si>
    <t># 183 - Shield Armor</t>
  </si>
  <si>
    <t>5900</t>
  </si>
  <si>
    <t># 184 - Demon’s Mail</t>
  </si>
  <si>
    <t>236, 0, 0</t>
  </si>
  <si>
    <t># 185 - Diamond Armor</t>
  </si>
  <si>
    <t>10500</t>
  </si>
  <si>
    <t># 186 - Platina Armor</t>
  </si>
  <si>
    <t>12300</t>
  </si>
  <si>
    <t>195, 0, 0</t>
  </si>
  <si>
    <t># 187 - Carabini Mail</t>
  </si>
  <si>
    <t>213, 0, 0</t>
  </si>
  <si>
    <t># 188 - Dragon Mail</t>
  </si>
  <si>
    <t>232, 201, 0</t>
  </si>
  <si>
    <t># 189 - Genji Armor</t>
  </si>
  <si>
    <t>22600</t>
  </si>
  <si>
    <t># 190 - Maximillian</t>
  </si>
  <si>
    <t>28000</t>
  </si>
  <si>
    <t>219, 244, 0</t>
  </si>
  <si>
    <t># 191 - Grand Armor</t>
  </si>
  <si>
    <t>238, 12, 7</t>
  </si>
  <si>
    <t># 192 - Desert Boots</t>
  </si>
  <si>
    <t>7500</t>
  </si>
  <si>
    <t>199, 250, 19</t>
  </si>
  <si>
    <t># 193 - Magician Shoes</t>
  </si>
  <si>
    <t>233, 197, 101</t>
  </si>
  <si>
    <t># 194 - Germinas Boots</t>
  </si>
  <si>
    <t># 195 - Sandals</t>
  </si>
  <si>
    <t>193, 20, 15</t>
  </si>
  <si>
    <t># 196 - Feather Boots</t>
  </si>
  <si>
    <t>21000</t>
  </si>
  <si>
    <t>204, 234, 198</t>
  </si>
  <si>
    <t># 197 - Battle Boots</t>
  </si>
  <si>
    <t>33000</t>
  </si>
  <si>
    <t>194, 248, 13</t>
  </si>
  <si>
    <t>217</t>
  </si>
  <si>
    <t># 198 - Running Shoes</t>
  </si>
  <si>
    <t>249, 216, 228</t>
  </si>
  <si>
    <t># 199 - Anklet</t>
  </si>
  <si>
    <t>204, 228, 26</t>
  </si>
  <si>
    <t># 200 - Power Belt</t>
  </si>
  <si>
    <t>198, 211, 41</t>
  </si>
  <si>
    <t># 201 - Black Belt</t>
  </si>
  <si>
    <t>241, 217, 33</t>
  </si>
  <si>
    <t>221</t>
  </si>
  <si>
    <t># 202 - Glass Buckle</t>
  </si>
  <si>
    <t>232, 219, 239</t>
  </si>
  <si>
    <t>222</t>
  </si>
  <si>
    <t># 203 - Madain’s Ring</t>
  </si>
  <si>
    <t>36000</t>
  </si>
  <si>
    <t>235, 225, 223</t>
  </si>
  <si>
    <t>223</t>
  </si>
  <si>
    <t># 204 - Rosetta Ring</t>
  </si>
  <si>
    <t>192, 202, 16</t>
  </si>
  <si>
    <t># 205 - Reflect Ring</t>
  </si>
  <si>
    <t>240, 212, 117</t>
  </si>
  <si>
    <t># 206 - Coral Ring</t>
  </si>
  <si>
    <t>244, 247, 224</t>
  </si>
  <si>
    <t>226</t>
  </si>
  <si>
    <t># 207 - Promist Ring</t>
  </si>
  <si>
    <t>196, 5, 130</t>
  </si>
  <si>
    <t># 208 - Rebirth Ring</t>
  </si>
  <si>
    <t>203, 224, 226</t>
  </si>
  <si>
    <t># 209 - Protect Ring</t>
  </si>
  <si>
    <t>251, 0, 0</t>
  </si>
  <si>
    <t># 210 - Pumice Piece</t>
  </si>
  <si>
    <t>64, 0, 0</t>
  </si>
  <si>
    <t># 211 - Pumice</t>
  </si>
  <si>
    <t>205, 237, 215</t>
  </si>
  <si>
    <t># 212 - Yellow Scarf</t>
  </si>
  <si>
    <t>248, 238, 11</t>
  </si>
  <si>
    <t># 213 - Gold Choker</t>
  </si>
  <si>
    <t>235, 232, 4</t>
  </si>
  <si>
    <t># 214 - Fairy Earrings</t>
  </si>
  <si>
    <t>195, 200, 118</t>
  </si>
  <si>
    <t># 215 - Angel Earrings</t>
  </si>
  <si>
    <t>235, 222, 243</t>
  </si>
  <si>
    <t># 216 - Pearl Rouge</t>
  </si>
  <si>
    <t># 217 - Pearl Armlet</t>
  </si>
  <si>
    <t>242, 236, 5</t>
  </si>
  <si>
    <t># 218 - Cachusha</t>
  </si>
  <si>
    <t>219, 218, 2</t>
  </si>
  <si>
    <t>237</t>
  </si>
  <si>
    <t># 219 - Barette</t>
  </si>
  <si>
    <t>248, 199, 235</t>
  </si>
  <si>
    <t># 220 - Extension</t>
  </si>
  <si>
    <t>74, 236, 239</t>
  </si>
  <si>
    <t># 221 - Ribbon</t>
  </si>
  <si>
    <t># 222 - Maiden Prayer</t>
  </si>
  <si>
    <t>252, 0, 0</t>
  </si>
  <si>
    <t># 223 - Ancient Aroma</t>
  </si>
  <si>
    <t>62, 216, 0</t>
  </si>
  <si>
    <t># 224 - Garnet</t>
  </si>
  <si>
    <t>55, 41, 0</t>
  </si>
  <si>
    <t># 225 - Amethyst</t>
  </si>
  <si>
    <t>60, 197, 0</t>
  </si>
  <si>
    <t># 226 - Aquamarine</t>
  </si>
  <si>
    <t>232, 202, 0</t>
  </si>
  <si>
    <t>245</t>
  </si>
  <si>
    <t># 227 - Diamond</t>
  </si>
  <si>
    <t>13, 199, 120</t>
  </si>
  <si>
    <t># 228 - Emerald</t>
  </si>
  <si>
    <t>11, 211, 0</t>
  </si>
  <si>
    <t># 229 - Moonstone</t>
  </si>
  <si>
    <t>68, 16, 0</t>
  </si>
  <si>
    <t># 230 - Ruby</t>
  </si>
  <si>
    <t>53, 34, 0</t>
  </si>
  <si>
    <t># 231 - Peridot</t>
  </si>
  <si>
    <t>66, 227, 0</t>
  </si>
  <si>
    <t># 232 - Sapphire</t>
  </si>
  <si>
    <t>49, 30, 0</t>
  </si>
  <si>
    <t># 233 - Opal</t>
  </si>
  <si>
    <t>51, 26, 0</t>
  </si>
  <si>
    <t># 234 - Topaz</t>
  </si>
  <si>
    <t>236, 201, 0</t>
  </si>
  <si>
    <t>253</t>
  </si>
  <si>
    <t># 235 - Lapis Lazuli</t>
  </si>
  <si>
    <t># 236 - Potion</t>
  </si>
  <si>
    <t># 237 - Hi-Potion</t>
  </si>
  <si>
    <t># 238 - Ether</t>
  </si>
  <si>
    <t># 239 - Elixir</t>
  </si>
  <si>
    <t># 240 - Phoenix Down</t>
  </si>
  <si>
    <t># 241 - Echo Screen</t>
  </si>
  <si>
    <t># 242 - Soft</t>
  </si>
  <si>
    <t># 243 - Antidote</t>
  </si>
  <si>
    <t># 244 - Eye Drops</t>
  </si>
  <si>
    <t># 245 - Magic Tag</t>
  </si>
  <si>
    <t># 246 - Vaccine</t>
  </si>
  <si>
    <t># 247 - Remedy</t>
  </si>
  <si>
    <t># 248 - Annoyntment</t>
  </si>
  <si>
    <t>72, 0, 0</t>
  </si>
  <si>
    <t># 249 - Phoenix Pinion</t>
  </si>
  <si>
    <t>58, 0, 0</t>
  </si>
  <si>
    <t># 250 - Dark Matter</t>
  </si>
  <si>
    <t># 251 - Gysahl Greens</t>
  </si>
  <si>
    <t># 252 - Dead Pepper</t>
  </si>
  <si>
    <t># 253 - Tent</t>
  </si>
  <si>
    <t># 254 - Ore</t>
  </si>
  <si>
    <t># 255 - open 255</t>
  </si>
  <si>
    <t># This file contains a set of usable item effects.</t>
  </si>
  <si>
    <t># You must set 32 different items.</t>
  </si>
  <si>
    <t>#-----------------------------------------------------------------------------------------------------------------------------------------------</t>
  </si>
  <si>
    <t>#Targets</t>
  </si>
  <si>
    <t>DefaultAlly</t>
  </si>
  <si>
    <t>Display</t>
  </si>
  <si>
    <t>AnimationId</t>
  </si>
  <si>
    <t>Dead</t>
  </si>
  <si>
    <t>DefaultDead</t>
  </si>
  <si>
    <t>ScriptId</t>
  </si>
  <si>
    <t>Power</t>
  </si>
  <si>
    <t>Rate</t>
  </si>
  <si>
    <t>Element</t>
  </si>
  <si>
    <t>Status</t>
  </si>
  <si>
    <t>#UInt8</t>
  </si>
  <si>
    <t>Int16</t>
  </si>
  <si>
    <t>UInt32</t>
  </si>
  <si>
    <t>292</t>
  </si>
  <si>
    <t>278</t>
  </si>
  <si>
    <t>256</t>
  </si>
  <si>
    <t>279</t>
  </si>
  <si>
    <t>2147483649</t>
  </si>
  <si>
    <t>65538</t>
  </si>
  <si>
    <t>280</t>
  </si>
  <si>
    <t>281</t>
  </si>
  <si>
    <t>282</t>
  </si>
  <si>
    <t>2415988762</t>
  </si>
  <si>
    <t>283</t>
  </si>
  <si>
    <t>287</t>
  </si>
  <si>
    <t>289</t>
  </si>
  <si>
    <t>2048</t>
  </si>
  <si>
    <t>288</t>
  </si>
  <si>
    <t>290</t>
  </si>
  <si>
    <t>65560</t>
  </si>
  <si>
    <t># This file contains a set of bonuses of equipment.</t>
  </si>
  <si>
    <t># You must set at least 176 different items.</t>
  </si>
  <si>
    <t>Dexterity</t>
  </si>
  <si>
    <t>Strength</t>
  </si>
  <si>
    <t>Magic</t>
  </si>
  <si>
    <t>Will</t>
  </si>
  <si>
    <t>AttackElement</t>
  </si>
  <si>
    <t>GuardElement</t>
  </si>
  <si>
    <t>AbsorbElement</t>
  </si>
  <si>
    <t>HalfElement</t>
  </si>
  <si>
    <t>WeakElement</t>
  </si>
  <si>
    <t>Bonus 0000</t>
  </si>
  <si>
    <t>Bonus 0001</t>
  </si>
  <si>
    <t>Bonus 0002</t>
  </si>
  <si>
    <t>Bonus 0003</t>
  </si>
  <si>
    <t>Bonus 0004</t>
  </si>
  <si>
    <t>Bonus 0005</t>
  </si>
  <si>
    <t>Bonus 0006</t>
  </si>
  <si>
    <t>Bonus 0007</t>
  </si>
  <si>
    <t>Bonus 0008</t>
  </si>
  <si>
    <t>Bonus 0009</t>
  </si>
  <si>
    <t>Bonus 0010</t>
  </si>
  <si>
    <t>Bonus 0011</t>
  </si>
  <si>
    <t>Bonus 0012</t>
  </si>
  <si>
    <t>Bonus 0013</t>
  </si>
  <si>
    <t>Bonus 0014</t>
  </si>
  <si>
    <t>Bonus 0015</t>
  </si>
  <si>
    <t>Bonus 0016</t>
  </si>
  <si>
    <t>Bonus 0017</t>
  </si>
  <si>
    <t>Bonus 0018</t>
  </si>
  <si>
    <t>Bonus 0019</t>
  </si>
  <si>
    <t>Bonus 0020</t>
  </si>
  <si>
    <t>Bonus 0021</t>
  </si>
  <si>
    <t>Bonus 0022</t>
  </si>
  <si>
    <t>Bonus 0023</t>
  </si>
  <si>
    <t>Bonus 0024</t>
  </si>
  <si>
    <t>Bonus 0025</t>
  </si>
  <si>
    <t>Bonus 0026</t>
  </si>
  <si>
    <t>255</t>
  </si>
  <si>
    <t>Bonus 0027</t>
  </si>
  <si>
    <t>Bonus 0028</t>
  </si>
  <si>
    <t>Bonus 0029</t>
  </si>
  <si>
    <t>Bonus 0030</t>
  </si>
  <si>
    <t>Bonus 0031</t>
  </si>
  <si>
    <t>Bonus 0032</t>
  </si>
  <si>
    <t>Bonus 0033</t>
  </si>
  <si>
    <t>Bonus 0034</t>
  </si>
  <si>
    <t>Bonus 0035</t>
  </si>
  <si>
    <t>Bonus 0036</t>
  </si>
  <si>
    <t>Bonus 0037</t>
  </si>
  <si>
    <t>Bonus 0038</t>
  </si>
  <si>
    <t>Bonus 0039</t>
  </si>
  <si>
    <t>Bonus 0040</t>
  </si>
  <si>
    <t>Bonus 0041</t>
  </si>
  <si>
    <t>Bonus 0042</t>
  </si>
  <si>
    <t>Bonus 0043</t>
  </si>
  <si>
    <t>Bonus 0044</t>
  </si>
  <si>
    <t>Bonus 0045</t>
  </si>
  <si>
    <t>Bonus 0046</t>
  </si>
  <si>
    <t>Bonus 0047</t>
  </si>
  <si>
    <t>Bonus 0048</t>
  </si>
  <si>
    <t>Bonus 0049</t>
  </si>
  <si>
    <t>Bonus 0050</t>
  </si>
  <si>
    <t>Bonus 0051</t>
  </si>
  <si>
    <t>Bonus 0052</t>
  </si>
  <si>
    <t>Bonus 0053</t>
  </si>
  <si>
    <t>Bonus 0054</t>
  </si>
  <si>
    <t>Bonus 0055</t>
  </si>
  <si>
    <t>Bonus 0056</t>
  </si>
  <si>
    <t>Bonus 0057</t>
  </si>
  <si>
    <t>Bonus 0058</t>
  </si>
  <si>
    <t>Bonus 0059</t>
  </si>
  <si>
    <t>Bonus 0060</t>
  </si>
  <si>
    <t>Bonus 0061</t>
  </si>
  <si>
    <t>Bonus 0062</t>
  </si>
  <si>
    <t>Bonus 0063</t>
  </si>
  <si>
    <t>Bonus 0064</t>
  </si>
  <si>
    <t>Bonus 0065</t>
  </si>
  <si>
    <t>Bonus 0066</t>
  </si>
  <si>
    <t>Bonus 0067</t>
  </si>
  <si>
    <t>Bonus 0068</t>
  </si>
  <si>
    <t>Bonus 0069</t>
  </si>
  <si>
    <t>Bonus 0070</t>
  </si>
  <si>
    <t>Bonus 0071</t>
  </si>
  <si>
    <t>Bonus 0072</t>
  </si>
  <si>
    <t>Bonus 0073</t>
  </si>
  <si>
    <t>Bonus 0074</t>
  </si>
  <si>
    <t>Bonus 0075</t>
  </si>
  <si>
    <t>Bonus 0076</t>
  </si>
  <si>
    <t>Bonus 0077</t>
  </si>
  <si>
    <t>Bonus 0078</t>
  </si>
  <si>
    <t>Bonus 0079</t>
  </si>
  <si>
    <t>Bonus 0080</t>
  </si>
  <si>
    <t>Bonus 0081</t>
  </si>
  <si>
    <t>Bonus 0082</t>
  </si>
  <si>
    <t>Bonus 0083</t>
  </si>
  <si>
    <t>Bonus 0084</t>
  </si>
  <si>
    <t>Bonus 0085</t>
  </si>
  <si>
    <t>Bonus 0086</t>
  </si>
  <si>
    <t>Bonus 0087</t>
  </si>
  <si>
    <t>Bonus 0088</t>
  </si>
  <si>
    <t>Bonus 0089</t>
  </si>
  <si>
    <t>Bonus 0090</t>
  </si>
  <si>
    <t>Bonus 0091</t>
  </si>
  <si>
    <t>Bonus 0092</t>
  </si>
  <si>
    <t>Bonus 0093</t>
  </si>
  <si>
    <t>Bonus 0094</t>
  </si>
  <si>
    <t>Bonus 0095</t>
  </si>
  <si>
    <t>Bonus 0096</t>
  </si>
  <si>
    <t>Bonus 0097</t>
  </si>
  <si>
    <t>Bonus 0098</t>
  </si>
  <si>
    <t>Bonus 0099</t>
  </si>
  <si>
    <t>Bonus 0100</t>
  </si>
  <si>
    <t>Bonus 0101</t>
  </si>
  <si>
    <t>Bonus 0102</t>
  </si>
  <si>
    <t>Bonus 0103</t>
  </si>
  <si>
    <t>Bonus 0104</t>
  </si>
  <si>
    <t>Bonus 0105</t>
  </si>
  <si>
    <t>Bonus 0106</t>
  </si>
  <si>
    <t>Bonus 0107</t>
  </si>
  <si>
    <t>Bonus 0108</t>
  </si>
  <si>
    <t>Bonus 0109</t>
  </si>
  <si>
    <t>Bonus 0110</t>
  </si>
  <si>
    <t>Bonus 0111</t>
  </si>
  <si>
    <t>Bonus 0112</t>
  </si>
  <si>
    <t>Bonus 0113</t>
  </si>
  <si>
    <t>Bonus 0114</t>
  </si>
  <si>
    <t>Bonus 0115</t>
  </si>
  <si>
    <t>Bonus 0116</t>
  </si>
  <si>
    <t>Bonus 0117</t>
  </si>
  <si>
    <t>Bonus 0118</t>
  </si>
  <si>
    <t>Bonus 0119</t>
  </si>
  <si>
    <t>Bonus 0120</t>
  </si>
  <si>
    <t>Bonus 0121</t>
  </si>
  <si>
    <t>Bonus 0122</t>
  </si>
  <si>
    <t>Bonus 0123</t>
  </si>
  <si>
    <t>Bonus 0124</t>
  </si>
  <si>
    <t>Bonus 0125</t>
  </si>
  <si>
    <t>Bonus 0126</t>
  </si>
  <si>
    <t>Bonus 0127</t>
  </si>
  <si>
    <t>Bonus 0128</t>
  </si>
  <si>
    <t>Bonus 0129</t>
  </si>
  <si>
    <t>Bonus 0130</t>
  </si>
  <si>
    <t>Bonus 0131</t>
  </si>
  <si>
    <t>Bonus 0132</t>
  </si>
  <si>
    <t>Bonus 0133</t>
  </si>
  <si>
    <t>Bonus 0134</t>
  </si>
  <si>
    <t>Bonus 0135</t>
  </si>
  <si>
    <t>Bonus 0136</t>
  </si>
  <si>
    <t>Bonus 0137</t>
  </si>
  <si>
    <t>Bonus 0138</t>
  </si>
  <si>
    <t>Bonus 0139</t>
  </si>
  <si>
    <t>Bonus 0140</t>
  </si>
  <si>
    <t>Bonus 0141</t>
  </si>
  <si>
    <t>Bonus 0142</t>
  </si>
  <si>
    <t>Bonus 0143</t>
  </si>
  <si>
    <t>Bonus 0144</t>
  </si>
  <si>
    <t>Bonus 0145</t>
  </si>
  <si>
    <t>Bonus 0146</t>
  </si>
  <si>
    <t>Bonus 0147</t>
  </si>
  <si>
    <t>Bonus 0148</t>
  </si>
  <si>
    <t>Bonus 0149</t>
  </si>
  <si>
    <t>Bonus 0150</t>
  </si>
  <si>
    <t>Bonus 0151</t>
  </si>
  <si>
    <t>Bonus 0152</t>
  </si>
  <si>
    <t>Bonus 0153</t>
  </si>
  <si>
    <t>Bonus 0154</t>
  </si>
  <si>
    <t>Bonus 0155</t>
  </si>
  <si>
    <t>Bonus 0156</t>
  </si>
  <si>
    <t>Bonus 0157</t>
  </si>
  <si>
    <t>Bonus 0158</t>
  </si>
  <si>
    <t>Bonus 0159</t>
  </si>
  <si>
    <t>Bonus 0160</t>
  </si>
  <si>
    <t>Bonus 0161</t>
  </si>
  <si>
    <t>Bonus 0162</t>
  </si>
  <si>
    <t>Bonus 0163</t>
  </si>
  <si>
    <t>Bonus 0164</t>
  </si>
  <si>
    <t>Bonus 0165</t>
  </si>
  <si>
    <t>Bonus 0166</t>
  </si>
  <si>
    <t>Bonus 0167</t>
  </si>
  <si>
    <t>Bonus 0168</t>
  </si>
  <si>
    <t>Bonus 0169</t>
  </si>
  <si>
    <t>Bonus 0170</t>
  </si>
  <si>
    <t>Bonus 0171</t>
  </si>
  <si>
    <t>Bonus 0172</t>
  </si>
  <si>
    <t>Bonus 0173</t>
  </si>
  <si>
    <t>Bonus 0174</t>
  </si>
  <si>
    <t>Bonus 0175</t>
  </si>
  <si>
    <t>Stgenth</t>
  </si>
  <si>
    <t>Dex</t>
  </si>
  <si>
    <t>BonusID</t>
  </si>
  <si>
    <t>Items with this</t>
  </si>
  <si>
    <t>Item Name</t>
  </si>
  <si>
    <t>Column152</t>
  </si>
  <si>
    <t>+1 Will</t>
  </si>
  <si>
    <t>+1 Strength</t>
  </si>
  <si>
    <t>+2 Magic</t>
  </si>
  <si>
    <t>+2 Will</t>
  </si>
  <si>
    <t>+1 Dex</t>
  </si>
  <si>
    <t>+2 Strength</t>
  </si>
  <si>
    <t>+1 Magic</t>
  </si>
  <si>
    <t>+2 Dex</t>
  </si>
  <si>
    <t>+3 Will</t>
  </si>
  <si>
    <t>+3 Magic</t>
  </si>
  <si>
    <t>+3 Strength</t>
  </si>
  <si>
    <t>+4 Will</t>
  </si>
  <si>
    <t>+5 Will</t>
  </si>
  <si>
    <t>SUM</t>
  </si>
  <si>
    <t>Count</t>
  </si>
  <si>
    <t>TIER</t>
  </si>
  <si>
    <t>z1</t>
  </si>
  <si>
    <t>z2</t>
  </si>
  <si>
    <t>z3</t>
  </si>
  <si>
    <t>z4</t>
  </si>
  <si>
    <t>z5</t>
  </si>
  <si>
    <t>z10</t>
  </si>
  <si>
    <t>z6</t>
  </si>
  <si>
    <t>z9</t>
  </si>
  <si>
    <t>z7</t>
  </si>
  <si>
    <t>z8</t>
  </si>
  <si>
    <t>s1</t>
  </si>
  <si>
    <t>s3</t>
  </si>
  <si>
    <t>a4</t>
  </si>
  <si>
    <t>s7</t>
  </si>
  <si>
    <t>s2</t>
  </si>
  <si>
    <t>s10</t>
  </si>
  <si>
    <t>d1</t>
  </si>
  <si>
    <t>q1</t>
  </si>
  <si>
    <t>e1</t>
  </si>
  <si>
    <t>s4</t>
  </si>
  <si>
    <t>s5</t>
  </si>
  <si>
    <t>s6</t>
  </si>
  <si>
    <t>s8</t>
  </si>
  <si>
    <t>s9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</si>
  <si>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</si>
  <si>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</si>
  <si>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</si>
  <si>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</si>
  <si>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</si>
  <si>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</si>
  <si>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</si>
  <si>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</si>
  <si>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</si>
  <si>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</si>
  <si>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a10</t>
  </si>
  <si>
    <t>a1</t>
  </si>
  <si>
    <t>v7</t>
  </si>
  <si>
    <t>a8</t>
  </si>
  <si>
    <t>a2</t>
  </si>
  <si>
    <t>a3</t>
  </si>
  <si>
    <t>a5</t>
  </si>
  <si>
    <t>a6</t>
  </si>
  <si>
    <t>a7</t>
  </si>
  <si>
    <t>a9</t>
  </si>
  <si>
    <t>d2</t>
  </si>
  <si>
    <t>d3</t>
  </si>
  <si>
    <t>d4</t>
  </si>
  <si>
    <t>d5</t>
  </si>
  <si>
    <t>d6</t>
  </si>
  <si>
    <t>d7</t>
  </si>
  <si>
    <t>de1</t>
  </si>
  <si>
    <t>de2</t>
  </si>
  <si>
    <t>de3</t>
  </si>
  <si>
    <t>de4</t>
  </si>
  <si>
    <t>de5</t>
  </si>
  <si>
    <t>de6</t>
  </si>
  <si>
    <t>e2</t>
  </si>
  <si>
    <t>e6</t>
  </si>
  <si>
    <t>e3</t>
  </si>
  <si>
    <t>e4</t>
  </si>
  <si>
    <t>e5</t>
  </si>
  <si>
    <t>v1</t>
  </si>
  <si>
    <t>v2</t>
  </si>
  <si>
    <t>v5</t>
  </si>
  <si>
    <t>v6</t>
  </si>
  <si>
    <t>v8</t>
  </si>
  <si>
    <t>v9</t>
  </si>
  <si>
    <t>v3</t>
  </si>
  <si>
    <t>v4</t>
  </si>
  <si>
    <t>q2</t>
  </si>
  <si>
    <t>q3</t>
  </si>
  <si>
    <t>q4</t>
  </si>
  <si>
    <t>q5</t>
  </si>
  <si>
    <t>q6</t>
  </si>
  <si>
    <t>h1</t>
  </si>
  <si>
    <t>J1</t>
  </si>
  <si>
    <t>J10</t>
  </si>
  <si>
    <t>arm1</t>
  </si>
  <si>
    <t>arm10</t>
  </si>
  <si>
    <t>arm2</t>
  </si>
  <si>
    <t>arm3</t>
  </si>
  <si>
    <t>arm4</t>
  </si>
  <si>
    <t>arm5</t>
  </si>
  <si>
    <t>arm6</t>
  </si>
  <si>
    <t>arm7</t>
  </si>
  <si>
    <t>arm8</t>
  </si>
  <si>
    <t>arm9</t>
  </si>
  <si>
    <t>rob1</t>
  </si>
  <si>
    <t>wrist1</t>
  </si>
  <si>
    <t>hat1</t>
  </si>
  <si>
    <t>helm1</t>
  </si>
  <si>
    <t>hat10</t>
  </si>
  <si>
    <t>helm10</t>
  </si>
  <si>
    <t>shirt10</t>
  </si>
  <si>
    <t>wrist10</t>
  </si>
  <si>
    <t>wrist2</t>
  </si>
  <si>
    <t>wrist4</t>
  </si>
  <si>
    <t>wrist3</t>
  </si>
  <si>
    <t>wrist5</t>
  </si>
  <si>
    <t>wrist6</t>
  </si>
  <si>
    <t>wrist7</t>
  </si>
  <si>
    <t>wrist8</t>
  </si>
  <si>
    <t>wrist9</t>
  </si>
  <si>
    <t>glov1</t>
  </si>
  <si>
    <t>glov10</t>
  </si>
  <si>
    <t>glov2</t>
  </si>
  <si>
    <t>glov3</t>
  </si>
  <si>
    <t>glov4</t>
  </si>
  <si>
    <t>glov5</t>
  </si>
  <si>
    <t>glov6</t>
  </si>
  <si>
    <t>glov7</t>
  </si>
  <si>
    <t>glov8</t>
  </si>
  <si>
    <t>glov9</t>
  </si>
  <si>
    <t>hat7</t>
  </si>
  <si>
    <t>hat8</t>
  </si>
  <si>
    <t>hat9</t>
  </si>
  <si>
    <t>hat2</t>
  </si>
  <si>
    <t>hat3</t>
  </si>
  <si>
    <t>hat4</t>
  </si>
  <si>
    <t>hat5</t>
  </si>
  <si>
    <t>hat6</t>
  </si>
  <si>
    <t>helm2</t>
  </si>
  <si>
    <t>helm3</t>
  </si>
  <si>
    <t>helm4</t>
  </si>
  <si>
    <t>helm5</t>
  </si>
  <si>
    <t>helm6</t>
  </si>
  <si>
    <t>helm7</t>
  </si>
  <si>
    <t>helm8</t>
  </si>
  <si>
    <t>helm9</t>
  </si>
  <si>
    <t>shirt9</t>
  </si>
  <si>
    <t>shirt8</t>
  </si>
  <si>
    <t>shirt6</t>
  </si>
  <si>
    <t>shirt5</t>
  </si>
  <si>
    <t>shirt4</t>
  </si>
  <si>
    <t>shirt1</t>
  </si>
  <si>
    <t>shirt2</t>
  </si>
  <si>
    <t>shirt3</t>
  </si>
  <si>
    <t>shirt7</t>
  </si>
  <si>
    <t>rob2</t>
  </si>
  <si>
    <t>rob8</t>
  </si>
  <si>
    <t>rob3</t>
  </si>
  <si>
    <t>rob4</t>
  </si>
  <si>
    <t>rob5</t>
  </si>
  <si>
    <t>rob6</t>
  </si>
  <si>
    <t>rob9</t>
  </si>
  <si>
    <t># This file contains base stats of characters.</t>
  </si>
  <si>
    <t># You must set 12 different items.</t>
  </si>
  <si>
    <t># -------------------------------------------------------------</t>
  </si>
  <si>
    <t>Gems</t>
  </si>
  <si>
    <t xml:space="preserve">Vivi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</si>
</sst>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Border="1"/>
    <xf numFmtId="0" fontId="0" fillId="2" borderId="3" xfId="0" applyFont="1" applyFill="1" applyBorder="1"/>
    <xf numFmtId="0" fontId="0" fillId="2" borderId="3" xfId="0" applyNumberFormat="1" applyFont="1" applyFill="1" applyBorder="1"/>
    <xf numFmtId="0" fontId="0" fillId="2" borderId="1" xfId="0" applyNumberFormat="1" applyFont="1" applyFill="1" applyBorder="1"/>
    <xf numFmtId="0" fontId="0" fillId="0" borderId="3" xfId="0" applyNumberFormat="1" applyFont="1" applyBorder="1"/>
    <xf numFmtId="0" fontId="0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F89C940-E6C5-4591-A8AC-B6717C80522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9689EE9-2193-4234-9DF0-CA1E8C7160D2}" autoFormatId="16" applyNumberFormats="0" applyBorderFormats="0" applyFontFormats="0" applyPatternFormats="0" applyAlignmentFormats="0" applyWidthHeightFormats="0">
  <queryTableRefresh nextId="30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29" dataBound="0" tableColumnId="29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D2183C-5F5D-4CDA-995D-F52B2BC2D76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1CA0528-238E-4FD6-A66F-11594E04CE1A}" autoFormatId="16" applyNumberFormats="0" applyBorderFormats="0" applyFontFormats="0" applyPatternFormats="0" applyAlignmentFormats="0" applyWidthHeightFormats="0">
  <queryTableRefresh nextId="18" unboundColumnsRight="6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C732A5-70F0-4EDD-BFF8-A4E29E67845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B3823-25AE-4B27-AB2C-64A5984BEB4E}" name="Synthesis" displayName="Synthesis" ref="A1:G71" tableType="queryTable" totalsRowShown="0">
  <autoFilter ref="A1:G71" xr:uid="{ADFB3823-25AE-4B27-AB2C-64A5984BEB4E}"/>
  <tableColumns count="7">
    <tableColumn id="1" xr3:uid="{CAB4D1B7-5A34-4F77-A7CA-2257B59CFAB2}" uniqueName="1" name="Column1" queryTableFieldId="1" dataDxfId="71"/>
    <tableColumn id="2" xr3:uid="{3420DF26-C2E1-4426-A19E-E34BED694B37}" uniqueName="2" name="Column2" queryTableFieldId="2" dataDxfId="70"/>
    <tableColumn id="3" xr3:uid="{8E50C8E0-BB22-41F6-BD8F-B52DEC7CAEFB}" uniqueName="3" name="Column3" queryTableFieldId="3" dataDxfId="69"/>
    <tableColumn id="4" xr3:uid="{0AC2EA55-3D4F-47DC-BA93-45C8FDC6A6A2}" uniqueName="4" name="Column4" queryTableFieldId="4" dataDxfId="68"/>
    <tableColumn id="5" xr3:uid="{33E386FC-9AFE-458E-B146-5E6A44AC2962}" uniqueName="5" name="Column5" queryTableFieldId="5" dataDxfId="67"/>
    <tableColumn id="6" xr3:uid="{7235E0CE-A898-42F3-8ECA-D62B6FA86783}" uniqueName="6" name="Column6" queryTableFieldId="6" dataDxfId="66"/>
    <tableColumn id="7" xr3:uid="{362BB4B9-19F3-43FE-99B3-22D2FB4AE05A}" uniqueName="7" name="Column7" queryTableFieldId="7" dataDxfId="6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7A4FE-8488-41D6-904F-157AAB3D6F5B}" name="Items" displayName="Items" ref="A1:AC263" tableType="queryTable" totalsRowShown="0">
  <autoFilter ref="A1:AC263" xr:uid="{FF77A4FE-8488-41D6-904F-157AAB3D6F5B}"/>
  <tableColumns count="29">
    <tableColumn id="1" xr3:uid="{5206CE72-5543-4205-97AD-D6A93FBF3AE1}" uniqueName="1" name="Column1" queryTableFieldId="1" dataDxfId="64"/>
    <tableColumn id="2" xr3:uid="{6555627E-43C2-4D12-9791-230B3D303F89}" uniqueName="2" name="Column2" queryTableFieldId="2" dataDxfId="63"/>
    <tableColumn id="3" xr3:uid="{E6DEAA47-2F1A-4CF0-8535-9FF29A0E15FD}" uniqueName="3" name="Column3" queryTableFieldId="3" dataDxfId="62"/>
    <tableColumn id="4" xr3:uid="{4F00D504-DBCC-4E27-9280-961E356A0ED5}" uniqueName="4" name="Column4" queryTableFieldId="4" dataDxfId="61"/>
    <tableColumn id="5" xr3:uid="{D2550614-FBFF-460F-8FE2-15748079496E}" uniqueName="5" name="Column5" queryTableFieldId="5" dataDxfId="60"/>
    <tableColumn id="6" xr3:uid="{D4A870EB-1D65-4448-89AE-C6D615FAFB37}" uniqueName="6" name="Column6" queryTableFieldId="6" dataDxfId="59"/>
    <tableColumn id="7" xr3:uid="{50D96974-3D6A-4305-A363-60F5E7E88CA8}" uniqueName="7" name="Column7" queryTableFieldId="7" dataDxfId="58"/>
    <tableColumn id="8" xr3:uid="{915F6E5E-BDEB-4E2C-8A58-691894CF9FB8}" uniqueName="8" name="Column8" queryTableFieldId="8" dataDxfId="57"/>
    <tableColumn id="9" xr3:uid="{8A6D5705-AD88-49A5-A896-E38975CB6501}" uniqueName="9" name="Column9" queryTableFieldId="9" dataDxfId="56"/>
    <tableColumn id="10" xr3:uid="{1DD7CB11-2E7E-4000-ABCE-76B8FD3565ED}" uniqueName="10" name="Column10" queryTableFieldId="10" dataDxfId="55"/>
    <tableColumn id="11" xr3:uid="{70CF0728-3681-4220-96D9-4309FEED5C6E}" uniqueName="11" name="Column11" queryTableFieldId="11" dataDxfId="54"/>
    <tableColumn id="12" xr3:uid="{CA55C5CA-F24A-43A6-B5E7-1B1BBB55792A}" uniqueName="12" name="Column12" queryTableFieldId="12" dataDxfId="53"/>
    <tableColumn id="13" xr3:uid="{8739D0AF-0B4F-4914-847B-7A553C402F4E}" uniqueName="13" name="Column13" queryTableFieldId="13" dataDxfId="52"/>
    <tableColumn id="14" xr3:uid="{3FEAF253-D5B0-4F1A-8D30-2B3EF90F3972}" uniqueName="14" name="Column14" queryTableFieldId="14" dataDxfId="51"/>
    <tableColumn id="15" xr3:uid="{D5098FC3-2CAC-4613-B144-C5D0B157C1F0}" uniqueName="15" name="Column15" queryTableFieldId="15" dataDxfId="50"/>
    <tableColumn id="29" xr3:uid="{810405C6-1878-4F42-9468-73F59F576F4C}" uniqueName="29" name="Column152" queryTableFieldId="29" dataDxfId="49"/>
    <tableColumn id="16" xr3:uid="{69BA1E33-0C76-4D8B-83C3-A44735BFB8A0}" uniqueName="16" name="Column16" queryTableFieldId="16" dataDxfId="48"/>
    <tableColumn id="17" xr3:uid="{8C0201A9-02EC-4973-AB0C-8AE4DF15FB9F}" uniqueName="17" name="Column17" queryTableFieldId="17" dataDxfId="47"/>
    <tableColumn id="18" xr3:uid="{20AA8202-4B81-4CFF-A25B-DB3E5B9ADAC8}" uniqueName="18" name="Column18" queryTableFieldId="18" dataDxfId="46"/>
    <tableColumn id="19" xr3:uid="{5A1C3280-6305-4671-BC2C-5364E23CAE0A}" uniqueName="19" name="Column19" queryTableFieldId="19" dataDxfId="45"/>
    <tableColumn id="20" xr3:uid="{DF0F4DB0-C837-4ECB-825A-1C391B1A47E7}" uniqueName="20" name="Column20" queryTableFieldId="20" dataDxfId="44"/>
    <tableColumn id="21" xr3:uid="{6CACB969-BEC3-4E64-9A0A-E60735C9F84B}" uniqueName="21" name="Column21" queryTableFieldId="21" dataDxfId="43"/>
    <tableColumn id="22" xr3:uid="{0FA98872-F773-4ADA-8553-56032F2D0908}" uniqueName="22" name="Column22" queryTableFieldId="22" dataDxfId="42"/>
    <tableColumn id="23" xr3:uid="{368DA117-AF0E-415F-9A48-5654FB204E43}" uniqueName="23" name="Column23" queryTableFieldId="23" dataDxfId="41"/>
    <tableColumn id="24" xr3:uid="{7B0A8C67-767E-44A4-B6AC-4D5117DA7F71}" uniqueName="24" name="Column24" queryTableFieldId="24" dataDxfId="40"/>
    <tableColumn id="25" xr3:uid="{79ACCD6C-FABB-4DE6-8C21-324492805341}" uniqueName="25" name="Column25" queryTableFieldId="25" dataDxfId="39"/>
    <tableColumn id="26" xr3:uid="{7B7095C6-1839-4F6A-B24C-231923F6797A}" uniqueName="26" name="Column26" queryTableFieldId="26" dataDxfId="38"/>
    <tableColumn id="27" xr3:uid="{367ACB99-131F-4157-9DB2-7BF7EEEE31D0}" uniqueName="27" name="Column27" queryTableFieldId="27" dataDxfId="37"/>
    <tableColumn id="28" xr3:uid="{F08661E4-430B-4094-AB71-FA67EB1B2EB3}" uniqueName="28" name="Column28" queryTableFieldId="28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5228B-A69F-4B9F-AE57-C5FACA7B7389}" name="ItemEffects" displayName="ItemEffects" ref="A1:L39" tableType="queryTable" totalsRowShown="0">
  <autoFilter ref="A1:L39" xr:uid="{F6C5228B-A69F-4B9F-AE57-C5FACA7B7389}"/>
  <tableColumns count="12">
    <tableColumn id="1" xr3:uid="{32EF942E-830C-4F8E-8ED9-CFC968142C39}" uniqueName="1" name="Column1" queryTableFieldId="1" dataDxfId="35"/>
    <tableColumn id="2" xr3:uid="{B214210D-FE6F-484A-9C26-E2123F3CF089}" uniqueName="2" name="Column2" queryTableFieldId="2" dataDxfId="34"/>
    <tableColumn id="3" xr3:uid="{30EA860C-F1D7-420E-8254-9160C91B9DFE}" uniqueName="3" name="Column3" queryTableFieldId="3" dataDxfId="33"/>
    <tableColumn id="4" xr3:uid="{6DEFC064-72E6-4566-8BA5-18AFCDE14C9E}" uniqueName="4" name="Column4" queryTableFieldId="4" dataDxfId="32"/>
    <tableColumn id="5" xr3:uid="{45F35F02-4F41-4870-8452-EAB1BC3BE944}" uniqueName="5" name="Column5" queryTableFieldId="5" dataDxfId="31"/>
    <tableColumn id="6" xr3:uid="{86864CCC-6CCD-44D3-A7A7-F728443ED466}" uniqueName="6" name="Column6" queryTableFieldId="6" dataDxfId="30"/>
    <tableColumn id="7" xr3:uid="{B8F7C3A4-39E2-407B-8A4B-5DECC0C673E9}" uniqueName="7" name="Column7" queryTableFieldId="7" dataDxfId="29"/>
    <tableColumn id="8" xr3:uid="{AC872306-09B3-4E19-AA72-D9C31FE9AC84}" uniqueName="8" name="Column8" queryTableFieldId="8" dataDxfId="28"/>
    <tableColumn id="9" xr3:uid="{E2D0C1DB-9675-453F-BA5A-33B01D457203}" uniqueName="9" name="Column9" queryTableFieldId="9" dataDxfId="27"/>
    <tableColumn id="10" xr3:uid="{D384AD10-FDB7-469B-8E13-7E06C5340D31}" uniqueName="10" name="Column10" queryTableFieldId="10" dataDxfId="26"/>
    <tableColumn id="11" xr3:uid="{03D3D112-B87B-4497-A721-52467CDC071F}" uniqueName="11" name="Column11" queryTableFieldId="11" dataDxfId="25"/>
    <tableColumn id="12" xr3:uid="{C89FAE50-5FA8-47BA-9669-3612A9C0CF6B}" uniqueName="12" name="Column12" queryTableFieldId="12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085F0-9EDF-4FA2-8078-E3AE160231AB}" name="Stats" displayName="Stats" ref="A1:Q183" tableType="queryTable" totalsRowShown="0">
  <autoFilter ref="A1:Q183" xr:uid="{756085F0-9EDF-4FA2-8078-E3AE160231AB}"/>
  <tableColumns count="17">
    <tableColumn id="1" xr3:uid="{AF06A60F-3A55-4EFB-A465-A3070AD69125}" uniqueName="1" name="Column1" queryTableFieldId="1" dataDxfId="23"/>
    <tableColumn id="2" xr3:uid="{33786A70-2936-4098-A843-CDF435BC3997}" uniqueName="2" name="Column2" queryTableFieldId="2" dataDxfId="22"/>
    <tableColumn id="3" xr3:uid="{82963082-E365-415E-A994-742D2119A352}" uniqueName="3" name="Column3" queryTableFieldId="3" dataDxfId="21"/>
    <tableColumn id="4" xr3:uid="{DC57C59D-46EF-4A22-ADD6-74CA9F3D66AA}" uniqueName="4" name="Column4" queryTableFieldId="4" dataDxfId="20"/>
    <tableColumn id="5" xr3:uid="{B8694E94-FF19-4990-99A2-06166FB95137}" uniqueName="5" name="Column5" queryTableFieldId="5" dataDxfId="19"/>
    <tableColumn id="6" xr3:uid="{2A19C9AE-E270-4926-ADEF-CCF615D9584E}" uniqueName="6" name="Column6" queryTableFieldId="6" dataDxfId="18"/>
    <tableColumn id="7" xr3:uid="{5161C593-8DD5-4F57-AB9F-7B36BBB33085}" uniqueName="7" name="Column7" queryTableFieldId="7" dataDxfId="17"/>
    <tableColumn id="8" xr3:uid="{60F9BD60-81CB-42D8-98C5-C66A525987A2}" uniqueName="8" name="Column8" queryTableFieldId="8" dataDxfId="16"/>
    <tableColumn id="9" xr3:uid="{715A1228-E7E2-4C24-8ACA-EEEE85B6800D}" uniqueName="9" name="Column9" queryTableFieldId="9" dataDxfId="15"/>
    <tableColumn id="10" xr3:uid="{37A0C5A8-4517-47E0-AD41-5B68DB661657}" uniqueName="10" name="Column10" queryTableFieldId="10" dataDxfId="14"/>
    <tableColumn id="11" xr3:uid="{767E0FC9-508D-4140-BCC4-BDC2B887134D}" uniqueName="11" name="Column11" queryTableFieldId="11" dataDxfId="13"/>
    <tableColumn id="12" xr3:uid="{37997A27-8C24-4800-B54A-D3968432CE9D}" uniqueName="12" name="Column12" queryTableFieldId="12" dataDxfId="12">
      <calculatedColumnFormula>IF(SUM(R2) &gt; 0, "Dex", "")</calculatedColumnFormula>
    </tableColumn>
    <tableColumn id="13" xr3:uid="{3C8B7DF8-4B38-49F7-8D44-15BC074BE060}" uniqueName="13" name="Column13" queryTableFieldId="13" dataDxfId="11">
      <calculatedColumnFormula>IF(SUM(S2) &gt; 0, "Stgenth", "")</calculatedColumnFormula>
    </tableColumn>
    <tableColumn id="14" xr3:uid="{4AF4B1D5-10E5-44DF-9C43-6E7DE8411657}" uniqueName="14" name="Column14" queryTableFieldId="14" dataDxfId="10">
      <calculatedColumnFormula>IF(SUM(T2) &gt; 0, "Magic", "")</calculatedColumnFormula>
    </tableColumn>
    <tableColumn id="15" xr3:uid="{1B8C7904-26BB-4F8A-A14D-D203065F001E}" uniqueName="15" name="Column15" queryTableFieldId="15" dataDxfId="9">
      <calculatedColumnFormula>IF(SUM(U2) &gt; 0, "Will", "")</calculatedColumnFormula>
    </tableColumn>
    <tableColumn id="16" xr3:uid="{BD7AAFBF-6872-4C2F-9306-755596764E5B}" uniqueName="16" name="Column16" queryTableFieldId="16" dataDxfId="8">
      <calculatedColumnFormula>IF(SUM(R2:U2) &gt; 0, TRUE, FALSE)</calculatedColumnFormula>
    </tableColumn>
    <tableColumn id="17" xr3:uid="{479EBDDD-7E17-491B-880B-D6D47EF7A58E}" uniqueName="17" name="Column17" queryTableFieldId="17" dataDxfId="7">
      <calculatedColumnFormula>INT(RIGHT(A2, 4))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9AF812-5822-41BE-AD98-4FCC8589ACDE}" name="BaseStats" displayName="BaseStats" ref="A1:G19" tableType="queryTable" totalsRowShown="0">
  <autoFilter ref="A1:G19" xr:uid="{DA9AF812-5822-41BE-AD98-4FCC8589ACDE}"/>
  <tableColumns count="7">
    <tableColumn id="1" xr3:uid="{3596FF57-E860-41AB-8411-6A99DE416817}" uniqueName="1" name="Column1" queryTableFieldId="1" dataDxfId="6"/>
    <tableColumn id="2" xr3:uid="{E4F5E3D3-4E8C-4C91-8FA8-63B7F222AA9F}" uniqueName="2" name="Column2" queryTableFieldId="2" dataDxfId="5"/>
    <tableColumn id="3" xr3:uid="{0DF64213-AEEE-49A8-BA84-C4ED695B4C39}" uniqueName="3" name="Column3" queryTableFieldId="3" dataDxfId="4"/>
    <tableColumn id="4" xr3:uid="{0A9C4F1B-9E5B-4680-A7E2-19120E9EAA4B}" uniqueName="4" name="Column4" queryTableFieldId="4" dataDxfId="3"/>
    <tableColumn id="5" xr3:uid="{9C859B06-BC0C-4FC8-A8F0-FBF5F2A4DCE9}" uniqueName="5" name="Column5" queryTableFieldId="5" dataDxfId="2"/>
    <tableColumn id="6" xr3:uid="{0E94577C-15C4-456B-B024-DD7E093B197E}" uniqueName="6" name="Column6" queryTableFieldId="6" dataDxfId="1"/>
    <tableColumn id="7" xr3:uid="{8EB1FCD9-09CE-4714-AFEF-C237D767ADCE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C00E-F85D-439D-9CD8-9B0B778D65CA}">
  <dimension ref="A1:U104"/>
  <sheetViews>
    <sheetView workbookViewId="0">
      <selection activeCell="E109" sqref="E109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8.5703125" bestFit="1" customWidth="1"/>
    <col min="4" max="4" width="7" bestFit="1" customWidth="1"/>
    <col min="5" max="8" width="3" bestFit="1" customWidth="1"/>
    <col min="9" max="10" width="21.42578125" bestFit="1" customWidth="1"/>
    <col min="11" max="16" width="21.5703125" bestFit="1" customWidth="1"/>
    <col min="17" max="17" width="21.42578125" bestFit="1" customWidth="1"/>
  </cols>
  <sheetData>
    <row r="1" spans="1:21" x14ac:dyDescent="0.25">
      <c r="A1" t="s">
        <v>1216</v>
      </c>
      <c r="B1" t="s">
        <v>1030</v>
      </c>
      <c r="C1" t="s">
        <v>1031</v>
      </c>
      <c r="D1" t="s">
        <v>1032</v>
      </c>
      <c r="J1" t="s">
        <v>338</v>
      </c>
      <c r="K1" t="s">
        <v>339</v>
      </c>
      <c r="L1" t="s">
        <v>263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8</v>
      </c>
      <c r="B2" t="s">
        <v>8</v>
      </c>
      <c r="C2" t="s">
        <v>8</v>
      </c>
      <c r="D2" t="s">
        <v>1221</v>
      </c>
      <c r="E2" t="str">
        <f>IF(LEN(A2) &gt; 0, IF(SUM(MID(A2, 2, 1)) &gt; 0, SUM(MID(A2, 2, 1)), FALSE), "")</f>
        <v/>
      </c>
      <c r="F2" t="str">
        <f t="shared" ref="F2:H2" si="0">IF(LEN(B2) &gt; 0, IF(SUM(MID(B2, 2, 1)) &gt; 0, SUM(MID(B2, 2, 1)), FALSE), "")</f>
        <v/>
      </c>
      <c r="G2" t="str">
        <f t="shared" si="0"/>
        <v/>
      </c>
      <c r="H2">
        <f t="shared" si="0"/>
        <v>1</v>
      </c>
      <c r="J2" t="s">
        <v>600</v>
      </c>
      <c r="K2" t="s">
        <v>600</v>
      </c>
      <c r="L2" t="s">
        <v>600</v>
      </c>
      <c r="M2" t="s">
        <v>8</v>
      </c>
      <c r="N2" t="s">
        <v>8</v>
      </c>
      <c r="O2" t="s">
        <v>600</v>
      </c>
      <c r="P2" t="s">
        <v>600</v>
      </c>
      <c r="Q2" t="s">
        <v>600</v>
      </c>
      <c r="R2" t="s">
        <v>600</v>
      </c>
      <c r="S2" t="s">
        <v>600</v>
      </c>
      <c r="T2" t="s">
        <v>600</v>
      </c>
      <c r="U2" t="s">
        <v>8</v>
      </c>
    </row>
    <row r="3" spans="1:21" x14ac:dyDescent="0.25">
      <c r="A3" t="s">
        <v>8</v>
      </c>
      <c r="B3" t="s">
        <v>1222</v>
      </c>
      <c r="C3" t="s">
        <v>8</v>
      </c>
      <c r="D3" t="s">
        <v>8</v>
      </c>
      <c r="E3" t="str">
        <f t="shared" ref="E3:E66" si="1">IF(LEN(A3) &gt; 0, IF(SUM(MID(A3, 2, 1)) &gt; 0, SUM(MID(A3, 2, 1)), FALSE), "")</f>
        <v/>
      </c>
      <c r="F3">
        <f t="shared" ref="F3:F66" si="2">IF(LEN(B3) &gt; 0, IF(SUM(MID(B3, 2, 1)) &gt; 0, SUM(MID(B3, 2, 1)), FALSE), "")</f>
        <v>1</v>
      </c>
      <c r="G3" t="str">
        <f t="shared" ref="G3:G66" si="3">IF(LEN(C3) &gt; 0, IF(SUM(MID(C3, 2, 1)) &gt; 0, SUM(MID(C3, 2, 1)), FALSE), "")</f>
        <v/>
      </c>
      <c r="H3" t="str">
        <f t="shared" ref="H3:H66" si="4">IF(LEN(D3) &gt; 0, IF(SUM(MID(D3, 2, 1)) &gt; 0, SUM(MID(D3, 2, 1)), FALSE), "")</f>
        <v/>
      </c>
      <c r="J3" t="s">
        <v>606</v>
      </c>
      <c r="K3" t="s">
        <v>606</v>
      </c>
      <c r="L3" t="s">
        <v>606</v>
      </c>
      <c r="M3" t="s">
        <v>8</v>
      </c>
      <c r="N3" t="s">
        <v>8</v>
      </c>
      <c r="O3" t="s">
        <v>606</v>
      </c>
      <c r="P3" t="s">
        <v>606</v>
      </c>
      <c r="Q3" t="s">
        <v>606</v>
      </c>
      <c r="R3" t="s">
        <v>606</v>
      </c>
      <c r="S3" t="s">
        <v>606</v>
      </c>
      <c r="T3" t="s">
        <v>606</v>
      </c>
      <c r="U3" t="s">
        <v>8</v>
      </c>
    </row>
    <row r="4" spans="1:21" x14ac:dyDescent="0.25">
      <c r="A4" t="s">
        <v>8</v>
      </c>
      <c r="B4" t="s">
        <v>8</v>
      </c>
      <c r="C4" t="s">
        <v>8</v>
      </c>
      <c r="D4" t="s">
        <v>1221</v>
      </c>
      <c r="E4" t="str">
        <f t="shared" si="1"/>
        <v/>
      </c>
      <c r="F4" t="str">
        <f t="shared" si="2"/>
        <v/>
      </c>
      <c r="G4" t="str">
        <f t="shared" si="3"/>
        <v/>
      </c>
      <c r="H4">
        <f t="shared" si="4"/>
        <v>1</v>
      </c>
      <c r="J4" t="s">
        <v>608</v>
      </c>
      <c r="K4" t="s">
        <v>608</v>
      </c>
      <c r="L4" t="s">
        <v>608</v>
      </c>
      <c r="M4" t="s">
        <v>8</v>
      </c>
      <c r="N4" t="s">
        <v>8</v>
      </c>
      <c r="O4" t="s">
        <v>608</v>
      </c>
      <c r="P4" t="s">
        <v>608</v>
      </c>
      <c r="Q4" t="s">
        <v>608</v>
      </c>
      <c r="R4" t="s">
        <v>608</v>
      </c>
      <c r="S4" t="s">
        <v>608</v>
      </c>
      <c r="T4" t="s">
        <v>608</v>
      </c>
      <c r="U4" t="s">
        <v>8</v>
      </c>
    </row>
    <row r="5" spans="1:21" x14ac:dyDescent="0.25">
      <c r="A5" t="s">
        <v>8</v>
      </c>
      <c r="B5" t="s">
        <v>8</v>
      </c>
      <c r="C5" t="s">
        <v>1223</v>
      </c>
      <c r="D5" t="s">
        <v>8</v>
      </c>
      <c r="E5" t="str">
        <f t="shared" si="1"/>
        <v/>
      </c>
      <c r="F5" t="str">
        <f t="shared" si="2"/>
        <v/>
      </c>
      <c r="G5">
        <f t="shared" si="3"/>
        <v>2</v>
      </c>
      <c r="H5" t="str">
        <f t="shared" si="4"/>
        <v/>
      </c>
      <c r="J5" t="s">
        <v>8</v>
      </c>
      <c r="K5" t="s">
        <v>610</v>
      </c>
      <c r="L5" t="s">
        <v>610</v>
      </c>
      <c r="M5" t="s">
        <v>8</v>
      </c>
      <c r="N5" t="s">
        <v>8</v>
      </c>
      <c r="O5" t="s">
        <v>610</v>
      </c>
      <c r="P5" t="s">
        <v>610</v>
      </c>
      <c r="Q5" t="s">
        <v>8</v>
      </c>
      <c r="R5" t="s">
        <v>8</v>
      </c>
      <c r="S5" t="s">
        <v>8</v>
      </c>
      <c r="T5" t="s">
        <v>8</v>
      </c>
      <c r="U5" t="s">
        <v>8</v>
      </c>
    </row>
    <row r="6" spans="1:21" x14ac:dyDescent="0.25">
      <c r="A6" t="s">
        <v>8</v>
      </c>
      <c r="B6" t="s">
        <v>8</v>
      </c>
      <c r="C6" t="s">
        <v>8</v>
      </c>
      <c r="D6" t="s">
        <v>1224</v>
      </c>
      <c r="E6" t="str">
        <f t="shared" si="1"/>
        <v/>
      </c>
      <c r="F6" t="str">
        <f t="shared" si="2"/>
        <v/>
      </c>
      <c r="G6" t="str">
        <f t="shared" si="3"/>
        <v/>
      </c>
      <c r="H6">
        <f t="shared" si="4"/>
        <v>2</v>
      </c>
      <c r="J6" t="s">
        <v>617</v>
      </c>
      <c r="K6" t="s">
        <v>617</v>
      </c>
      <c r="L6" t="s">
        <v>617</v>
      </c>
      <c r="M6" t="s">
        <v>8</v>
      </c>
      <c r="N6" t="s">
        <v>8</v>
      </c>
      <c r="O6" t="s">
        <v>617</v>
      </c>
      <c r="P6" t="s">
        <v>617</v>
      </c>
      <c r="Q6" t="s">
        <v>617</v>
      </c>
      <c r="R6" t="s">
        <v>617</v>
      </c>
      <c r="S6" t="s">
        <v>617</v>
      </c>
      <c r="T6" t="s">
        <v>617</v>
      </c>
      <c r="U6" t="s">
        <v>8</v>
      </c>
    </row>
    <row r="7" spans="1:21" x14ac:dyDescent="0.25">
      <c r="A7" t="s">
        <v>1225</v>
      </c>
      <c r="B7" t="s">
        <v>8</v>
      </c>
      <c r="C7" t="s">
        <v>8</v>
      </c>
      <c r="D7" t="s">
        <v>8</v>
      </c>
      <c r="E7">
        <f t="shared" si="1"/>
        <v>1</v>
      </c>
      <c r="F7" t="str">
        <f t="shared" si="2"/>
        <v/>
      </c>
      <c r="G7" t="str">
        <f t="shared" si="3"/>
        <v/>
      </c>
      <c r="H7" t="str">
        <f t="shared" si="4"/>
        <v/>
      </c>
      <c r="J7" t="s">
        <v>623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623</v>
      </c>
      <c r="R7" t="s">
        <v>623</v>
      </c>
      <c r="S7" t="s">
        <v>623</v>
      </c>
      <c r="T7" t="s">
        <v>623</v>
      </c>
      <c r="U7" t="s">
        <v>8</v>
      </c>
    </row>
    <row r="8" spans="1:21" x14ac:dyDescent="0.25">
      <c r="A8" t="s">
        <v>8</v>
      </c>
      <c r="B8" t="s">
        <v>8</v>
      </c>
      <c r="C8" t="s">
        <v>8</v>
      </c>
      <c r="D8" t="s">
        <v>1221</v>
      </c>
      <c r="E8" t="str">
        <f t="shared" si="1"/>
        <v/>
      </c>
      <c r="F8" t="str">
        <f t="shared" si="2"/>
        <v/>
      </c>
      <c r="G8" t="str">
        <f t="shared" si="3"/>
        <v/>
      </c>
      <c r="H8">
        <f t="shared" si="4"/>
        <v>1</v>
      </c>
      <c r="J8" t="s">
        <v>626</v>
      </c>
      <c r="K8" t="s">
        <v>626</v>
      </c>
      <c r="L8" t="s">
        <v>626</v>
      </c>
      <c r="M8" t="s">
        <v>8</v>
      </c>
      <c r="N8" t="s">
        <v>626</v>
      </c>
      <c r="O8" t="s">
        <v>626</v>
      </c>
      <c r="P8" t="s">
        <v>626</v>
      </c>
      <c r="Q8" t="s">
        <v>626</v>
      </c>
      <c r="R8" t="s">
        <v>626</v>
      </c>
      <c r="S8" t="s">
        <v>626</v>
      </c>
      <c r="T8" t="s">
        <v>626</v>
      </c>
      <c r="U8" t="s">
        <v>8</v>
      </c>
    </row>
    <row r="9" spans="1:21" x14ac:dyDescent="0.25">
      <c r="A9" t="s">
        <v>8</v>
      </c>
      <c r="B9" t="s">
        <v>1226</v>
      </c>
      <c r="C9" t="s">
        <v>8</v>
      </c>
      <c r="D9" t="s">
        <v>8</v>
      </c>
      <c r="E9" t="str">
        <f t="shared" si="1"/>
        <v/>
      </c>
      <c r="F9">
        <f t="shared" si="2"/>
        <v>2</v>
      </c>
      <c r="G9" t="str">
        <f t="shared" si="3"/>
        <v/>
      </c>
      <c r="H9" t="str">
        <f t="shared" si="4"/>
        <v/>
      </c>
      <c r="J9" t="s">
        <v>630</v>
      </c>
      <c r="K9" t="s">
        <v>630</v>
      </c>
      <c r="L9" t="s">
        <v>630</v>
      </c>
      <c r="M9" t="s">
        <v>8</v>
      </c>
      <c r="N9" t="s">
        <v>8</v>
      </c>
      <c r="O9" t="s">
        <v>630</v>
      </c>
      <c r="P9" t="s">
        <v>630</v>
      </c>
      <c r="Q9" t="s">
        <v>630</v>
      </c>
      <c r="R9" t="s">
        <v>630</v>
      </c>
      <c r="S9" t="s">
        <v>630</v>
      </c>
      <c r="T9" t="s">
        <v>630</v>
      </c>
      <c r="U9" t="s">
        <v>8</v>
      </c>
    </row>
    <row r="10" spans="1:21" x14ac:dyDescent="0.25">
      <c r="A10" t="s">
        <v>8</v>
      </c>
      <c r="B10" t="s">
        <v>1222</v>
      </c>
      <c r="C10" t="s">
        <v>8</v>
      </c>
      <c r="D10" t="s">
        <v>8</v>
      </c>
      <c r="E10" t="str">
        <f t="shared" si="1"/>
        <v/>
      </c>
      <c r="F10">
        <f t="shared" si="2"/>
        <v>1</v>
      </c>
      <c r="G10" t="str">
        <f t="shared" si="3"/>
        <v/>
      </c>
      <c r="H10" t="str">
        <f t="shared" si="4"/>
        <v/>
      </c>
      <c r="J10" t="s">
        <v>632</v>
      </c>
      <c r="K10" t="s">
        <v>632</v>
      </c>
      <c r="L10" t="s">
        <v>632</v>
      </c>
      <c r="M10" t="s">
        <v>8</v>
      </c>
      <c r="N10" t="s">
        <v>8</v>
      </c>
      <c r="O10" t="s">
        <v>632</v>
      </c>
      <c r="P10" t="s">
        <v>632</v>
      </c>
      <c r="Q10" t="s">
        <v>632</v>
      </c>
      <c r="R10" t="s">
        <v>632</v>
      </c>
      <c r="S10" t="s">
        <v>632</v>
      </c>
      <c r="T10" t="s">
        <v>632</v>
      </c>
      <c r="U10" t="s">
        <v>8</v>
      </c>
    </row>
    <row r="11" spans="1:21" x14ac:dyDescent="0.25">
      <c r="A11" t="s">
        <v>8</v>
      </c>
      <c r="B11" t="s">
        <v>8</v>
      </c>
      <c r="C11" t="s">
        <v>8</v>
      </c>
      <c r="D11" t="s">
        <v>1221</v>
      </c>
      <c r="E11" t="str">
        <f t="shared" si="1"/>
        <v/>
      </c>
      <c r="F11" t="str">
        <f t="shared" si="2"/>
        <v/>
      </c>
      <c r="G11" t="str">
        <f t="shared" si="3"/>
        <v/>
      </c>
      <c r="H11">
        <f t="shared" si="4"/>
        <v>1</v>
      </c>
      <c r="J11" t="s">
        <v>8</v>
      </c>
      <c r="K11" t="s">
        <v>8</v>
      </c>
      <c r="L11" t="s">
        <v>8</v>
      </c>
      <c r="M11" t="s">
        <v>636</v>
      </c>
      <c r="N11" t="s">
        <v>636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636</v>
      </c>
    </row>
    <row r="12" spans="1:21" x14ac:dyDescent="0.25">
      <c r="A12" t="s">
        <v>8</v>
      </c>
      <c r="B12" t="s">
        <v>8</v>
      </c>
      <c r="C12" t="s">
        <v>8</v>
      </c>
      <c r="D12" t="s">
        <v>1221</v>
      </c>
      <c r="E12" t="str">
        <f t="shared" si="1"/>
        <v/>
      </c>
      <c r="F12" t="str">
        <f t="shared" si="2"/>
        <v/>
      </c>
      <c r="G12" t="str">
        <f t="shared" si="3"/>
        <v/>
      </c>
      <c r="H12">
        <f t="shared" si="4"/>
        <v>1</v>
      </c>
      <c r="J12" t="s">
        <v>8</v>
      </c>
      <c r="K12" t="s">
        <v>8</v>
      </c>
      <c r="L12" t="s">
        <v>8</v>
      </c>
      <c r="M12" t="s">
        <v>642</v>
      </c>
      <c r="N12" t="s">
        <v>642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642</v>
      </c>
    </row>
    <row r="13" spans="1:21" x14ac:dyDescent="0.25">
      <c r="A13" t="s">
        <v>8</v>
      </c>
      <c r="B13" t="s">
        <v>1222</v>
      </c>
      <c r="C13" t="s">
        <v>1227</v>
      </c>
      <c r="D13" t="s">
        <v>8</v>
      </c>
      <c r="E13" t="str">
        <f t="shared" si="1"/>
        <v/>
      </c>
      <c r="F13">
        <f t="shared" si="2"/>
        <v>1</v>
      </c>
      <c r="G13">
        <f t="shared" si="3"/>
        <v>1</v>
      </c>
      <c r="H13" t="str">
        <f t="shared" si="4"/>
        <v/>
      </c>
      <c r="J13" t="s">
        <v>8</v>
      </c>
      <c r="K13" t="s">
        <v>8</v>
      </c>
      <c r="L13" t="s">
        <v>8</v>
      </c>
      <c r="M13" t="s">
        <v>651</v>
      </c>
      <c r="N13" t="s">
        <v>651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651</v>
      </c>
    </row>
    <row r="14" spans="1:21" x14ac:dyDescent="0.25">
      <c r="A14" t="s">
        <v>8</v>
      </c>
      <c r="B14" t="s">
        <v>8</v>
      </c>
      <c r="C14" t="s">
        <v>1223</v>
      </c>
      <c r="D14" t="s">
        <v>8</v>
      </c>
      <c r="E14" t="str">
        <f t="shared" si="1"/>
        <v/>
      </c>
      <c r="F14" t="str">
        <f t="shared" si="2"/>
        <v/>
      </c>
      <c r="G14">
        <f t="shared" si="3"/>
        <v>2</v>
      </c>
      <c r="H14" t="str">
        <f t="shared" si="4"/>
        <v/>
      </c>
      <c r="J14" t="s">
        <v>8</v>
      </c>
      <c r="K14" t="s">
        <v>8</v>
      </c>
      <c r="L14" t="s">
        <v>8</v>
      </c>
      <c r="M14" t="s">
        <v>655</v>
      </c>
      <c r="N14" t="s">
        <v>655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655</v>
      </c>
    </row>
    <row r="15" spans="1:21" x14ac:dyDescent="0.25">
      <c r="A15" t="s">
        <v>1225</v>
      </c>
      <c r="B15" t="s">
        <v>8</v>
      </c>
      <c r="C15" t="s">
        <v>8</v>
      </c>
      <c r="D15" t="s">
        <v>8</v>
      </c>
      <c r="E15">
        <f t="shared" si="1"/>
        <v>1</v>
      </c>
      <c r="F15" t="str">
        <f t="shared" si="2"/>
        <v/>
      </c>
      <c r="G15" t="str">
        <f t="shared" si="3"/>
        <v/>
      </c>
      <c r="H15" t="str">
        <f t="shared" si="4"/>
        <v/>
      </c>
      <c r="J15" t="s">
        <v>8</v>
      </c>
      <c r="K15" t="s">
        <v>8</v>
      </c>
      <c r="L15" t="s">
        <v>8</v>
      </c>
      <c r="M15" t="s">
        <v>659</v>
      </c>
      <c r="N15" t="s">
        <v>659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659</v>
      </c>
    </row>
    <row r="16" spans="1:21" x14ac:dyDescent="0.25">
      <c r="A16" t="s">
        <v>8</v>
      </c>
      <c r="B16" t="s">
        <v>8</v>
      </c>
      <c r="C16" t="s">
        <v>8</v>
      </c>
      <c r="D16" t="s">
        <v>1221</v>
      </c>
      <c r="E16" t="str">
        <f t="shared" si="1"/>
        <v/>
      </c>
      <c r="F16" t="str">
        <f t="shared" si="2"/>
        <v/>
      </c>
      <c r="G16" t="str">
        <f t="shared" si="3"/>
        <v/>
      </c>
      <c r="H16">
        <f t="shared" si="4"/>
        <v>1</v>
      </c>
      <c r="J16" t="s">
        <v>666</v>
      </c>
      <c r="K16" t="s">
        <v>666</v>
      </c>
      <c r="L16" t="s">
        <v>666</v>
      </c>
      <c r="M16" t="s">
        <v>8</v>
      </c>
      <c r="N16" t="s">
        <v>8</v>
      </c>
      <c r="O16" t="s">
        <v>666</v>
      </c>
      <c r="P16" t="s">
        <v>666</v>
      </c>
      <c r="Q16" t="s">
        <v>8</v>
      </c>
      <c r="R16" t="s">
        <v>666</v>
      </c>
      <c r="S16" t="s">
        <v>666</v>
      </c>
      <c r="T16" t="s">
        <v>666</v>
      </c>
      <c r="U16" t="s">
        <v>8</v>
      </c>
    </row>
    <row r="17" spans="1:21" x14ac:dyDescent="0.25">
      <c r="A17" t="s">
        <v>8</v>
      </c>
      <c r="B17" t="s">
        <v>1222</v>
      </c>
      <c r="C17" t="s">
        <v>8</v>
      </c>
      <c r="D17" t="s">
        <v>8</v>
      </c>
      <c r="E17" t="str">
        <f t="shared" si="1"/>
        <v/>
      </c>
      <c r="F17">
        <f t="shared" si="2"/>
        <v>1</v>
      </c>
      <c r="G17" t="str">
        <f t="shared" si="3"/>
        <v/>
      </c>
      <c r="H17" t="str">
        <f t="shared" si="4"/>
        <v/>
      </c>
      <c r="J17" t="s">
        <v>668</v>
      </c>
      <c r="K17" t="s">
        <v>668</v>
      </c>
      <c r="L17" t="s">
        <v>668</v>
      </c>
      <c r="M17" t="s">
        <v>8</v>
      </c>
      <c r="N17" t="s">
        <v>8</v>
      </c>
      <c r="O17" t="s">
        <v>668</v>
      </c>
      <c r="P17" t="s">
        <v>668</v>
      </c>
      <c r="Q17" t="s">
        <v>8</v>
      </c>
      <c r="R17" t="s">
        <v>668</v>
      </c>
      <c r="S17" t="s">
        <v>668</v>
      </c>
      <c r="T17" t="s">
        <v>668</v>
      </c>
      <c r="U17" t="s">
        <v>8</v>
      </c>
    </row>
    <row r="18" spans="1:21" x14ac:dyDescent="0.25">
      <c r="A18" t="s">
        <v>1225</v>
      </c>
      <c r="B18" t="s">
        <v>8</v>
      </c>
      <c r="C18" t="s">
        <v>8</v>
      </c>
      <c r="D18" t="s">
        <v>1221</v>
      </c>
      <c r="E18">
        <f t="shared" si="1"/>
        <v>1</v>
      </c>
      <c r="F18" t="str">
        <f t="shared" si="2"/>
        <v/>
      </c>
      <c r="G18" t="str">
        <f t="shared" si="3"/>
        <v/>
      </c>
      <c r="H18">
        <f t="shared" si="4"/>
        <v>1</v>
      </c>
      <c r="J18" t="s">
        <v>674</v>
      </c>
      <c r="K18" t="s">
        <v>674</v>
      </c>
      <c r="L18" t="s">
        <v>674</v>
      </c>
      <c r="M18" t="s">
        <v>8</v>
      </c>
      <c r="N18" t="s">
        <v>8</v>
      </c>
      <c r="O18" t="s">
        <v>674</v>
      </c>
      <c r="P18" t="s">
        <v>674</v>
      </c>
      <c r="Q18" t="s">
        <v>674</v>
      </c>
      <c r="R18" t="s">
        <v>674</v>
      </c>
      <c r="S18" t="s">
        <v>674</v>
      </c>
      <c r="T18" t="s">
        <v>674</v>
      </c>
      <c r="U18" t="s">
        <v>8</v>
      </c>
    </row>
    <row r="19" spans="1:21" x14ac:dyDescent="0.25">
      <c r="A19" t="s">
        <v>8</v>
      </c>
      <c r="B19" t="s">
        <v>8</v>
      </c>
      <c r="C19" t="s">
        <v>1227</v>
      </c>
      <c r="D19" t="s">
        <v>8</v>
      </c>
      <c r="E19" t="str">
        <f t="shared" si="1"/>
        <v/>
      </c>
      <c r="F19" t="str">
        <f t="shared" si="2"/>
        <v/>
      </c>
      <c r="G19">
        <f t="shared" si="3"/>
        <v>1</v>
      </c>
      <c r="H19" t="str">
        <f t="shared" si="4"/>
        <v/>
      </c>
      <c r="J19" t="s">
        <v>8</v>
      </c>
      <c r="K19" t="s">
        <v>678</v>
      </c>
      <c r="L19" t="s">
        <v>678</v>
      </c>
      <c r="M19" t="s">
        <v>8</v>
      </c>
      <c r="N19" t="s">
        <v>8</v>
      </c>
      <c r="O19" t="s">
        <v>678</v>
      </c>
      <c r="P19" t="s">
        <v>678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</row>
    <row r="20" spans="1:21" x14ac:dyDescent="0.25">
      <c r="A20" t="s">
        <v>8</v>
      </c>
      <c r="B20" t="s">
        <v>8</v>
      </c>
      <c r="C20" t="s">
        <v>1227</v>
      </c>
      <c r="D20" t="s">
        <v>1221</v>
      </c>
      <c r="E20" t="str">
        <f t="shared" si="1"/>
        <v/>
      </c>
      <c r="F20" t="str">
        <f t="shared" si="2"/>
        <v/>
      </c>
      <c r="G20">
        <f t="shared" si="3"/>
        <v>1</v>
      </c>
      <c r="H20">
        <f t="shared" si="4"/>
        <v>1</v>
      </c>
      <c r="J20" t="s">
        <v>8</v>
      </c>
      <c r="K20" t="s">
        <v>8</v>
      </c>
      <c r="L20" t="s">
        <v>681</v>
      </c>
      <c r="M20" t="s">
        <v>8</v>
      </c>
      <c r="N20" t="s">
        <v>681</v>
      </c>
      <c r="O20" t="s">
        <v>681</v>
      </c>
      <c r="P20" t="s">
        <v>681</v>
      </c>
      <c r="Q20" t="s">
        <v>8</v>
      </c>
      <c r="R20" t="s">
        <v>681</v>
      </c>
      <c r="S20" t="s">
        <v>681</v>
      </c>
      <c r="T20" t="s">
        <v>681</v>
      </c>
      <c r="U20" t="s">
        <v>8</v>
      </c>
    </row>
    <row r="21" spans="1:21" x14ac:dyDescent="0.25">
      <c r="A21" t="s">
        <v>8</v>
      </c>
      <c r="B21" t="s">
        <v>1222</v>
      </c>
      <c r="C21" t="s">
        <v>8</v>
      </c>
      <c r="D21" t="s">
        <v>8</v>
      </c>
      <c r="E21" t="str">
        <f t="shared" si="1"/>
        <v/>
      </c>
      <c r="F21">
        <f t="shared" si="2"/>
        <v>1</v>
      </c>
      <c r="G21" t="str">
        <f t="shared" si="3"/>
        <v/>
      </c>
      <c r="H21" t="str">
        <f t="shared" si="4"/>
        <v/>
      </c>
      <c r="J21" t="s">
        <v>684</v>
      </c>
      <c r="K21" t="s">
        <v>684</v>
      </c>
      <c r="L21" t="s">
        <v>684</v>
      </c>
      <c r="M21" t="s">
        <v>8</v>
      </c>
      <c r="N21" t="s">
        <v>8</v>
      </c>
      <c r="O21" t="s">
        <v>684</v>
      </c>
      <c r="P21" t="s">
        <v>684</v>
      </c>
      <c r="Q21" t="s">
        <v>684</v>
      </c>
      <c r="R21" t="s">
        <v>684</v>
      </c>
      <c r="S21" t="s">
        <v>684</v>
      </c>
      <c r="T21" t="s">
        <v>684</v>
      </c>
      <c r="U21" t="s">
        <v>8</v>
      </c>
    </row>
    <row r="22" spans="1:21" x14ac:dyDescent="0.25">
      <c r="A22" t="s">
        <v>8</v>
      </c>
      <c r="B22" t="s">
        <v>1222</v>
      </c>
      <c r="C22" t="s">
        <v>8</v>
      </c>
      <c r="D22" t="s">
        <v>8</v>
      </c>
      <c r="E22" t="str">
        <f t="shared" si="1"/>
        <v/>
      </c>
      <c r="F22">
        <f t="shared" si="2"/>
        <v>1</v>
      </c>
      <c r="G22" t="str">
        <f t="shared" si="3"/>
        <v/>
      </c>
      <c r="H22" t="str">
        <f t="shared" si="4"/>
        <v/>
      </c>
      <c r="J22" t="s">
        <v>686</v>
      </c>
      <c r="K22" t="s">
        <v>686</v>
      </c>
      <c r="L22" t="s">
        <v>686</v>
      </c>
      <c r="M22" t="s">
        <v>8</v>
      </c>
      <c r="N22" t="s">
        <v>8</v>
      </c>
      <c r="O22" t="s">
        <v>686</v>
      </c>
      <c r="P22" t="s">
        <v>686</v>
      </c>
      <c r="Q22" t="s">
        <v>686</v>
      </c>
      <c r="R22" t="s">
        <v>686</v>
      </c>
      <c r="S22" t="s">
        <v>686</v>
      </c>
      <c r="T22" t="s">
        <v>686</v>
      </c>
      <c r="U22" t="s">
        <v>8</v>
      </c>
    </row>
    <row r="23" spans="1:21" x14ac:dyDescent="0.25">
      <c r="A23" t="s">
        <v>8</v>
      </c>
      <c r="B23" t="s">
        <v>8</v>
      </c>
      <c r="C23" t="s">
        <v>1227</v>
      </c>
      <c r="D23" t="s">
        <v>1221</v>
      </c>
      <c r="E23" t="str">
        <f t="shared" si="1"/>
        <v/>
      </c>
      <c r="F23" t="str">
        <f t="shared" si="2"/>
        <v/>
      </c>
      <c r="G23">
        <f t="shared" si="3"/>
        <v>1</v>
      </c>
      <c r="H23">
        <f t="shared" si="4"/>
        <v>1</v>
      </c>
      <c r="J23" t="s">
        <v>688</v>
      </c>
      <c r="K23" t="s">
        <v>688</v>
      </c>
      <c r="L23" t="s">
        <v>688</v>
      </c>
      <c r="M23" t="s">
        <v>8</v>
      </c>
      <c r="N23" t="s">
        <v>8</v>
      </c>
      <c r="O23" t="s">
        <v>688</v>
      </c>
      <c r="P23" t="s">
        <v>688</v>
      </c>
      <c r="Q23" t="s">
        <v>688</v>
      </c>
      <c r="R23" t="s">
        <v>688</v>
      </c>
      <c r="S23" t="s">
        <v>688</v>
      </c>
      <c r="T23" t="s">
        <v>688</v>
      </c>
      <c r="U23" t="s">
        <v>8</v>
      </c>
    </row>
    <row r="24" spans="1:21" x14ac:dyDescent="0.25">
      <c r="A24" t="s">
        <v>1225</v>
      </c>
      <c r="B24" t="s">
        <v>1222</v>
      </c>
      <c r="C24" t="s">
        <v>8</v>
      </c>
      <c r="D24" t="s">
        <v>8</v>
      </c>
      <c r="E24">
        <f t="shared" si="1"/>
        <v>1</v>
      </c>
      <c r="F24">
        <f t="shared" si="2"/>
        <v>1</v>
      </c>
      <c r="G24" t="str">
        <f t="shared" si="3"/>
        <v/>
      </c>
      <c r="H24" t="str">
        <f t="shared" si="4"/>
        <v/>
      </c>
      <c r="J24" t="s">
        <v>695</v>
      </c>
      <c r="K24" t="s">
        <v>695</v>
      </c>
      <c r="L24" t="s">
        <v>695</v>
      </c>
      <c r="M24" t="s">
        <v>8</v>
      </c>
      <c r="N24" t="s">
        <v>8</v>
      </c>
      <c r="O24" t="s">
        <v>695</v>
      </c>
      <c r="P24" t="s">
        <v>695</v>
      </c>
      <c r="Q24" t="s">
        <v>695</v>
      </c>
      <c r="R24" t="s">
        <v>695</v>
      </c>
      <c r="S24" t="s">
        <v>695</v>
      </c>
      <c r="T24" t="s">
        <v>695</v>
      </c>
      <c r="U24" t="s">
        <v>8</v>
      </c>
    </row>
    <row r="25" spans="1:21" x14ac:dyDescent="0.25">
      <c r="A25" t="s">
        <v>8</v>
      </c>
      <c r="B25" t="s">
        <v>8</v>
      </c>
      <c r="C25" t="s">
        <v>1227</v>
      </c>
      <c r="D25" t="s">
        <v>8</v>
      </c>
      <c r="E25" t="str">
        <f t="shared" si="1"/>
        <v/>
      </c>
      <c r="F25" t="str">
        <f t="shared" si="2"/>
        <v/>
      </c>
      <c r="G25">
        <f t="shared" si="3"/>
        <v>1</v>
      </c>
      <c r="H25" t="str">
        <f t="shared" si="4"/>
        <v/>
      </c>
      <c r="J25" t="s">
        <v>705</v>
      </c>
      <c r="K25" t="s">
        <v>705</v>
      </c>
      <c r="L25" t="s">
        <v>705</v>
      </c>
      <c r="M25" t="s">
        <v>8</v>
      </c>
      <c r="N25" t="s">
        <v>8</v>
      </c>
      <c r="O25" t="s">
        <v>705</v>
      </c>
      <c r="P25" t="s">
        <v>705</v>
      </c>
      <c r="Q25" t="s">
        <v>705</v>
      </c>
      <c r="R25" t="s">
        <v>705</v>
      </c>
      <c r="S25" t="s">
        <v>705</v>
      </c>
      <c r="T25" t="s">
        <v>705</v>
      </c>
      <c r="U25" t="s">
        <v>8</v>
      </c>
    </row>
    <row r="26" spans="1:21" x14ac:dyDescent="0.25">
      <c r="A26" t="s">
        <v>1225</v>
      </c>
      <c r="B26" t="s">
        <v>8</v>
      </c>
      <c r="C26" t="s">
        <v>8</v>
      </c>
      <c r="D26" t="s">
        <v>8</v>
      </c>
      <c r="E26">
        <f t="shared" si="1"/>
        <v>1</v>
      </c>
      <c r="F26" t="str">
        <f t="shared" si="2"/>
        <v/>
      </c>
      <c r="G26" t="str">
        <f t="shared" si="3"/>
        <v/>
      </c>
      <c r="H26" t="str">
        <f t="shared" si="4"/>
        <v/>
      </c>
      <c r="J26" t="s">
        <v>712</v>
      </c>
      <c r="K26" t="s">
        <v>712</v>
      </c>
      <c r="L26" t="s">
        <v>712</v>
      </c>
      <c r="M26" t="s">
        <v>8</v>
      </c>
      <c r="N26" t="s">
        <v>8</v>
      </c>
      <c r="O26" t="s">
        <v>8</v>
      </c>
      <c r="P26" t="s">
        <v>712</v>
      </c>
      <c r="Q26" t="s">
        <v>712</v>
      </c>
      <c r="R26" t="s">
        <v>712</v>
      </c>
      <c r="S26" t="s">
        <v>712</v>
      </c>
      <c r="T26" t="s">
        <v>712</v>
      </c>
      <c r="U26" t="s">
        <v>8</v>
      </c>
    </row>
    <row r="27" spans="1:21" x14ac:dyDescent="0.25">
      <c r="A27" t="s">
        <v>1228</v>
      </c>
      <c r="B27" t="s">
        <v>8</v>
      </c>
      <c r="C27" t="s">
        <v>8</v>
      </c>
      <c r="D27" t="s">
        <v>8</v>
      </c>
      <c r="E27">
        <f t="shared" si="1"/>
        <v>2</v>
      </c>
      <c r="F27" t="str">
        <f t="shared" si="2"/>
        <v/>
      </c>
      <c r="G27" t="str">
        <f t="shared" si="3"/>
        <v/>
      </c>
      <c r="H27" t="str">
        <f t="shared" si="4"/>
        <v/>
      </c>
      <c r="J27" t="s">
        <v>718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718</v>
      </c>
      <c r="S27" t="s">
        <v>718</v>
      </c>
      <c r="T27" t="s">
        <v>718</v>
      </c>
      <c r="U27" t="s">
        <v>8</v>
      </c>
    </row>
    <row r="28" spans="1:21" x14ac:dyDescent="0.25">
      <c r="A28" t="s">
        <v>8</v>
      </c>
      <c r="B28" t="s">
        <v>8</v>
      </c>
      <c r="C28" t="s">
        <v>1227</v>
      </c>
      <c r="D28" t="s">
        <v>1224</v>
      </c>
      <c r="E28" t="str">
        <f t="shared" si="1"/>
        <v/>
      </c>
      <c r="F28" t="str">
        <f t="shared" si="2"/>
        <v/>
      </c>
      <c r="G28">
        <f t="shared" si="3"/>
        <v>1</v>
      </c>
      <c r="H28">
        <f t="shared" si="4"/>
        <v>2</v>
      </c>
      <c r="J28" t="s">
        <v>8</v>
      </c>
      <c r="K28" t="s">
        <v>720</v>
      </c>
      <c r="L28" t="s">
        <v>720</v>
      </c>
      <c r="M28" t="s">
        <v>8</v>
      </c>
      <c r="N28" t="s">
        <v>8</v>
      </c>
      <c r="O28" t="s">
        <v>720</v>
      </c>
      <c r="P28" t="s">
        <v>720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</row>
    <row r="29" spans="1:21" x14ac:dyDescent="0.25">
      <c r="A29" t="s">
        <v>8</v>
      </c>
      <c r="B29" t="s">
        <v>8</v>
      </c>
      <c r="C29" t="s">
        <v>8</v>
      </c>
      <c r="D29" t="s">
        <v>1221</v>
      </c>
      <c r="E29" t="str">
        <f t="shared" si="1"/>
        <v/>
      </c>
      <c r="F29" t="str">
        <f t="shared" si="2"/>
        <v/>
      </c>
      <c r="G29" t="str">
        <f t="shared" si="3"/>
        <v/>
      </c>
      <c r="H29">
        <f t="shared" si="4"/>
        <v>1</v>
      </c>
      <c r="J29" t="s">
        <v>8</v>
      </c>
      <c r="K29" t="s">
        <v>8</v>
      </c>
      <c r="L29" t="s">
        <v>8</v>
      </c>
      <c r="M29" t="s">
        <v>729</v>
      </c>
      <c r="N29" t="s">
        <v>729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729</v>
      </c>
    </row>
    <row r="30" spans="1:21" x14ac:dyDescent="0.25">
      <c r="A30" t="s">
        <v>8</v>
      </c>
      <c r="B30" t="s">
        <v>8</v>
      </c>
      <c r="C30" t="s">
        <v>8</v>
      </c>
      <c r="D30" t="s">
        <v>1224</v>
      </c>
      <c r="E30" t="str">
        <f t="shared" si="1"/>
        <v/>
      </c>
      <c r="F30" t="str">
        <f t="shared" si="2"/>
        <v/>
      </c>
      <c r="G30" t="str">
        <f t="shared" si="3"/>
        <v/>
      </c>
      <c r="H30">
        <f t="shared" si="4"/>
        <v>2</v>
      </c>
      <c r="J30" t="s">
        <v>8</v>
      </c>
      <c r="K30" t="s">
        <v>8</v>
      </c>
      <c r="L30" t="s">
        <v>8</v>
      </c>
      <c r="M30" t="s">
        <v>732</v>
      </c>
      <c r="N30" t="s">
        <v>732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732</v>
      </c>
    </row>
    <row r="31" spans="1:21" x14ac:dyDescent="0.25">
      <c r="A31" t="s">
        <v>8</v>
      </c>
      <c r="B31" t="s">
        <v>8</v>
      </c>
      <c r="C31" t="s">
        <v>8</v>
      </c>
      <c r="D31" t="s">
        <v>1221</v>
      </c>
      <c r="E31" t="str">
        <f t="shared" si="1"/>
        <v/>
      </c>
      <c r="F31" t="str">
        <f t="shared" si="2"/>
        <v/>
      </c>
      <c r="G31" t="str">
        <f t="shared" si="3"/>
        <v/>
      </c>
      <c r="H31">
        <f t="shared" si="4"/>
        <v>1</v>
      </c>
      <c r="J31" t="s">
        <v>8</v>
      </c>
      <c r="K31" t="s">
        <v>8</v>
      </c>
      <c r="L31" t="s">
        <v>8</v>
      </c>
      <c r="M31" t="s">
        <v>735</v>
      </c>
      <c r="N31" t="s">
        <v>735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735</v>
      </c>
    </row>
    <row r="32" spans="1:21" x14ac:dyDescent="0.25">
      <c r="A32" t="s">
        <v>8</v>
      </c>
      <c r="B32" t="s">
        <v>8</v>
      </c>
      <c r="C32" t="s">
        <v>1227</v>
      </c>
      <c r="D32" t="s">
        <v>8</v>
      </c>
      <c r="E32" t="str">
        <f t="shared" si="1"/>
        <v/>
      </c>
      <c r="F32" t="str">
        <f t="shared" si="2"/>
        <v/>
      </c>
      <c r="G32">
        <f t="shared" si="3"/>
        <v>1</v>
      </c>
      <c r="H32" t="str">
        <f t="shared" si="4"/>
        <v/>
      </c>
      <c r="J32" t="s">
        <v>8</v>
      </c>
      <c r="K32" t="s">
        <v>8</v>
      </c>
      <c r="L32" t="s">
        <v>8</v>
      </c>
      <c r="M32" t="s">
        <v>738</v>
      </c>
      <c r="N32" t="s">
        <v>738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738</v>
      </c>
    </row>
    <row r="33" spans="1:21" x14ac:dyDescent="0.25">
      <c r="A33" t="s">
        <v>8</v>
      </c>
      <c r="B33" t="s">
        <v>1222</v>
      </c>
      <c r="C33" t="s">
        <v>8</v>
      </c>
      <c r="D33" t="s">
        <v>8</v>
      </c>
      <c r="E33" t="str">
        <f t="shared" si="1"/>
        <v/>
      </c>
      <c r="F33">
        <f t="shared" si="2"/>
        <v>1</v>
      </c>
      <c r="G33" t="str">
        <f t="shared" si="3"/>
        <v/>
      </c>
      <c r="H33" t="str">
        <f t="shared" si="4"/>
        <v/>
      </c>
      <c r="J33" t="s">
        <v>8</v>
      </c>
      <c r="K33" t="s">
        <v>8</v>
      </c>
      <c r="L33" t="s">
        <v>8</v>
      </c>
      <c r="M33" t="s">
        <v>741</v>
      </c>
      <c r="N33" t="s">
        <v>741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741</v>
      </c>
    </row>
    <row r="34" spans="1:21" x14ac:dyDescent="0.25">
      <c r="A34" t="s">
        <v>8</v>
      </c>
      <c r="B34" t="s">
        <v>8</v>
      </c>
      <c r="C34" t="s">
        <v>8</v>
      </c>
      <c r="D34" t="s">
        <v>1221</v>
      </c>
      <c r="E34" t="str">
        <f t="shared" si="1"/>
        <v/>
      </c>
      <c r="F34" t="str">
        <f t="shared" si="2"/>
        <v/>
      </c>
      <c r="G34" t="str">
        <f t="shared" si="3"/>
        <v/>
      </c>
      <c r="H34">
        <f t="shared" si="4"/>
        <v>1</v>
      </c>
      <c r="J34" t="s">
        <v>8</v>
      </c>
      <c r="K34" t="s">
        <v>8</v>
      </c>
      <c r="L34" t="s">
        <v>8</v>
      </c>
      <c r="M34" t="s">
        <v>744</v>
      </c>
      <c r="N34" t="s">
        <v>744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744</v>
      </c>
    </row>
    <row r="35" spans="1:21" x14ac:dyDescent="0.25">
      <c r="A35" t="s">
        <v>8</v>
      </c>
      <c r="B35" t="s">
        <v>1222</v>
      </c>
      <c r="C35" t="s">
        <v>1227</v>
      </c>
      <c r="D35" t="s">
        <v>8</v>
      </c>
      <c r="E35" t="str">
        <f t="shared" si="1"/>
        <v/>
      </c>
      <c r="F35">
        <f t="shared" si="2"/>
        <v>1</v>
      </c>
      <c r="G35">
        <f t="shared" si="3"/>
        <v>1</v>
      </c>
      <c r="H35" t="str">
        <f t="shared" si="4"/>
        <v/>
      </c>
      <c r="J35" t="s">
        <v>8</v>
      </c>
      <c r="K35" t="s">
        <v>8</v>
      </c>
      <c r="L35" t="s">
        <v>8</v>
      </c>
      <c r="M35" t="s">
        <v>751</v>
      </c>
      <c r="N35" t="s">
        <v>751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751</v>
      </c>
    </row>
    <row r="36" spans="1:21" x14ac:dyDescent="0.25">
      <c r="A36" t="s">
        <v>8</v>
      </c>
      <c r="B36" t="s">
        <v>8</v>
      </c>
      <c r="C36" t="s">
        <v>1223</v>
      </c>
      <c r="D36" t="s">
        <v>8</v>
      </c>
      <c r="E36" t="str">
        <f t="shared" si="1"/>
        <v/>
      </c>
      <c r="F36" t="str">
        <f t="shared" si="2"/>
        <v/>
      </c>
      <c r="G36">
        <f t="shared" si="3"/>
        <v>2</v>
      </c>
      <c r="H36" t="str">
        <f t="shared" si="4"/>
        <v/>
      </c>
      <c r="J36" t="s">
        <v>8</v>
      </c>
      <c r="K36" t="s">
        <v>8</v>
      </c>
      <c r="L36" t="s">
        <v>8</v>
      </c>
      <c r="M36" t="s">
        <v>753</v>
      </c>
      <c r="N36" t="s">
        <v>753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753</v>
      </c>
    </row>
    <row r="37" spans="1:21" x14ac:dyDescent="0.25">
      <c r="A37" t="s">
        <v>1225</v>
      </c>
      <c r="B37" t="s">
        <v>8</v>
      </c>
      <c r="C37" t="s">
        <v>8</v>
      </c>
      <c r="D37" t="s">
        <v>8</v>
      </c>
      <c r="E37">
        <f t="shared" si="1"/>
        <v>1</v>
      </c>
      <c r="F37" t="str">
        <f t="shared" si="2"/>
        <v/>
      </c>
      <c r="G37" t="str">
        <f t="shared" si="3"/>
        <v/>
      </c>
      <c r="H37" t="str">
        <f t="shared" si="4"/>
        <v/>
      </c>
      <c r="J37" t="s">
        <v>8</v>
      </c>
      <c r="K37" t="s">
        <v>8</v>
      </c>
      <c r="L37" t="s">
        <v>8</v>
      </c>
      <c r="M37" t="s">
        <v>754</v>
      </c>
      <c r="N37" t="s">
        <v>754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754</v>
      </c>
    </row>
    <row r="38" spans="1:21" x14ac:dyDescent="0.25">
      <c r="A38" t="s">
        <v>8</v>
      </c>
      <c r="B38" t="s">
        <v>8</v>
      </c>
      <c r="C38" t="s">
        <v>8</v>
      </c>
      <c r="D38" t="s">
        <v>1221</v>
      </c>
      <c r="E38" t="str">
        <f t="shared" si="1"/>
        <v/>
      </c>
      <c r="F38" t="str">
        <f t="shared" si="2"/>
        <v/>
      </c>
      <c r="G38" t="str">
        <f t="shared" si="3"/>
        <v/>
      </c>
      <c r="H38">
        <f t="shared" si="4"/>
        <v>1</v>
      </c>
      <c r="J38" t="s">
        <v>766</v>
      </c>
      <c r="K38" t="s">
        <v>766</v>
      </c>
      <c r="L38" t="s">
        <v>766</v>
      </c>
      <c r="M38" t="s">
        <v>8</v>
      </c>
      <c r="N38" t="s">
        <v>8</v>
      </c>
      <c r="O38" t="s">
        <v>766</v>
      </c>
      <c r="P38" t="s">
        <v>766</v>
      </c>
      <c r="Q38" t="s">
        <v>766</v>
      </c>
      <c r="R38" t="s">
        <v>766</v>
      </c>
      <c r="S38" t="s">
        <v>766</v>
      </c>
      <c r="T38" t="s">
        <v>766</v>
      </c>
      <c r="U38" t="s">
        <v>8</v>
      </c>
    </row>
    <row r="39" spans="1:21" x14ac:dyDescent="0.25">
      <c r="A39" t="s">
        <v>8</v>
      </c>
      <c r="B39" t="s">
        <v>1222</v>
      </c>
      <c r="C39" t="s">
        <v>8</v>
      </c>
      <c r="D39" t="s">
        <v>8</v>
      </c>
      <c r="E39" t="str">
        <f t="shared" si="1"/>
        <v/>
      </c>
      <c r="F39">
        <f t="shared" si="2"/>
        <v>1</v>
      </c>
      <c r="G39" t="str">
        <f t="shared" si="3"/>
        <v/>
      </c>
      <c r="H39" t="str">
        <f t="shared" si="4"/>
        <v/>
      </c>
      <c r="J39" t="s">
        <v>769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769</v>
      </c>
      <c r="R39" t="s">
        <v>769</v>
      </c>
      <c r="S39" t="s">
        <v>769</v>
      </c>
      <c r="T39" t="s">
        <v>769</v>
      </c>
      <c r="U39" t="s">
        <v>8</v>
      </c>
    </row>
    <row r="40" spans="1:21" x14ac:dyDescent="0.25">
      <c r="A40" t="s">
        <v>8</v>
      </c>
      <c r="B40" t="s">
        <v>8</v>
      </c>
      <c r="C40" t="s">
        <v>1227</v>
      </c>
      <c r="D40" t="s">
        <v>8</v>
      </c>
      <c r="E40" t="str">
        <f t="shared" si="1"/>
        <v/>
      </c>
      <c r="F40" t="str">
        <f t="shared" si="2"/>
        <v/>
      </c>
      <c r="G40">
        <f t="shared" si="3"/>
        <v>1</v>
      </c>
      <c r="H40" t="str">
        <f t="shared" si="4"/>
        <v/>
      </c>
      <c r="J40" t="s">
        <v>8</v>
      </c>
      <c r="K40" t="s">
        <v>777</v>
      </c>
      <c r="L40" t="s">
        <v>777</v>
      </c>
      <c r="M40" t="s">
        <v>8</v>
      </c>
      <c r="N40" t="s">
        <v>8</v>
      </c>
      <c r="O40" t="s">
        <v>777</v>
      </c>
      <c r="P40" t="s">
        <v>777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</row>
    <row r="41" spans="1:21" x14ac:dyDescent="0.25">
      <c r="A41" t="s">
        <v>8</v>
      </c>
      <c r="B41" t="s">
        <v>8</v>
      </c>
      <c r="C41" t="s">
        <v>8</v>
      </c>
      <c r="D41" t="s">
        <v>1224</v>
      </c>
      <c r="E41" t="str">
        <f t="shared" si="1"/>
        <v/>
      </c>
      <c r="F41" t="str">
        <f t="shared" si="2"/>
        <v/>
      </c>
      <c r="G41" t="str">
        <f t="shared" si="3"/>
        <v/>
      </c>
      <c r="H41">
        <f t="shared" si="4"/>
        <v>2</v>
      </c>
      <c r="J41" t="s">
        <v>780</v>
      </c>
      <c r="K41" t="s">
        <v>780</v>
      </c>
      <c r="L41" t="s">
        <v>780</v>
      </c>
      <c r="M41" t="s">
        <v>8</v>
      </c>
      <c r="N41" t="s">
        <v>8</v>
      </c>
      <c r="O41" t="s">
        <v>780</v>
      </c>
      <c r="P41" t="s">
        <v>780</v>
      </c>
      <c r="Q41" t="s">
        <v>780</v>
      </c>
      <c r="R41" t="s">
        <v>780</v>
      </c>
      <c r="S41" t="s">
        <v>780</v>
      </c>
      <c r="T41" t="s">
        <v>780</v>
      </c>
      <c r="U41" t="s">
        <v>8</v>
      </c>
    </row>
    <row r="42" spans="1:21" x14ac:dyDescent="0.25">
      <c r="A42" t="s">
        <v>8</v>
      </c>
      <c r="B42" t="s">
        <v>1222</v>
      </c>
      <c r="C42" t="s">
        <v>8</v>
      </c>
      <c r="D42" t="s">
        <v>8</v>
      </c>
      <c r="E42" t="str">
        <f t="shared" si="1"/>
        <v/>
      </c>
      <c r="F42">
        <f t="shared" si="2"/>
        <v>1</v>
      </c>
      <c r="G42" t="str">
        <f t="shared" si="3"/>
        <v/>
      </c>
      <c r="H42" t="str">
        <f t="shared" si="4"/>
        <v/>
      </c>
      <c r="J42" t="s">
        <v>784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784</v>
      </c>
      <c r="R42" t="s">
        <v>784</v>
      </c>
      <c r="S42" t="s">
        <v>784</v>
      </c>
      <c r="T42" t="s">
        <v>784</v>
      </c>
      <c r="U42" t="s">
        <v>8</v>
      </c>
    </row>
    <row r="43" spans="1:21" x14ac:dyDescent="0.25">
      <c r="A43" t="s">
        <v>8</v>
      </c>
      <c r="B43" t="s">
        <v>1222</v>
      </c>
      <c r="C43" t="s">
        <v>8</v>
      </c>
      <c r="D43" t="s">
        <v>1221</v>
      </c>
      <c r="E43" t="str">
        <f t="shared" si="1"/>
        <v/>
      </c>
      <c r="F43">
        <f t="shared" si="2"/>
        <v>1</v>
      </c>
      <c r="G43" t="str">
        <f t="shared" si="3"/>
        <v/>
      </c>
      <c r="H43">
        <f t="shared" si="4"/>
        <v>1</v>
      </c>
      <c r="J43" t="s">
        <v>786</v>
      </c>
      <c r="K43" t="s">
        <v>786</v>
      </c>
      <c r="L43" t="s">
        <v>786</v>
      </c>
      <c r="M43" t="s">
        <v>8</v>
      </c>
      <c r="N43" t="s">
        <v>8</v>
      </c>
      <c r="O43" t="s">
        <v>786</v>
      </c>
      <c r="P43" t="s">
        <v>786</v>
      </c>
      <c r="Q43" t="s">
        <v>786</v>
      </c>
      <c r="R43" t="s">
        <v>786</v>
      </c>
      <c r="S43" t="s">
        <v>786</v>
      </c>
      <c r="T43" t="s">
        <v>786</v>
      </c>
      <c r="U43" t="s">
        <v>8</v>
      </c>
    </row>
    <row r="44" spans="1:21" x14ac:dyDescent="0.25">
      <c r="A44" t="s">
        <v>8</v>
      </c>
      <c r="B44" t="s">
        <v>1226</v>
      </c>
      <c r="C44" t="s">
        <v>8</v>
      </c>
      <c r="D44" t="s">
        <v>8</v>
      </c>
      <c r="E44" t="str">
        <f t="shared" si="1"/>
        <v/>
      </c>
      <c r="F44">
        <f t="shared" si="2"/>
        <v>2</v>
      </c>
      <c r="G44" t="str">
        <f t="shared" si="3"/>
        <v/>
      </c>
      <c r="H44" t="str">
        <f t="shared" si="4"/>
        <v/>
      </c>
      <c r="J44" t="s">
        <v>789</v>
      </c>
      <c r="K44" t="s">
        <v>789</v>
      </c>
      <c r="L44" t="s">
        <v>789</v>
      </c>
      <c r="M44" t="s">
        <v>8</v>
      </c>
      <c r="N44" t="s">
        <v>8</v>
      </c>
      <c r="O44" t="s">
        <v>789</v>
      </c>
      <c r="P44" t="s">
        <v>789</v>
      </c>
      <c r="Q44" t="s">
        <v>789</v>
      </c>
      <c r="R44" t="s">
        <v>789</v>
      </c>
      <c r="S44" t="s">
        <v>789</v>
      </c>
      <c r="T44" t="s">
        <v>789</v>
      </c>
      <c r="U44" t="s">
        <v>8</v>
      </c>
    </row>
    <row r="45" spans="1:21" x14ac:dyDescent="0.25">
      <c r="A45" t="s">
        <v>8</v>
      </c>
      <c r="B45" t="s">
        <v>8</v>
      </c>
      <c r="C45" t="s">
        <v>1227</v>
      </c>
      <c r="D45" t="s">
        <v>8</v>
      </c>
      <c r="E45" t="str">
        <f t="shared" si="1"/>
        <v/>
      </c>
      <c r="F45" t="str">
        <f t="shared" si="2"/>
        <v/>
      </c>
      <c r="G45">
        <f t="shared" si="3"/>
        <v>1</v>
      </c>
      <c r="H45" t="str">
        <f t="shared" si="4"/>
        <v/>
      </c>
      <c r="J45" t="s">
        <v>796</v>
      </c>
      <c r="K45" t="s">
        <v>796</v>
      </c>
      <c r="L45" t="s">
        <v>796</v>
      </c>
      <c r="M45" t="s">
        <v>8</v>
      </c>
      <c r="N45" t="s">
        <v>8</v>
      </c>
      <c r="O45" t="s">
        <v>796</v>
      </c>
      <c r="P45" t="s">
        <v>796</v>
      </c>
      <c r="Q45" t="s">
        <v>796</v>
      </c>
      <c r="R45" t="s">
        <v>796</v>
      </c>
      <c r="S45" t="s">
        <v>796</v>
      </c>
      <c r="T45" t="s">
        <v>796</v>
      </c>
      <c r="U45" t="s">
        <v>8</v>
      </c>
    </row>
    <row r="46" spans="1:21" x14ac:dyDescent="0.25">
      <c r="A46" t="s">
        <v>8</v>
      </c>
      <c r="B46" t="s">
        <v>1222</v>
      </c>
      <c r="C46" t="s">
        <v>1223</v>
      </c>
      <c r="D46" t="s">
        <v>8</v>
      </c>
      <c r="E46" t="str">
        <f t="shared" si="1"/>
        <v/>
      </c>
      <c r="F46">
        <f t="shared" si="2"/>
        <v>1</v>
      </c>
      <c r="G46">
        <f t="shared" si="3"/>
        <v>2</v>
      </c>
      <c r="H46" t="str">
        <f t="shared" si="4"/>
        <v/>
      </c>
      <c r="J46" t="s">
        <v>8</v>
      </c>
      <c r="K46" t="s">
        <v>8</v>
      </c>
      <c r="L46" t="s">
        <v>800</v>
      </c>
      <c r="M46" t="s">
        <v>8</v>
      </c>
      <c r="N46" t="s">
        <v>800</v>
      </c>
      <c r="O46" t="s">
        <v>8</v>
      </c>
      <c r="P46" t="s">
        <v>800</v>
      </c>
      <c r="Q46" t="s">
        <v>8</v>
      </c>
      <c r="R46" t="s">
        <v>8</v>
      </c>
      <c r="S46" t="s">
        <v>8</v>
      </c>
      <c r="T46" t="s">
        <v>8</v>
      </c>
      <c r="U46" t="s">
        <v>800</v>
      </c>
    </row>
    <row r="47" spans="1:21" x14ac:dyDescent="0.25">
      <c r="A47" t="s">
        <v>1225</v>
      </c>
      <c r="B47" t="s">
        <v>8</v>
      </c>
      <c r="C47" t="s">
        <v>8</v>
      </c>
      <c r="D47" t="s">
        <v>8</v>
      </c>
      <c r="E47">
        <f t="shared" si="1"/>
        <v>1</v>
      </c>
      <c r="F47" t="str">
        <f t="shared" si="2"/>
        <v/>
      </c>
      <c r="G47" t="str">
        <f t="shared" si="3"/>
        <v/>
      </c>
      <c r="H47" t="str">
        <f t="shared" si="4"/>
        <v/>
      </c>
      <c r="J47" t="s">
        <v>803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803</v>
      </c>
      <c r="R47" t="s">
        <v>803</v>
      </c>
      <c r="S47" t="s">
        <v>803</v>
      </c>
      <c r="T47" t="s">
        <v>803</v>
      </c>
      <c r="U47" t="s">
        <v>8</v>
      </c>
    </row>
    <row r="48" spans="1:21" x14ac:dyDescent="0.25">
      <c r="A48" t="s">
        <v>8</v>
      </c>
      <c r="B48" t="s">
        <v>8</v>
      </c>
      <c r="C48" t="s">
        <v>8</v>
      </c>
      <c r="D48" t="s">
        <v>1229</v>
      </c>
      <c r="E48" t="str">
        <f t="shared" si="1"/>
        <v/>
      </c>
      <c r="F48" t="str">
        <f t="shared" si="2"/>
        <v/>
      </c>
      <c r="G48" t="str">
        <f t="shared" si="3"/>
        <v/>
      </c>
      <c r="H48">
        <f t="shared" si="4"/>
        <v>3</v>
      </c>
      <c r="J48" t="s">
        <v>807</v>
      </c>
      <c r="K48" t="s">
        <v>807</v>
      </c>
      <c r="L48" t="s">
        <v>807</v>
      </c>
      <c r="M48" t="s">
        <v>8</v>
      </c>
      <c r="N48" t="s">
        <v>8</v>
      </c>
      <c r="O48" t="s">
        <v>807</v>
      </c>
      <c r="P48" t="s">
        <v>807</v>
      </c>
      <c r="Q48" t="s">
        <v>807</v>
      </c>
      <c r="R48" t="s">
        <v>807</v>
      </c>
      <c r="S48" t="s">
        <v>807</v>
      </c>
      <c r="T48" t="s">
        <v>807</v>
      </c>
      <c r="U48" t="s">
        <v>8</v>
      </c>
    </row>
    <row r="49" spans="1:21" x14ac:dyDescent="0.25">
      <c r="A49" t="s">
        <v>8</v>
      </c>
      <c r="B49" t="s">
        <v>8</v>
      </c>
      <c r="C49" t="s">
        <v>8</v>
      </c>
      <c r="D49" t="s">
        <v>1221</v>
      </c>
      <c r="E49" t="str">
        <f t="shared" si="1"/>
        <v/>
      </c>
      <c r="F49" t="str">
        <f t="shared" si="2"/>
        <v/>
      </c>
      <c r="G49" t="str">
        <f t="shared" si="3"/>
        <v/>
      </c>
      <c r="H49">
        <f t="shared" si="4"/>
        <v>1</v>
      </c>
      <c r="J49" t="s">
        <v>814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814</v>
      </c>
      <c r="R49" t="s">
        <v>814</v>
      </c>
      <c r="S49" t="s">
        <v>814</v>
      </c>
      <c r="T49" t="s">
        <v>814</v>
      </c>
      <c r="U49" t="s">
        <v>8</v>
      </c>
    </row>
    <row r="50" spans="1:21" x14ac:dyDescent="0.25">
      <c r="A50" t="s">
        <v>8</v>
      </c>
      <c r="B50" t="s">
        <v>1222</v>
      </c>
      <c r="C50" t="s">
        <v>1227</v>
      </c>
      <c r="D50" t="s">
        <v>8</v>
      </c>
      <c r="E50" t="str">
        <f t="shared" si="1"/>
        <v/>
      </c>
      <c r="F50">
        <f t="shared" si="2"/>
        <v>1</v>
      </c>
      <c r="G50">
        <f t="shared" si="3"/>
        <v>1</v>
      </c>
      <c r="H50" t="str">
        <f t="shared" si="4"/>
        <v/>
      </c>
      <c r="J50" t="s">
        <v>8</v>
      </c>
      <c r="K50" t="s">
        <v>817</v>
      </c>
      <c r="L50" t="s">
        <v>817</v>
      </c>
      <c r="M50" t="s">
        <v>8</v>
      </c>
      <c r="N50" t="s">
        <v>8</v>
      </c>
      <c r="O50" t="s">
        <v>817</v>
      </c>
      <c r="P50" t="s">
        <v>817</v>
      </c>
      <c r="Q50" t="s">
        <v>8</v>
      </c>
      <c r="R50" t="s">
        <v>8</v>
      </c>
      <c r="S50" t="s">
        <v>8</v>
      </c>
      <c r="T50" t="s">
        <v>8</v>
      </c>
      <c r="U50" t="s">
        <v>8</v>
      </c>
    </row>
    <row r="51" spans="1:21" x14ac:dyDescent="0.25">
      <c r="A51" t="s">
        <v>8</v>
      </c>
      <c r="B51" t="s">
        <v>1222</v>
      </c>
      <c r="C51" t="s">
        <v>1227</v>
      </c>
      <c r="D51" t="s">
        <v>8</v>
      </c>
      <c r="E51" t="str">
        <f t="shared" si="1"/>
        <v/>
      </c>
      <c r="F51">
        <f t="shared" si="2"/>
        <v>1</v>
      </c>
      <c r="G51">
        <f t="shared" si="3"/>
        <v>1</v>
      </c>
      <c r="H51" t="str">
        <f t="shared" si="4"/>
        <v/>
      </c>
      <c r="J51" t="s">
        <v>8</v>
      </c>
      <c r="K51" t="s">
        <v>820</v>
      </c>
      <c r="L51" t="s">
        <v>820</v>
      </c>
      <c r="M51" t="s">
        <v>8</v>
      </c>
      <c r="N51" t="s">
        <v>8</v>
      </c>
      <c r="O51" t="s">
        <v>820</v>
      </c>
      <c r="P51" t="s">
        <v>820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</row>
    <row r="52" spans="1:21" x14ac:dyDescent="0.25">
      <c r="A52" t="s">
        <v>8</v>
      </c>
      <c r="B52" t="s">
        <v>8</v>
      </c>
      <c r="C52" t="s">
        <v>1223</v>
      </c>
      <c r="D52" t="s">
        <v>8</v>
      </c>
      <c r="E52" t="str">
        <f t="shared" si="1"/>
        <v/>
      </c>
      <c r="F52" t="str">
        <f t="shared" si="2"/>
        <v/>
      </c>
      <c r="G52">
        <f t="shared" si="3"/>
        <v>2</v>
      </c>
      <c r="H52" t="str">
        <f t="shared" si="4"/>
        <v/>
      </c>
      <c r="J52" t="s">
        <v>8</v>
      </c>
      <c r="K52" t="s">
        <v>823</v>
      </c>
      <c r="L52" t="s">
        <v>823</v>
      </c>
      <c r="M52" t="s">
        <v>8</v>
      </c>
      <c r="N52" t="s">
        <v>8</v>
      </c>
      <c r="O52" t="s">
        <v>823</v>
      </c>
      <c r="P52" t="s">
        <v>823</v>
      </c>
      <c r="Q52" t="s">
        <v>8</v>
      </c>
      <c r="R52" t="s">
        <v>8</v>
      </c>
      <c r="S52" t="s">
        <v>8</v>
      </c>
      <c r="T52" t="s">
        <v>8</v>
      </c>
      <c r="U52" t="s">
        <v>8</v>
      </c>
    </row>
    <row r="53" spans="1:21" x14ac:dyDescent="0.25">
      <c r="A53" t="s">
        <v>8</v>
      </c>
      <c r="B53" t="s">
        <v>1222</v>
      </c>
      <c r="C53" t="s">
        <v>1227</v>
      </c>
      <c r="D53" t="s">
        <v>8</v>
      </c>
      <c r="E53" t="str">
        <f t="shared" si="1"/>
        <v/>
      </c>
      <c r="F53">
        <f t="shared" si="2"/>
        <v>1</v>
      </c>
      <c r="G53">
        <f t="shared" si="3"/>
        <v>1</v>
      </c>
      <c r="H53" t="str">
        <f t="shared" si="4"/>
        <v/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826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</row>
    <row r="54" spans="1:21" x14ac:dyDescent="0.25">
      <c r="A54" t="s">
        <v>8</v>
      </c>
      <c r="B54" t="s">
        <v>8</v>
      </c>
      <c r="C54" t="s">
        <v>1223</v>
      </c>
      <c r="D54" t="s">
        <v>8</v>
      </c>
      <c r="E54" t="str">
        <f t="shared" si="1"/>
        <v/>
      </c>
      <c r="F54" t="str">
        <f t="shared" si="2"/>
        <v/>
      </c>
      <c r="G54">
        <f t="shared" si="3"/>
        <v>2</v>
      </c>
      <c r="H54" t="str">
        <f t="shared" si="4"/>
        <v/>
      </c>
      <c r="J54" t="s">
        <v>8</v>
      </c>
      <c r="K54" t="s">
        <v>8</v>
      </c>
      <c r="L54" t="s">
        <v>828</v>
      </c>
      <c r="M54" t="s">
        <v>8</v>
      </c>
      <c r="N54" t="s">
        <v>8</v>
      </c>
      <c r="O54" t="s">
        <v>8</v>
      </c>
      <c r="P54" t="s">
        <v>828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</row>
    <row r="55" spans="1:21" x14ac:dyDescent="0.25">
      <c r="A55" t="s">
        <v>8</v>
      </c>
      <c r="B55" t="s">
        <v>8</v>
      </c>
      <c r="C55" t="s">
        <v>1223</v>
      </c>
      <c r="D55" t="s">
        <v>8</v>
      </c>
      <c r="E55" t="str">
        <f t="shared" si="1"/>
        <v/>
      </c>
      <c r="F55" t="str">
        <f t="shared" si="2"/>
        <v/>
      </c>
      <c r="G55">
        <f t="shared" si="3"/>
        <v>2</v>
      </c>
      <c r="H55" t="str">
        <f t="shared" si="4"/>
        <v/>
      </c>
      <c r="J55" t="s">
        <v>8</v>
      </c>
      <c r="K55" t="s">
        <v>830</v>
      </c>
      <c r="L55" t="s">
        <v>8</v>
      </c>
      <c r="M55" t="s">
        <v>8</v>
      </c>
      <c r="N55" t="s">
        <v>8</v>
      </c>
      <c r="O55" t="s">
        <v>830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</row>
    <row r="56" spans="1:21" x14ac:dyDescent="0.25">
      <c r="A56" t="s">
        <v>8</v>
      </c>
      <c r="B56" t="s">
        <v>1222</v>
      </c>
      <c r="C56" t="s">
        <v>1227</v>
      </c>
      <c r="D56" t="s">
        <v>1221</v>
      </c>
      <c r="E56" t="str">
        <f t="shared" si="1"/>
        <v/>
      </c>
      <c r="F56">
        <f t="shared" si="2"/>
        <v>1</v>
      </c>
      <c r="G56">
        <f t="shared" si="3"/>
        <v>1</v>
      </c>
      <c r="H56">
        <f t="shared" si="4"/>
        <v>1</v>
      </c>
      <c r="J56" t="s">
        <v>8</v>
      </c>
      <c r="K56" t="s">
        <v>832</v>
      </c>
      <c r="L56" t="s">
        <v>832</v>
      </c>
      <c r="M56" t="s">
        <v>8</v>
      </c>
      <c r="N56" t="s">
        <v>8</v>
      </c>
      <c r="O56" t="s">
        <v>832</v>
      </c>
      <c r="P56" t="s">
        <v>832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</row>
    <row r="57" spans="1:21" x14ac:dyDescent="0.25">
      <c r="A57" t="s">
        <v>1225</v>
      </c>
      <c r="B57" t="s">
        <v>1222</v>
      </c>
      <c r="C57" t="s">
        <v>1227</v>
      </c>
      <c r="D57" t="s">
        <v>1221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J57" t="s">
        <v>8</v>
      </c>
      <c r="K57" t="s">
        <v>835</v>
      </c>
      <c r="L57" t="s">
        <v>835</v>
      </c>
      <c r="M57" t="s">
        <v>8</v>
      </c>
      <c r="N57" t="s">
        <v>8</v>
      </c>
      <c r="O57" t="s">
        <v>835</v>
      </c>
      <c r="P57" t="s">
        <v>835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</row>
    <row r="58" spans="1:21" x14ac:dyDescent="0.25">
      <c r="A58" t="s">
        <v>8</v>
      </c>
      <c r="B58" t="s">
        <v>8</v>
      </c>
      <c r="C58" t="s">
        <v>1227</v>
      </c>
      <c r="D58" t="s">
        <v>8</v>
      </c>
      <c r="E58" t="str">
        <f t="shared" si="1"/>
        <v/>
      </c>
      <c r="F58" t="str">
        <f t="shared" si="2"/>
        <v/>
      </c>
      <c r="G58">
        <f t="shared" si="3"/>
        <v>1</v>
      </c>
      <c r="H58" t="str">
        <f t="shared" si="4"/>
        <v/>
      </c>
      <c r="J58" t="s">
        <v>8</v>
      </c>
      <c r="K58" t="s">
        <v>8</v>
      </c>
      <c r="L58" t="s">
        <v>8</v>
      </c>
      <c r="M58" t="s">
        <v>842</v>
      </c>
      <c r="N58" t="s">
        <v>842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842</v>
      </c>
    </row>
    <row r="59" spans="1:21" x14ac:dyDescent="0.25">
      <c r="A59" t="s">
        <v>8</v>
      </c>
      <c r="B59" t="s">
        <v>8</v>
      </c>
      <c r="C59" t="s">
        <v>8</v>
      </c>
      <c r="D59" t="s">
        <v>1221</v>
      </c>
      <c r="E59" t="str">
        <f t="shared" si="1"/>
        <v/>
      </c>
      <c r="F59" t="str">
        <f t="shared" si="2"/>
        <v/>
      </c>
      <c r="G59" t="str">
        <f t="shared" si="3"/>
        <v/>
      </c>
      <c r="H59">
        <f t="shared" si="4"/>
        <v>1</v>
      </c>
      <c r="J59" t="s">
        <v>8</v>
      </c>
      <c r="K59" t="s">
        <v>8</v>
      </c>
      <c r="L59" t="s">
        <v>8</v>
      </c>
      <c r="M59" t="s">
        <v>850</v>
      </c>
      <c r="N59" t="s">
        <v>850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  <c r="T59" t="s">
        <v>8</v>
      </c>
      <c r="U59" t="s">
        <v>850</v>
      </c>
    </row>
    <row r="60" spans="1:21" x14ac:dyDescent="0.25">
      <c r="A60" t="s">
        <v>8</v>
      </c>
      <c r="B60" t="s">
        <v>8</v>
      </c>
      <c r="C60" t="s">
        <v>1227</v>
      </c>
      <c r="D60" t="s">
        <v>8</v>
      </c>
      <c r="E60" t="str">
        <f t="shared" si="1"/>
        <v/>
      </c>
      <c r="F60" t="str">
        <f t="shared" si="2"/>
        <v/>
      </c>
      <c r="G60">
        <f t="shared" si="3"/>
        <v>1</v>
      </c>
      <c r="H60" t="str">
        <f t="shared" si="4"/>
        <v/>
      </c>
      <c r="J60" t="s">
        <v>8</v>
      </c>
      <c r="K60" t="s">
        <v>8</v>
      </c>
      <c r="L60" t="s">
        <v>8</v>
      </c>
      <c r="M60" t="s">
        <v>853</v>
      </c>
      <c r="N60" t="s">
        <v>853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  <c r="T60" t="s">
        <v>8</v>
      </c>
      <c r="U60" t="s">
        <v>853</v>
      </c>
    </row>
    <row r="61" spans="1:21" x14ac:dyDescent="0.25">
      <c r="A61" t="s">
        <v>8</v>
      </c>
      <c r="B61" t="s">
        <v>1222</v>
      </c>
      <c r="C61" t="s">
        <v>1227</v>
      </c>
      <c r="D61" t="s">
        <v>8</v>
      </c>
      <c r="E61" t="str">
        <f t="shared" si="1"/>
        <v/>
      </c>
      <c r="F61">
        <f t="shared" si="2"/>
        <v>1</v>
      </c>
      <c r="G61">
        <f t="shared" si="3"/>
        <v>1</v>
      </c>
      <c r="H61" t="str">
        <f t="shared" si="4"/>
        <v/>
      </c>
      <c r="J61" t="s">
        <v>8</v>
      </c>
      <c r="K61" t="s">
        <v>8</v>
      </c>
      <c r="L61" t="s">
        <v>8</v>
      </c>
      <c r="M61" t="s">
        <v>859</v>
      </c>
      <c r="N61" t="s">
        <v>859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  <c r="T61" t="s">
        <v>8</v>
      </c>
      <c r="U61" t="s">
        <v>859</v>
      </c>
    </row>
    <row r="62" spans="1:21" x14ac:dyDescent="0.25">
      <c r="A62" t="s">
        <v>1225</v>
      </c>
      <c r="B62" t="s">
        <v>8</v>
      </c>
      <c r="C62" t="s">
        <v>8</v>
      </c>
      <c r="D62" t="s">
        <v>1221</v>
      </c>
      <c r="E62">
        <f t="shared" si="1"/>
        <v>1</v>
      </c>
      <c r="F62" t="str">
        <f t="shared" si="2"/>
        <v/>
      </c>
      <c r="G62" t="str">
        <f t="shared" si="3"/>
        <v/>
      </c>
      <c r="H62">
        <f t="shared" si="4"/>
        <v>1</v>
      </c>
      <c r="J62" t="s">
        <v>8</v>
      </c>
      <c r="K62" t="s">
        <v>8</v>
      </c>
      <c r="L62" t="s">
        <v>8</v>
      </c>
      <c r="M62" t="s">
        <v>864</v>
      </c>
      <c r="N62" t="s">
        <v>864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864</v>
      </c>
    </row>
    <row r="63" spans="1:21" x14ac:dyDescent="0.25">
      <c r="A63" t="s">
        <v>8</v>
      </c>
      <c r="B63" t="s">
        <v>1222</v>
      </c>
      <c r="C63" t="s">
        <v>1227</v>
      </c>
      <c r="D63" t="s">
        <v>8</v>
      </c>
      <c r="E63" t="str">
        <f t="shared" si="1"/>
        <v/>
      </c>
      <c r="F63">
        <f t="shared" si="2"/>
        <v>1</v>
      </c>
      <c r="G63">
        <f t="shared" si="3"/>
        <v>1</v>
      </c>
      <c r="H63" t="str">
        <f t="shared" si="4"/>
        <v/>
      </c>
      <c r="J63" t="s">
        <v>8</v>
      </c>
      <c r="K63" t="s">
        <v>8</v>
      </c>
      <c r="L63" t="s">
        <v>8</v>
      </c>
      <c r="M63" t="s">
        <v>8</v>
      </c>
      <c r="N63" t="s">
        <v>866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  <c r="T63" t="s">
        <v>8</v>
      </c>
      <c r="U63" t="s">
        <v>866</v>
      </c>
    </row>
    <row r="64" spans="1:21" x14ac:dyDescent="0.25">
      <c r="A64" t="s">
        <v>8</v>
      </c>
      <c r="B64" t="s">
        <v>8</v>
      </c>
      <c r="C64" t="s">
        <v>1223</v>
      </c>
      <c r="D64" t="s">
        <v>8</v>
      </c>
      <c r="E64" t="str">
        <f t="shared" si="1"/>
        <v/>
      </c>
      <c r="F64" t="str">
        <f t="shared" si="2"/>
        <v/>
      </c>
      <c r="G64">
        <f t="shared" si="3"/>
        <v>2</v>
      </c>
      <c r="H64" t="str">
        <f t="shared" si="4"/>
        <v/>
      </c>
      <c r="J64" t="s">
        <v>8</v>
      </c>
      <c r="K64" t="s">
        <v>8</v>
      </c>
      <c r="L64" t="s">
        <v>8</v>
      </c>
      <c r="M64" t="s">
        <v>868</v>
      </c>
      <c r="N64" t="s">
        <v>868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  <c r="T64" t="s">
        <v>8</v>
      </c>
      <c r="U64" t="s">
        <v>868</v>
      </c>
    </row>
    <row r="65" spans="1:21" x14ac:dyDescent="0.25">
      <c r="A65" t="s">
        <v>8</v>
      </c>
      <c r="B65" t="s">
        <v>8</v>
      </c>
      <c r="C65" t="s">
        <v>8</v>
      </c>
      <c r="D65" t="s">
        <v>1229</v>
      </c>
      <c r="E65" t="str">
        <f t="shared" si="1"/>
        <v/>
      </c>
      <c r="F65" t="str">
        <f t="shared" si="2"/>
        <v/>
      </c>
      <c r="G65" t="str">
        <f t="shared" si="3"/>
        <v/>
      </c>
      <c r="H65">
        <f t="shared" si="4"/>
        <v>3</v>
      </c>
      <c r="J65" t="s">
        <v>8</v>
      </c>
      <c r="K65" t="s">
        <v>8</v>
      </c>
      <c r="L65" t="s">
        <v>8</v>
      </c>
      <c r="M65" t="s">
        <v>870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8</v>
      </c>
      <c r="U65" t="s">
        <v>870</v>
      </c>
    </row>
    <row r="66" spans="1:21" x14ac:dyDescent="0.25">
      <c r="A66" t="s">
        <v>8</v>
      </c>
      <c r="B66" t="s">
        <v>1222</v>
      </c>
      <c r="C66" t="s">
        <v>8</v>
      </c>
      <c r="D66" t="s">
        <v>8</v>
      </c>
      <c r="E66" t="str">
        <f t="shared" si="1"/>
        <v/>
      </c>
      <c r="F66">
        <f t="shared" si="2"/>
        <v>1</v>
      </c>
      <c r="G66" t="str">
        <f t="shared" si="3"/>
        <v/>
      </c>
      <c r="H66" t="str">
        <f t="shared" si="4"/>
        <v/>
      </c>
      <c r="J66" t="s">
        <v>8</v>
      </c>
      <c r="K66" t="s">
        <v>8</v>
      </c>
      <c r="L66" t="s">
        <v>8</v>
      </c>
      <c r="M66" t="s">
        <v>873</v>
      </c>
      <c r="N66" t="s">
        <v>873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873</v>
      </c>
    </row>
    <row r="67" spans="1:21" x14ac:dyDescent="0.25">
      <c r="A67" t="s">
        <v>8</v>
      </c>
      <c r="B67" t="s">
        <v>8</v>
      </c>
      <c r="C67" t="s">
        <v>1227</v>
      </c>
      <c r="D67" t="s">
        <v>1221</v>
      </c>
      <c r="E67" t="str">
        <f t="shared" ref="E67:E102" si="5">IF(LEN(A67) &gt; 0, IF(SUM(MID(A67, 2, 1)) &gt; 0, SUM(MID(A67, 2, 1)), FALSE), "")</f>
        <v/>
      </c>
      <c r="F67" t="str">
        <f t="shared" ref="F67:F102" si="6">IF(LEN(B67) &gt; 0, IF(SUM(MID(B67, 2, 1)) &gt; 0, SUM(MID(B67, 2, 1)), FALSE), "")</f>
        <v/>
      </c>
      <c r="G67">
        <f t="shared" ref="G67:G102" si="7">IF(LEN(C67) &gt; 0, IF(SUM(MID(C67, 2, 1)) &gt; 0, SUM(MID(C67, 2, 1)), FALSE), "")</f>
        <v>1</v>
      </c>
      <c r="H67">
        <f t="shared" ref="H67:H102" si="8">IF(LEN(D67) &gt; 0, IF(SUM(MID(D67, 2, 1)) &gt; 0, SUM(MID(D67, 2, 1)), FALSE), "")</f>
        <v>1</v>
      </c>
      <c r="J67" t="s">
        <v>875</v>
      </c>
      <c r="K67" t="s">
        <v>875</v>
      </c>
      <c r="L67" t="s">
        <v>875</v>
      </c>
      <c r="M67" t="s">
        <v>875</v>
      </c>
      <c r="N67" t="s">
        <v>875</v>
      </c>
      <c r="O67" t="s">
        <v>875</v>
      </c>
      <c r="P67" t="s">
        <v>875</v>
      </c>
      <c r="Q67" t="s">
        <v>875</v>
      </c>
      <c r="R67" t="s">
        <v>875</v>
      </c>
      <c r="S67" t="s">
        <v>875</v>
      </c>
      <c r="T67" t="s">
        <v>875</v>
      </c>
      <c r="U67" t="s">
        <v>875</v>
      </c>
    </row>
    <row r="68" spans="1:21" x14ac:dyDescent="0.25">
      <c r="A68" t="s">
        <v>8</v>
      </c>
      <c r="B68" t="s">
        <v>8</v>
      </c>
      <c r="C68" t="s">
        <v>1223</v>
      </c>
      <c r="D68" t="s">
        <v>8</v>
      </c>
      <c r="E68" t="str">
        <f t="shared" si="5"/>
        <v/>
      </c>
      <c r="F68" t="str">
        <f t="shared" si="6"/>
        <v/>
      </c>
      <c r="G68">
        <f t="shared" si="7"/>
        <v>2</v>
      </c>
      <c r="H68" t="str">
        <f t="shared" si="8"/>
        <v/>
      </c>
      <c r="J68" t="s">
        <v>878</v>
      </c>
      <c r="K68" t="s">
        <v>878</v>
      </c>
      <c r="L68" t="s">
        <v>878</v>
      </c>
      <c r="M68" t="s">
        <v>878</v>
      </c>
      <c r="N68" t="s">
        <v>878</v>
      </c>
      <c r="O68" t="s">
        <v>878</v>
      </c>
      <c r="P68" t="s">
        <v>878</v>
      </c>
      <c r="Q68" t="s">
        <v>878</v>
      </c>
      <c r="R68" t="s">
        <v>878</v>
      </c>
      <c r="S68" t="s">
        <v>878</v>
      </c>
      <c r="T68" t="s">
        <v>878</v>
      </c>
      <c r="U68" t="s">
        <v>878</v>
      </c>
    </row>
    <row r="69" spans="1:21" x14ac:dyDescent="0.25">
      <c r="A69" t="s">
        <v>8</v>
      </c>
      <c r="B69" t="s">
        <v>1222</v>
      </c>
      <c r="C69" t="s">
        <v>8</v>
      </c>
      <c r="D69" t="s">
        <v>8</v>
      </c>
      <c r="E69" t="str">
        <f t="shared" si="5"/>
        <v/>
      </c>
      <c r="F69">
        <f t="shared" si="6"/>
        <v>1</v>
      </c>
      <c r="G69" t="str">
        <f t="shared" si="7"/>
        <v/>
      </c>
      <c r="H69" t="str">
        <f t="shared" si="8"/>
        <v/>
      </c>
      <c r="J69" t="s">
        <v>880</v>
      </c>
      <c r="K69" t="s">
        <v>880</v>
      </c>
      <c r="L69" t="s">
        <v>880</v>
      </c>
      <c r="M69" t="s">
        <v>880</v>
      </c>
      <c r="N69" t="s">
        <v>880</v>
      </c>
      <c r="O69" t="s">
        <v>880</v>
      </c>
      <c r="P69" t="s">
        <v>880</v>
      </c>
      <c r="Q69" t="s">
        <v>880</v>
      </c>
      <c r="R69" t="s">
        <v>880</v>
      </c>
      <c r="S69" t="s">
        <v>880</v>
      </c>
      <c r="T69" t="s">
        <v>880</v>
      </c>
      <c r="U69" t="s">
        <v>880</v>
      </c>
    </row>
    <row r="70" spans="1:21" x14ac:dyDescent="0.25">
      <c r="A70" t="s">
        <v>8</v>
      </c>
      <c r="B70" t="s">
        <v>1226</v>
      </c>
      <c r="C70" t="s">
        <v>8</v>
      </c>
      <c r="D70" t="s">
        <v>8</v>
      </c>
      <c r="E70" t="str">
        <f t="shared" si="5"/>
        <v/>
      </c>
      <c r="F70">
        <f t="shared" si="6"/>
        <v>2</v>
      </c>
      <c r="G70" t="str">
        <f t="shared" si="7"/>
        <v/>
      </c>
      <c r="H70" t="str">
        <f t="shared" si="8"/>
        <v/>
      </c>
      <c r="J70" t="s">
        <v>886</v>
      </c>
      <c r="K70" t="s">
        <v>886</v>
      </c>
      <c r="L70" t="s">
        <v>886</v>
      </c>
      <c r="M70" t="s">
        <v>886</v>
      </c>
      <c r="N70" t="s">
        <v>886</v>
      </c>
      <c r="O70" t="s">
        <v>886</v>
      </c>
      <c r="P70" t="s">
        <v>886</v>
      </c>
      <c r="Q70" t="s">
        <v>886</v>
      </c>
      <c r="R70" t="s">
        <v>886</v>
      </c>
      <c r="S70" t="s">
        <v>886</v>
      </c>
      <c r="T70" t="s">
        <v>886</v>
      </c>
      <c r="U70" t="s">
        <v>886</v>
      </c>
    </row>
    <row r="71" spans="1:21" x14ac:dyDescent="0.25">
      <c r="A71" t="s">
        <v>1228</v>
      </c>
      <c r="B71" t="s">
        <v>8</v>
      </c>
      <c r="C71" t="s">
        <v>8</v>
      </c>
      <c r="D71" t="s">
        <v>8</v>
      </c>
      <c r="E71">
        <f t="shared" si="5"/>
        <v>2</v>
      </c>
      <c r="F71" t="str">
        <f t="shared" si="6"/>
        <v/>
      </c>
      <c r="G71" t="str">
        <f t="shared" si="7"/>
        <v/>
      </c>
      <c r="H71" t="str">
        <f t="shared" si="8"/>
        <v/>
      </c>
      <c r="J71" t="s">
        <v>890</v>
      </c>
      <c r="K71" t="s">
        <v>890</v>
      </c>
      <c r="L71" t="s">
        <v>890</v>
      </c>
      <c r="M71" t="s">
        <v>890</v>
      </c>
      <c r="N71" t="s">
        <v>890</v>
      </c>
      <c r="O71" t="s">
        <v>890</v>
      </c>
      <c r="P71" t="s">
        <v>890</v>
      </c>
      <c r="Q71" t="s">
        <v>890</v>
      </c>
      <c r="R71" t="s">
        <v>890</v>
      </c>
      <c r="S71" t="s">
        <v>890</v>
      </c>
      <c r="T71" t="s">
        <v>890</v>
      </c>
      <c r="U71" t="s">
        <v>890</v>
      </c>
    </row>
    <row r="72" spans="1:21" x14ac:dyDescent="0.25">
      <c r="A72" t="s">
        <v>8</v>
      </c>
      <c r="B72" t="s">
        <v>8</v>
      </c>
      <c r="C72" t="s">
        <v>1230</v>
      </c>
      <c r="D72" t="s">
        <v>1221</v>
      </c>
      <c r="E72" t="str">
        <f t="shared" si="5"/>
        <v/>
      </c>
      <c r="F72" t="str">
        <f t="shared" si="6"/>
        <v/>
      </c>
      <c r="G72">
        <f t="shared" si="7"/>
        <v>3</v>
      </c>
      <c r="H72">
        <f t="shared" si="8"/>
        <v>1</v>
      </c>
      <c r="J72" t="s">
        <v>8</v>
      </c>
      <c r="K72" t="s">
        <v>8</v>
      </c>
      <c r="L72" t="s">
        <v>892</v>
      </c>
      <c r="M72" t="s">
        <v>8</v>
      </c>
      <c r="N72" t="s">
        <v>892</v>
      </c>
      <c r="O72" t="s">
        <v>8</v>
      </c>
      <c r="P72" t="s">
        <v>892</v>
      </c>
      <c r="Q72" t="s">
        <v>892</v>
      </c>
      <c r="R72" t="s">
        <v>8</v>
      </c>
      <c r="S72" t="s">
        <v>8</v>
      </c>
      <c r="T72" t="s">
        <v>8</v>
      </c>
      <c r="U72" t="s">
        <v>892</v>
      </c>
    </row>
    <row r="73" spans="1:21" x14ac:dyDescent="0.25">
      <c r="A73" t="s">
        <v>8</v>
      </c>
      <c r="B73" t="s">
        <v>1231</v>
      </c>
      <c r="C73" t="s">
        <v>8</v>
      </c>
      <c r="D73" t="s">
        <v>8</v>
      </c>
      <c r="E73" t="str">
        <f t="shared" si="5"/>
        <v/>
      </c>
      <c r="F73">
        <f t="shared" si="6"/>
        <v>3</v>
      </c>
      <c r="G73" t="str">
        <f t="shared" si="7"/>
        <v/>
      </c>
      <c r="H73" t="str">
        <f t="shared" si="8"/>
        <v/>
      </c>
      <c r="J73" t="s">
        <v>894</v>
      </c>
      <c r="K73" t="s">
        <v>894</v>
      </c>
      <c r="L73" t="s">
        <v>894</v>
      </c>
      <c r="M73" t="s">
        <v>894</v>
      </c>
      <c r="N73" t="s">
        <v>894</v>
      </c>
      <c r="O73" t="s">
        <v>894</v>
      </c>
      <c r="P73" t="s">
        <v>894</v>
      </c>
      <c r="Q73" t="s">
        <v>894</v>
      </c>
      <c r="R73" t="s">
        <v>894</v>
      </c>
      <c r="S73" t="s">
        <v>894</v>
      </c>
      <c r="T73" t="s">
        <v>894</v>
      </c>
      <c r="U73" t="s">
        <v>894</v>
      </c>
    </row>
    <row r="74" spans="1:21" x14ac:dyDescent="0.25">
      <c r="A74" t="s">
        <v>8</v>
      </c>
      <c r="B74" t="s">
        <v>1226</v>
      </c>
      <c r="C74" t="s">
        <v>8</v>
      </c>
      <c r="D74" t="s">
        <v>1224</v>
      </c>
      <c r="E74" t="str">
        <f t="shared" si="5"/>
        <v/>
      </c>
      <c r="F74">
        <f t="shared" si="6"/>
        <v>2</v>
      </c>
      <c r="G74" t="str">
        <f t="shared" si="7"/>
        <v/>
      </c>
      <c r="H74">
        <f t="shared" si="8"/>
        <v>2</v>
      </c>
      <c r="J74" t="s">
        <v>896</v>
      </c>
      <c r="K74" t="s">
        <v>896</v>
      </c>
      <c r="L74" t="s">
        <v>896</v>
      </c>
      <c r="M74" t="s">
        <v>896</v>
      </c>
      <c r="N74" t="s">
        <v>896</v>
      </c>
      <c r="O74" t="s">
        <v>896</v>
      </c>
      <c r="P74" t="s">
        <v>896</v>
      </c>
      <c r="Q74" t="s">
        <v>896</v>
      </c>
      <c r="R74" t="s">
        <v>896</v>
      </c>
      <c r="S74" t="s">
        <v>896</v>
      </c>
      <c r="T74" t="s">
        <v>896</v>
      </c>
      <c r="U74" t="s">
        <v>896</v>
      </c>
    </row>
    <row r="75" spans="1:21" x14ac:dyDescent="0.25">
      <c r="A75" t="s">
        <v>8</v>
      </c>
      <c r="B75" t="s">
        <v>1222</v>
      </c>
      <c r="C75" t="s">
        <v>1227</v>
      </c>
      <c r="D75" t="s">
        <v>1224</v>
      </c>
      <c r="E75" t="str">
        <f t="shared" si="5"/>
        <v/>
      </c>
      <c r="F75">
        <f t="shared" si="6"/>
        <v>1</v>
      </c>
      <c r="G75">
        <f t="shared" si="7"/>
        <v>1</v>
      </c>
      <c r="H75">
        <f t="shared" si="8"/>
        <v>2</v>
      </c>
      <c r="J75" t="s">
        <v>899</v>
      </c>
      <c r="K75" t="s">
        <v>899</v>
      </c>
      <c r="L75" t="s">
        <v>899</v>
      </c>
      <c r="M75" t="s">
        <v>899</v>
      </c>
      <c r="N75" t="s">
        <v>899</v>
      </c>
      <c r="O75" t="s">
        <v>899</v>
      </c>
      <c r="P75" t="s">
        <v>899</v>
      </c>
      <c r="Q75" t="s">
        <v>899</v>
      </c>
      <c r="R75" t="s">
        <v>899</v>
      </c>
      <c r="S75" t="s">
        <v>899</v>
      </c>
      <c r="T75" t="s">
        <v>899</v>
      </c>
      <c r="U75" t="s">
        <v>899</v>
      </c>
    </row>
    <row r="76" spans="1:21" x14ac:dyDescent="0.25">
      <c r="A76" t="s">
        <v>8</v>
      </c>
      <c r="B76" t="s">
        <v>8</v>
      </c>
      <c r="C76" t="s">
        <v>8</v>
      </c>
      <c r="D76" t="s">
        <v>1224</v>
      </c>
      <c r="E76" t="str">
        <f t="shared" si="5"/>
        <v/>
      </c>
      <c r="F76" t="str">
        <f t="shared" si="6"/>
        <v/>
      </c>
      <c r="G76" t="str">
        <f t="shared" si="7"/>
        <v/>
      </c>
      <c r="H76">
        <f t="shared" si="8"/>
        <v>2</v>
      </c>
      <c r="J76" t="s">
        <v>902</v>
      </c>
      <c r="K76" t="s">
        <v>902</v>
      </c>
      <c r="L76" t="s">
        <v>902</v>
      </c>
      <c r="M76" t="s">
        <v>902</v>
      </c>
      <c r="N76" t="s">
        <v>902</v>
      </c>
      <c r="O76" t="s">
        <v>902</v>
      </c>
      <c r="P76" t="s">
        <v>902</v>
      </c>
      <c r="Q76" t="s">
        <v>902</v>
      </c>
      <c r="R76" t="s">
        <v>902</v>
      </c>
      <c r="S76" t="s">
        <v>902</v>
      </c>
      <c r="T76" t="s">
        <v>902</v>
      </c>
      <c r="U76" t="s">
        <v>902</v>
      </c>
    </row>
    <row r="77" spans="1:21" x14ac:dyDescent="0.25">
      <c r="A77" t="s">
        <v>8</v>
      </c>
      <c r="B77" t="s">
        <v>8</v>
      </c>
      <c r="C77" t="s">
        <v>1227</v>
      </c>
      <c r="D77" t="s">
        <v>8</v>
      </c>
      <c r="E77" t="str">
        <f t="shared" si="5"/>
        <v/>
      </c>
      <c r="F77" t="str">
        <f t="shared" si="6"/>
        <v/>
      </c>
      <c r="G77">
        <f t="shared" si="7"/>
        <v>1</v>
      </c>
      <c r="H77" t="str">
        <f t="shared" si="8"/>
        <v/>
      </c>
      <c r="J77" t="s">
        <v>906</v>
      </c>
      <c r="K77" t="s">
        <v>906</v>
      </c>
      <c r="L77" t="s">
        <v>906</v>
      </c>
      <c r="M77" t="s">
        <v>906</v>
      </c>
      <c r="N77" t="s">
        <v>906</v>
      </c>
      <c r="O77" t="s">
        <v>906</v>
      </c>
      <c r="P77" t="s">
        <v>906</v>
      </c>
      <c r="Q77" t="s">
        <v>906</v>
      </c>
      <c r="R77" t="s">
        <v>906</v>
      </c>
      <c r="S77" t="s">
        <v>906</v>
      </c>
      <c r="T77" t="s">
        <v>906</v>
      </c>
      <c r="U77" t="s">
        <v>906</v>
      </c>
    </row>
    <row r="78" spans="1:21" x14ac:dyDescent="0.25">
      <c r="A78" t="s">
        <v>8</v>
      </c>
      <c r="B78" t="s">
        <v>1222</v>
      </c>
      <c r="C78" t="s">
        <v>8</v>
      </c>
      <c r="D78" t="s">
        <v>1221</v>
      </c>
      <c r="E78" t="str">
        <f t="shared" si="5"/>
        <v/>
      </c>
      <c r="F78">
        <f t="shared" si="6"/>
        <v>1</v>
      </c>
      <c r="G78" t="str">
        <f t="shared" si="7"/>
        <v/>
      </c>
      <c r="H78">
        <f t="shared" si="8"/>
        <v>1</v>
      </c>
      <c r="J78" t="s">
        <v>908</v>
      </c>
      <c r="K78" t="s">
        <v>908</v>
      </c>
      <c r="L78" t="s">
        <v>908</v>
      </c>
      <c r="M78" t="s">
        <v>908</v>
      </c>
      <c r="N78" t="s">
        <v>908</v>
      </c>
      <c r="O78" t="s">
        <v>908</v>
      </c>
      <c r="P78" t="s">
        <v>908</v>
      </c>
      <c r="Q78" t="s">
        <v>908</v>
      </c>
      <c r="R78" t="s">
        <v>908</v>
      </c>
      <c r="S78" t="s">
        <v>908</v>
      </c>
      <c r="T78" t="s">
        <v>908</v>
      </c>
      <c r="U78" t="s">
        <v>908</v>
      </c>
    </row>
    <row r="79" spans="1:21" x14ac:dyDescent="0.25">
      <c r="A79" t="s">
        <v>8</v>
      </c>
      <c r="B79" t="s">
        <v>8</v>
      </c>
      <c r="C79" t="s">
        <v>8</v>
      </c>
      <c r="D79" t="s">
        <v>1224</v>
      </c>
      <c r="E79" t="str">
        <f t="shared" si="5"/>
        <v/>
      </c>
      <c r="F79" t="str">
        <f t="shared" si="6"/>
        <v/>
      </c>
      <c r="G79" t="str">
        <f t="shared" si="7"/>
        <v/>
      </c>
      <c r="H79">
        <f t="shared" si="8"/>
        <v>2</v>
      </c>
      <c r="J79" t="s">
        <v>910</v>
      </c>
      <c r="K79" t="s">
        <v>910</v>
      </c>
      <c r="L79" t="s">
        <v>910</v>
      </c>
      <c r="M79" t="s">
        <v>910</v>
      </c>
      <c r="N79" t="s">
        <v>910</v>
      </c>
      <c r="O79" t="s">
        <v>910</v>
      </c>
      <c r="P79" t="s">
        <v>910</v>
      </c>
      <c r="Q79" t="s">
        <v>910</v>
      </c>
      <c r="R79" t="s">
        <v>910</v>
      </c>
      <c r="S79" t="s">
        <v>910</v>
      </c>
      <c r="T79" t="s">
        <v>910</v>
      </c>
      <c r="U79" t="s">
        <v>910</v>
      </c>
    </row>
    <row r="80" spans="1:21" x14ac:dyDescent="0.25">
      <c r="A80" t="s">
        <v>8</v>
      </c>
      <c r="B80" t="s">
        <v>1226</v>
      </c>
      <c r="C80" t="s">
        <v>8</v>
      </c>
      <c r="D80" t="s">
        <v>8</v>
      </c>
      <c r="E80" t="str">
        <f t="shared" si="5"/>
        <v/>
      </c>
      <c r="F80">
        <f t="shared" si="6"/>
        <v>2</v>
      </c>
      <c r="G80" t="str">
        <f t="shared" si="7"/>
        <v/>
      </c>
      <c r="H80" t="str">
        <f t="shared" si="8"/>
        <v/>
      </c>
      <c r="J80" t="s">
        <v>913</v>
      </c>
      <c r="K80" t="s">
        <v>913</v>
      </c>
      <c r="L80" t="s">
        <v>913</v>
      </c>
      <c r="M80" t="s">
        <v>913</v>
      </c>
      <c r="N80" t="s">
        <v>913</v>
      </c>
      <c r="O80" t="s">
        <v>913</v>
      </c>
      <c r="P80" t="s">
        <v>913</v>
      </c>
      <c r="Q80" t="s">
        <v>913</v>
      </c>
      <c r="R80" t="s">
        <v>913</v>
      </c>
      <c r="S80" t="s">
        <v>913</v>
      </c>
      <c r="T80" t="s">
        <v>913</v>
      </c>
      <c r="U80" t="s">
        <v>913</v>
      </c>
    </row>
    <row r="81" spans="1:21" x14ac:dyDescent="0.25">
      <c r="A81" t="s">
        <v>8</v>
      </c>
      <c r="B81" t="s">
        <v>8</v>
      </c>
      <c r="C81" t="s">
        <v>8</v>
      </c>
      <c r="D81" t="s">
        <v>1232</v>
      </c>
      <c r="E81" t="str">
        <f t="shared" si="5"/>
        <v/>
      </c>
      <c r="F81" t="str">
        <f t="shared" si="6"/>
        <v/>
      </c>
      <c r="G81" t="str">
        <f t="shared" si="7"/>
        <v/>
      </c>
      <c r="H81">
        <f t="shared" si="8"/>
        <v>4</v>
      </c>
      <c r="J81" t="s">
        <v>915</v>
      </c>
      <c r="K81" t="s">
        <v>915</v>
      </c>
      <c r="L81" t="s">
        <v>915</v>
      </c>
      <c r="M81" t="s">
        <v>915</v>
      </c>
      <c r="N81" t="s">
        <v>915</v>
      </c>
      <c r="O81" t="s">
        <v>915</v>
      </c>
      <c r="P81" t="s">
        <v>915</v>
      </c>
      <c r="Q81" t="s">
        <v>915</v>
      </c>
      <c r="R81" t="s">
        <v>915</v>
      </c>
      <c r="S81" t="s">
        <v>915</v>
      </c>
      <c r="T81" t="s">
        <v>915</v>
      </c>
      <c r="U81" t="s">
        <v>915</v>
      </c>
    </row>
    <row r="82" spans="1:21" x14ac:dyDescent="0.25">
      <c r="A82" t="s">
        <v>8</v>
      </c>
      <c r="B82" t="s">
        <v>8</v>
      </c>
      <c r="C82" t="s">
        <v>8</v>
      </c>
      <c r="D82" t="s">
        <v>1221</v>
      </c>
      <c r="E82" t="str">
        <f t="shared" si="5"/>
        <v/>
      </c>
      <c r="F82" t="str">
        <f t="shared" si="6"/>
        <v/>
      </c>
      <c r="G82" t="str">
        <f t="shared" si="7"/>
        <v/>
      </c>
      <c r="H82">
        <f t="shared" si="8"/>
        <v>1</v>
      </c>
      <c r="J82" t="s">
        <v>917</v>
      </c>
      <c r="K82" t="s">
        <v>917</v>
      </c>
      <c r="L82" t="s">
        <v>917</v>
      </c>
      <c r="M82" t="s">
        <v>917</v>
      </c>
      <c r="N82" t="s">
        <v>917</v>
      </c>
      <c r="O82" t="s">
        <v>917</v>
      </c>
      <c r="P82" t="s">
        <v>917</v>
      </c>
      <c r="Q82" t="s">
        <v>917</v>
      </c>
      <c r="R82" t="s">
        <v>917</v>
      </c>
      <c r="S82" t="s">
        <v>917</v>
      </c>
      <c r="T82" t="s">
        <v>917</v>
      </c>
      <c r="U82" t="s">
        <v>917</v>
      </c>
    </row>
    <row r="83" spans="1:21" x14ac:dyDescent="0.25">
      <c r="A83" t="s">
        <v>8</v>
      </c>
      <c r="B83" t="s">
        <v>1226</v>
      </c>
      <c r="C83" t="s">
        <v>1223</v>
      </c>
      <c r="D83" t="s">
        <v>8</v>
      </c>
      <c r="E83" t="str">
        <f t="shared" si="5"/>
        <v/>
      </c>
      <c r="F83">
        <f t="shared" si="6"/>
        <v>2</v>
      </c>
      <c r="G83">
        <f t="shared" si="7"/>
        <v>2</v>
      </c>
      <c r="H83" t="str">
        <f t="shared" si="8"/>
        <v/>
      </c>
      <c r="J83" t="s">
        <v>919</v>
      </c>
      <c r="K83" t="s">
        <v>919</v>
      </c>
      <c r="L83" t="s">
        <v>919</v>
      </c>
      <c r="M83" t="s">
        <v>919</v>
      </c>
      <c r="N83" t="s">
        <v>919</v>
      </c>
      <c r="O83" t="s">
        <v>919</v>
      </c>
      <c r="P83" t="s">
        <v>919</v>
      </c>
      <c r="Q83" t="s">
        <v>919</v>
      </c>
      <c r="R83" t="s">
        <v>919</v>
      </c>
      <c r="S83" t="s">
        <v>919</v>
      </c>
      <c r="T83" t="s">
        <v>919</v>
      </c>
      <c r="U83" t="s">
        <v>919</v>
      </c>
    </row>
    <row r="84" spans="1:21" x14ac:dyDescent="0.25">
      <c r="A84" t="s">
        <v>1225</v>
      </c>
      <c r="B84" t="s">
        <v>8</v>
      </c>
      <c r="C84" t="s">
        <v>1227</v>
      </c>
      <c r="D84" t="s">
        <v>8</v>
      </c>
      <c r="E84">
        <f t="shared" si="5"/>
        <v>1</v>
      </c>
      <c r="F84" t="str">
        <f t="shared" si="6"/>
        <v/>
      </c>
      <c r="G84">
        <f t="shared" si="7"/>
        <v>1</v>
      </c>
      <c r="H84" t="str">
        <f t="shared" si="8"/>
        <v/>
      </c>
      <c r="J84" t="s">
        <v>921</v>
      </c>
      <c r="K84" t="s">
        <v>921</v>
      </c>
      <c r="L84" t="s">
        <v>921</v>
      </c>
      <c r="M84" t="s">
        <v>921</v>
      </c>
      <c r="N84" t="s">
        <v>921</v>
      </c>
      <c r="O84" t="s">
        <v>921</v>
      </c>
      <c r="P84" t="s">
        <v>921</v>
      </c>
      <c r="Q84" t="s">
        <v>921</v>
      </c>
      <c r="R84" t="s">
        <v>921</v>
      </c>
      <c r="S84" t="s">
        <v>921</v>
      </c>
      <c r="T84" t="s">
        <v>921</v>
      </c>
      <c r="U84" t="s">
        <v>921</v>
      </c>
    </row>
    <row r="85" spans="1:21" x14ac:dyDescent="0.25">
      <c r="A85" t="s">
        <v>8</v>
      </c>
      <c r="B85" t="s">
        <v>1226</v>
      </c>
      <c r="C85" t="s">
        <v>8</v>
      </c>
      <c r="D85" t="s">
        <v>8</v>
      </c>
      <c r="E85" t="str">
        <f t="shared" si="5"/>
        <v/>
      </c>
      <c r="F85">
        <f t="shared" si="6"/>
        <v>2</v>
      </c>
      <c r="G85" t="str">
        <f t="shared" si="7"/>
        <v/>
      </c>
      <c r="H85" t="str">
        <f t="shared" si="8"/>
        <v/>
      </c>
      <c r="J85" t="s">
        <v>923</v>
      </c>
      <c r="K85" t="s">
        <v>923</v>
      </c>
      <c r="L85" t="s">
        <v>923</v>
      </c>
      <c r="M85" t="s">
        <v>923</v>
      </c>
      <c r="N85" t="s">
        <v>923</v>
      </c>
      <c r="O85" t="s">
        <v>923</v>
      </c>
      <c r="P85" t="s">
        <v>923</v>
      </c>
      <c r="Q85" t="s">
        <v>923</v>
      </c>
      <c r="R85" t="s">
        <v>923</v>
      </c>
      <c r="S85" t="s">
        <v>923</v>
      </c>
      <c r="T85" t="s">
        <v>923</v>
      </c>
      <c r="U85" t="s">
        <v>923</v>
      </c>
    </row>
    <row r="86" spans="1:21" x14ac:dyDescent="0.25">
      <c r="A86" t="s">
        <v>8</v>
      </c>
      <c r="B86" t="s">
        <v>8</v>
      </c>
      <c r="C86" t="s">
        <v>1223</v>
      </c>
      <c r="D86" t="s">
        <v>8</v>
      </c>
      <c r="E86" t="str">
        <f t="shared" si="5"/>
        <v/>
      </c>
      <c r="F86" t="str">
        <f t="shared" si="6"/>
        <v/>
      </c>
      <c r="G86">
        <f t="shared" si="7"/>
        <v>2</v>
      </c>
      <c r="H86" t="str">
        <f t="shared" si="8"/>
        <v/>
      </c>
      <c r="J86" t="s">
        <v>925</v>
      </c>
      <c r="K86" t="s">
        <v>925</v>
      </c>
      <c r="L86" t="s">
        <v>925</v>
      </c>
      <c r="M86" t="s">
        <v>925</v>
      </c>
      <c r="N86" t="s">
        <v>925</v>
      </c>
      <c r="O86" t="s">
        <v>925</v>
      </c>
      <c r="P86" t="s">
        <v>925</v>
      </c>
      <c r="Q86" t="s">
        <v>925</v>
      </c>
      <c r="R86" t="s">
        <v>925</v>
      </c>
      <c r="S86" t="s">
        <v>925</v>
      </c>
      <c r="T86" t="s">
        <v>925</v>
      </c>
      <c r="U86" t="s">
        <v>925</v>
      </c>
    </row>
    <row r="87" spans="1:21" x14ac:dyDescent="0.25">
      <c r="A87" t="s">
        <v>8</v>
      </c>
      <c r="B87" t="s">
        <v>8</v>
      </c>
      <c r="C87" t="s">
        <v>8</v>
      </c>
      <c r="D87" t="s">
        <v>1224</v>
      </c>
      <c r="E87" t="str">
        <f t="shared" si="5"/>
        <v/>
      </c>
      <c r="F87" t="str">
        <f t="shared" si="6"/>
        <v/>
      </c>
      <c r="G87" t="str">
        <f t="shared" si="7"/>
        <v/>
      </c>
      <c r="H87">
        <f t="shared" si="8"/>
        <v>2</v>
      </c>
      <c r="J87" t="s">
        <v>927</v>
      </c>
      <c r="K87" t="s">
        <v>927</v>
      </c>
      <c r="L87" t="s">
        <v>927</v>
      </c>
      <c r="M87" t="s">
        <v>927</v>
      </c>
      <c r="N87" t="s">
        <v>927</v>
      </c>
      <c r="O87" t="s">
        <v>927</v>
      </c>
      <c r="P87" t="s">
        <v>927</v>
      </c>
      <c r="Q87" t="s">
        <v>927</v>
      </c>
      <c r="R87" t="s">
        <v>927</v>
      </c>
      <c r="S87" t="s">
        <v>927</v>
      </c>
      <c r="T87" t="s">
        <v>927</v>
      </c>
      <c r="U87" t="s">
        <v>927</v>
      </c>
    </row>
    <row r="88" spans="1:21" x14ac:dyDescent="0.25">
      <c r="A88" t="s">
        <v>8</v>
      </c>
      <c r="B88" t="s">
        <v>1226</v>
      </c>
      <c r="C88" t="s">
        <v>8</v>
      </c>
      <c r="D88" t="s">
        <v>8</v>
      </c>
      <c r="E88" t="str">
        <f t="shared" si="5"/>
        <v/>
      </c>
      <c r="F88">
        <f t="shared" si="6"/>
        <v>2</v>
      </c>
      <c r="G88" t="str">
        <f t="shared" si="7"/>
        <v/>
      </c>
      <c r="H88" t="str">
        <f t="shared" si="8"/>
        <v/>
      </c>
      <c r="J88" t="s">
        <v>8</v>
      </c>
      <c r="K88" t="s">
        <v>8</v>
      </c>
      <c r="L88" t="s">
        <v>929</v>
      </c>
      <c r="M88" t="s">
        <v>8</v>
      </c>
      <c r="N88" t="s">
        <v>929</v>
      </c>
      <c r="O88" t="s">
        <v>8</v>
      </c>
      <c r="P88" t="s">
        <v>929</v>
      </c>
      <c r="Q88" t="s">
        <v>8</v>
      </c>
      <c r="R88" t="s">
        <v>929</v>
      </c>
      <c r="S88" t="s">
        <v>929</v>
      </c>
      <c r="T88" t="s">
        <v>929</v>
      </c>
      <c r="U88" t="s">
        <v>929</v>
      </c>
    </row>
    <row r="89" spans="1:21" x14ac:dyDescent="0.25">
      <c r="A89" t="s">
        <v>8</v>
      </c>
      <c r="B89" t="s">
        <v>8</v>
      </c>
      <c r="C89" t="s">
        <v>1223</v>
      </c>
      <c r="D89" t="s">
        <v>1232</v>
      </c>
      <c r="E89" t="str">
        <f t="shared" si="5"/>
        <v/>
      </c>
      <c r="F89" t="str">
        <f t="shared" si="6"/>
        <v/>
      </c>
      <c r="G89">
        <f t="shared" si="7"/>
        <v>2</v>
      </c>
      <c r="H89">
        <f t="shared" si="8"/>
        <v>4</v>
      </c>
      <c r="J89" t="s">
        <v>8</v>
      </c>
      <c r="K89" t="s">
        <v>8</v>
      </c>
      <c r="L89" t="s">
        <v>931</v>
      </c>
      <c r="M89" t="s">
        <v>8</v>
      </c>
      <c r="N89" t="s">
        <v>931</v>
      </c>
      <c r="O89" t="s">
        <v>8</v>
      </c>
      <c r="P89" t="s">
        <v>931</v>
      </c>
      <c r="Q89" t="s">
        <v>8</v>
      </c>
      <c r="R89" t="s">
        <v>8</v>
      </c>
      <c r="S89" t="s">
        <v>8</v>
      </c>
      <c r="T89" t="s">
        <v>8</v>
      </c>
      <c r="U89" t="s">
        <v>931</v>
      </c>
    </row>
    <row r="90" spans="1:21" x14ac:dyDescent="0.25">
      <c r="A90" t="s">
        <v>1225</v>
      </c>
      <c r="B90" t="s">
        <v>8</v>
      </c>
      <c r="C90" t="s">
        <v>1223</v>
      </c>
      <c r="D90" t="s">
        <v>1221</v>
      </c>
      <c r="E90">
        <f t="shared" si="5"/>
        <v>1</v>
      </c>
      <c r="F90" t="str">
        <f t="shared" si="6"/>
        <v/>
      </c>
      <c r="G90">
        <f t="shared" si="7"/>
        <v>2</v>
      </c>
      <c r="H90">
        <f t="shared" si="8"/>
        <v>1</v>
      </c>
      <c r="J90" t="s">
        <v>8</v>
      </c>
      <c r="K90" t="s">
        <v>8</v>
      </c>
      <c r="L90" t="s">
        <v>934</v>
      </c>
      <c r="M90" t="s">
        <v>8</v>
      </c>
      <c r="N90" t="s">
        <v>934</v>
      </c>
      <c r="O90" t="s">
        <v>8</v>
      </c>
      <c r="P90" t="s">
        <v>934</v>
      </c>
      <c r="Q90" t="s">
        <v>8</v>
      </c>
      <c r="R90" t="s">
        <v>8</v>
      </c>
      <c r="S90" t="s">
        <v>8</v>
      </c>
      <c r="T90" t="s">
        <v>8</v>
      </c>
      <c r="U90" t="s">
        <v>934</v>
      </c>
    </row>
    <row r="91" spans="1:21" x14ac:dyDescent="0.25">
      <c r="A91" t="s">
        <v>8</v>
      </c>
      <c r="B91" t="s">
        <v>1231</v>
      </c>
      <c r="C91" t="s">
        <v>1227</v>
      </c>
      <c r="D91" t="s">
        <v>1221</v>
      </c>
      <c r="E91" t="str">
        <f t="shared" si="5"/>
        <v/>
      </c>
      <c r="F91">
        <f t="shared" si="6"/>
        <v>3</v>
      </c>
      <c r="G91">
        <f t="shared" si="7"/>
        <v>1</v>
      </c>
      <c r="H91">
        <f t="shared" si="8"/>
        <v>1</v>
      </c>
      <c r="J91" t="s">
        <v>8</v>
      </c>
      <c r="K91" t="s">
        <v>8</v>
      </c>
      <c r="L91" t="s">
        <v>937</v>
      </c>
      <c r="M91" t="s">
        <v>8</v>
      </c>
      <c r="N91" t="s">
        <v>937</v>
      </c>
      <c r="O91" t="s">
        <v>8</v>
      </c>
      <c r="P91" t="s">
        <v>937</v>
      </c>
      <c r="Q91" t="s">
        <v>8</v>
      </c>
      <c r="R91" t="s">
        <v>8</v>
      </c>
      <c r="S91" t="s">
        <v>8</v>
      </c>
      <c r="T91" t="s">
        <v>8</v>
      </c>
      <c r="U91" t="s">
        <v>937</v>
      </c>
    </row>
    <row r="92" spans="1:21" x14ac:dyDescent="0.25">
      <c r="A92" t="s">
        <v>8</v>
      </c>
      <c r="B92" t="s">
        <v>1222</v>
      </c>
      <c r="C92" t="s">
        <v>1223</v>
      </c>
      <c r="D92" t="s">
        <v>1221</v>
      </c>
      <c r="E92" t="str">
        <f t="shared" si="5"/>
        <v/>
      </c>
      <c r="F92">
        <f t="shared" si="6"/>
        <v>1</v>
      </c>
      <c r="G92">
        <f t="shared" si="7"/>
        <v>2</v>
      </c>
      <c r="H92">
        <f t="shared" si="8"/>
        <v>1</v>
      </c>
      <c r="J92" t="s">
        <v>8</v>
      </c>
      <c r="K92" t="s">
        <v>8</v>
      </c>
      <c r="L92" t="s">
        <v>939</v>
      </c>
      <c r="M92" t="s">
        <v>8</v>
      </c>
      <c r="N92" t="s">
        <v>939</v>
      </c>
      <c r="O92" t="s">
        <v>8</v>
      </c>
      <c r="P92" t="s">
        <v>939</v>
      </c>
      <c r="Q92" t="s">
        <v>8</v>
      </c>
      <c r="R92" t="s">
        <v>8</v>
      </c>
      <c r="S92" t="s">
        <v>8</v>
      </c>
      <c r="T92" t="s">
        <v>8</v>
      </c>
      <c r="U92" t="s">
        <v>939</v>
      </c>
    </row>
    <row r="93" spans="1:21" x14ac:dyDescent="0.25">
      <c r="A93" t="s">
        <v>8</v>
      </c>
      <c r="B93" t="s">
        <v>1222</v>
      </c>
      <c r="C93" t="s">
        <v>1230</v>
      </c>
      <c r="D93" t="s">
        <v>1221</v>
      </c>
      <c r="E93" t="str">
        <f t="shared" si="5"/>
        <v/>
      </c>
      <c r="F93">
        <f t="shared" si="6"/>
        <v>1</v>
      </c>
      <c r="G93">
        <f t="shared" si="7"/>
        <v>3</v>
      </c>
      <c r="H93">
        <f t="shared" si="8"/>
        <v>1</v>
      </c>
      <c r="J93" t="s">
        <v>941</v>
      </c>
      <c r="K93" t="s">
        <v>941</v>
      </c>
      <c r="L93" t="s">
        <v>941</v>
      </c>
      <c r="M93" t="s">
        <v>941</v>
      </c>
      <c r="N93" t="s">
        <v>941</v>
      </c>
      <c r="O93" t="s">
        <v>941</v>
      </c>
      <c r="P93" t="s">
        <v>941</v>
      </c>
      <c r="Q93" t="s">
        <v>941</v>
      </c>
      <c r="R93" t="s">
        <v>941</v>
      </c>
      <c r="S93" t="s">
        <v>941</v>
      </c>
      <c r="T93" t="s">
        <v>941</v>
      </c>
      <c r="U93" t="s">
        <v>941</v>
      </c>
    </row>
    <row r="94" spans="1:21" x14ac:dyDescent="0.25">
      <c r="A94" t="s">
        <v>8</v>
      </c>
      <c r="B94" t="s">
        <v>8</v>
      </c>
      <c r="C94" t="s">
        <v>1227</v>
      </c>
      <c r="D94" t="s">
        <v>8</v>
      </c>
      <c r="E94" t="str">
        <f t="shared" si="5"/>
        <v/>
      </c>
      <c r="F94" t="str">
        <f t="shared" si="6"/>
        <v/>
      </c>
      <c r="G94">
        <f t="shared" si="7"/>
        <v>1</v>
      </c>
      <c r="H94" t="str">
        <f t="shared" si="8"/>
        <v/>
      </c>
      <c r="J94" t="s">
        <v>8</v>
      </c>
      <c r="K94" t="s">
        <v>8</v>
      </c>
      <c r="L94" t="s">
        <v>942</v>
      </c>
      <c r="M94" t="s">
        <v>8</v>
      </c>
      <c r="N94" t="s">
        <v>942</v>
      </c>
      <c r="O94" t="s">
        <v>8</v>
      </c>
      <c r="P94" t="s">
        <v>942</v>
      </c>
      <c r="Q94" t="s">
        <v>8</v>
      </c>
      <c r="R94" t="s">
        <v>8</v>
      </c>
      <c r="S94" t="s">
        <v>8</v>
      </c>
      <c r="T94" t="s">
        <v>8</v>
      </c>
      <c r="U94" t="s">
        <v>942</v>
      </c>
    </row>
    <row r="95" spans="1:21" x14ac:dyDescent="0.25">
      <c r="A95" t="s">
        <v>8</v>
      </c>
      <c r="B95" t="s">
        <v>1226</v>
      </c>
      <c r="C95" t="s">
        <v>8</v>
      </c>
      <c r="D95" t="s">
        <v>8</v>
      </c>
      <c r="E95" t="str">
        <f t="shared" si="5"/>
        <v/>
      </c>
      <c r="F95">
        <f t="shared" si="6"/>
        <v>2</v>
      </c>
      <c r="G95" t="str">
        <f t="shared" si="7"/>
        <v/>
      </c>
      <c r="H95" t="str">
        <f t="shared" si="8"/>
        <v/>
      </c>
      <c r="J95" t="s">
        <v>8</v>
      </c>
      <c r="K95" t="s">
        <v>8</v>
      </c>
      <c r="L95" t="s">
        <v>944</v>
      </c>
      <c r="M95" t="s">
        <v>8</v>
      </c>
      <c r="N95" t="s">
        <v>944</v>
      </c>
      <c r="O95" t="s">
        <v>8</v>
      </c>
      <c r="P95" t="s">
        <v>944</v>
      </c>
      <c r="Q95" t="s">
        <v>8</v>
      </c>
      <c r="R95" t="s">
        <v>8</v>
      </c>
      <c r="S95" t="s">
        <v>8</v>
      </c>
      <c r="T95" t="s">
        <v>8</v>
      </c>
      <c r="U95" t="s">
        <v>944</v>
      </c>
    </row>
    <row r="96" spans="1:21" x14ac:dyDescent="0.25">
      <c r="A96" t="s">
        <v>1225</v>
      </c>
      <c r="B96" t="s">
        <v>8</v>
      </c>
      <c r="C96" t="s">
        <v>8</v>
      </c>
      <c r="D96" t="s">
        <v>8</v>
      </c>
      <c r="E96">
        <f t="shared" si="5"/>
        <v>1</v>
      </c>
      <c r="F96" t="str">
        <f t="shared" si="6"/>
        <v/>
      </c>
      <c r="G96" t="str">
        <f t="shared" si="7"/>
        <v/>
      </c>
      <c r="H96" t="str">
        <f t="shared" si="8"/>
        <v/>
      </c>
      <c r="J96" t="s">
        <v>369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</row>
    <row r="97" spans="1:21" x14ac:dyDescent="0.25">
      <c r="A97" t="s">
        <v>8</v>
      </c>
      <c r="B97" t="s">
        <v>8</v>
      </c>
      <c r="C97" t="s">
        <v>1223</v>
      </c>
      <c r="D97" t="s">
        <v>8</v>
      </c>
      <c r="E97" t="str">
        <f t="shared" si="5"/>
        <v/>
      </c>
      <c r="F97" t="str">
        <f t="shared" si="6"/>
        <v/>
      </c>
      <c r="G97">
        <f t="shared" si="7"/>
        <v>2</v>
      </c>
      <c r="H97" t="str">
        <f t="shared" si="8"/>
        <v/>
      </c>
      <c r="J97" t="s">
        <v>388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</row>
    <row r="98" spans="1:21" x14ac:dyDescent="0.25">
      <c r="A98" t="s">
        <v>8</v>
      </c>
      <c r="B98" t="s">
        <v>8</v>
      </c>
      <c r="C98" t="s">
        <v>8</v>
      </c>
      <c r="D98" t="s">
        <v>1229</v>
      </c>
      <c r="E98" t="str">
        <f t="shared" si="5"/>
        <v/>
      </c>
      <c r="F98" t="str">
        <f t="shared" si="6"/>
        <v/>
      </c>
      <c r="G98" t="str">
        <f t="shared" si="7"/>
        <v/>
      </c>
      <c r="H98">
        <f t="shared" si="8"/>
        <v>3</v>
      </c>
      <c r="J98" t="s">
        <v>8</v>
      </c>
      <c r="K98" t="s">
        <v>8</v>
      </c>
      <c r="L98" t="s">
        <v>8</v>
      </c>
      <c r="M98" t="s">
        <v>420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420</v>
      </c>
      <c r="T98" t="s">
        <v>420</v>
      </c>
      <c r="U98" t="s">
        <v>8</v>
      </c>
    </row>
    <row r="99" spans="1:21" x14ac:dyDescent="0.25">
      <c r="A99" t="s">
        <v>1225</v>
      </c>
      <c r="B99" t="s">
        <v>1226</v>
      </c>
      <c r="C99" t="s">
        <v>1223</v>
      </c>
      <c r="D99" t="s">
        <v>1233</v>
      </c>
      <c r="E99">
        <f t="shared" si="5"/>
        <v>1</v>
      </c>
      <c r="F99">
        <f t="shared" si="6"/>
        <v>2</v>
      </c>
      <c r="G99">
        <f t="shared" si="7"/>
        <v>2</v>
      </c>
      <c r="H99">
        <f t="shared" si="8"/>
        <v>5</v>
      </c>
      <c r="J99" t="s">
        <v>8</v>
      </c>
      <c r="K99" t="s">
        <v>8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8</v>
      </c>
      <c r="T99" t="s">
        <v>8</v>
      </c>
      <c r="U99" t="s">
        <v>422</v>
      </c>
    </row>
    <row r="100" spans="1:21" x14ac:dyDescent="0.25">
      <c r="A100" t="s">
        <v>8</v>
      </c>
      <c r="B100" t="s">
        <v>8</v>
      </c>
      <c r="C100" t="s">
        <v>1223</v>
      </c>
      <c r="D100" t="s">
        <v>8</v>
      </c>
      <c r="E100" t="str">
        <f t="shared" si="5"/>
        <v/>
      </c>
      <c r="F100" t="str">
        <f t="shared" si="6"/>
        <v/>
      </c>
      <c r="G100">
        <f t="shared" si="7"/>
        <v>2</v>
      </c>
      <c r="H100" t="str">
        <f t="shared" si="8"/>
        <v/>
      </c>
      <c r="J100" t="s">
        <v>8</v>
      </c>
      <c r="K100" t="s">
        <v>8</v>
      </c>
      <c r="L100" t="s">
        <v>502</v>
      </c>
      <c r="M100" t="s">
        <v>8</v>
      </c>
      <c r="N100" t="s">
        <v>8</v>
      </c>
      <c r="O100" t="s">
        <v>8</v>
      </c>
      <c r="P100" t="s">
        <v>502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</row>
    <row r="101" spans="1:21" x14ac:dyDescent="0.25">
      <c r="A101" t="s">
        <v>8</v>
      </c>
      <c r="B101" t="s">
        <v>8</v>
      </c>
      <c r="C101" t="s">
        <v>8</v>
      </c>
      <c r="D101" t="s">
        <v>1224</v>
      </c>
      <c r="E101" t="str">
        <f t="shared" si="5"/>
        <v/>
      </c>
      <c r="F101" t="str">
        <f t="shared" si="6"/>
        <v/>
      </c>
      <c r="G101" t="str">
        <f t="shared" si="7"/>
        <v/>
      </c>
      <c r="H101">
        <f t="shared" si="8"/>
        <v>2</v>
      </c>
      <c r="J101" t="s">
        <v>8</v>
      </c>
      <c r="K101" t="s">
        <v>8</v>
      </c>
      <c r="L101" t="s">
        <v>523</v>
      </c>
      <c r="M101" t="s">
        <v>8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8</v>
      </c>
    </row>
    <row r="102" spans="1:21" x14ac:dyDescent="0.25">
      <c r="A102" t="s">
        <v>8</v>
      </c>
      <c r="B102" t="s">
        <v>1231</v>
      </c>
      <c r="C102" t="s">
        <v>1223</v>
      </c>
      <c r="D102" t="s">
        <v>8</v>
      </c>
      <c r="E102" t="str">
        <f t="shared" si="5"/>
        <v/>
      </c>
      <c r="F102">
        <f t="shared" si="6"/>
        <v>3</v>
      </c>
      <c r="G102">
        <f t="shared" si="7"/>
        <v>2</v>
      </c>
      <c r="H102" t="str">
        <f t="shared" si="8"/>
        <v/>
      </c>
      <c r="J102" t="s">
        <v>987</v>
      </c>
      <c r="K102" t="s">
        <v>987</v>
      </c>
      <c r="L102" t="s">
        <v>987</v>
      </c>
      <c r="M102" t="s">
        <v>987</v>
      </c>
      <c r="N102" t="s">
        <v>987</v>
      </c>
      <c r="O102" t="s">
        <v>987</v>
      </c>
      <c r="P102" t="s">
        <v>987</v>
      </c>
      <c r="Q102" t="s">
        <v>987</v>
      </c>
      <c r="R102" t="s">
        <v>8</v>
      </c>
      <c r="S102" t="s">
        <v>8</v>
      </c>
      <c r="T102" t="s">
        <v>8</v>
      </c>
      <c r="U102" t="s">
        <v>987</v>
      </c>
    </row>
    <row r="103" spans="1:21" x14ac:dyDescent="0.25">
      <c r="D103" t="s">
        <v>1234</v>
      </c>
      <c r="E103">
        <f>SUM(E2:E102)</f>
        <v>17</v>
      </c>
      <c r="F103">
        <f t="shared" ref="F103:H103" si="9">SUM(F2:F102)</f>
        <v>55</v>
      </c>
      <c r="G103">
        <f t="shared" si="9"/>
        <v>67</v>
      </c>
      <c r="H103">
        <f t="shared" si="9"/>
        <v>69</v>
      </c>
    </row>
    <row r="104" spans="1:21" x14ac:dyDescent="0.25">
      <c r="D104" t="s">
        <v>1235</v>
      </c>
      <c r="E104">
        <f>COUNT(E2:E102)</f>
        <v>15</v>
      </c>
      <c r="F104">
        <f t="shared" ref="F104:H104" si="10">COUNT(F2:F102)</f>
        <v>39</v>
      </c>
      <c r="G104">
        <f t="shared" si="10"/>
        <v>45</v>
      </c>
      <c r="H104">
        <f t="shared" si="10"/>
        <v>43</v>
      </c>
    </row>
  </sheetData>
  <autoFilter ref="J1:U102" xr:uid="{D911C00E-F85D-439D-9CD8-9B0B778D65C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010-6E1A-4782-8DCE-435688EAD615}">
  <dimension ref="B3:AE261"/>
  <sheetViews>
    <sheetView topLeftCell="A208" workbookViewId="0">
      <selection activeCell="B229" sqref="B229"/>
    </sheetView>
  </sheetViews>
  <sheetFormatPr defaultRowHeight="15" x14ac:dyDescent="0.25"/>
  <cols>
    <col min="1" max="1" width="3.85546875" customWidth="1"/>
    <col min="2" max="2" width="13.5703125" customWidth="1"/>
    <col min="3" max="3" width="21.85546875" bestFit="1" customWidth="1"/>
    <col min="4" max="4" width="15" bestFit="1" customWidth="1"/>
    <col min="5" max="5" width="16.5703125" bestFit="1" customWidth="1"/>
    <col min="6" max="6" width="20.42578125" bestFit="1" customWidth="1"/>
    <col min="10" max="10" width="8.42578125" bestFit="1" customWidth="1"/>
    <col min="11" max="11" width="7.140625" bestFit="1" customWidth="1"/>
    <col min="12" max="12" width="7.5703125" bestFit="1" customWidth="1"/>
    <col min="13" max="13" width="6.5703125" bestFit="1" customWidth="1"/>
    <col min="14" max="14" width="9.7109375" bestFit="1" customWidth="1"/>
    <col min="15" max="16" width="5.140625" bestFit="1" customWidth="1"/>
    <col min="17" max="17" width="7" bestFit="1" customWidth="1"/>
    <col min="18" max="18" width="6.140625" bestFit="1" customWidth="1"/>
  </cols>
  <sheetData>
    <row r="3" spans="2:31" x14ac:dyDescent="0.25">
      <c r="B3" t="s">
        <v>1236</v>
      </c>
      <c r="C3" s="7" t="s">
        <v>8</v>
      </c>
      <c r="D3" s="10" t="s">
        <v>323</v>
      </c>
      <c r="E3" s="6" t="s">
        <v>324</v>
      </c>
      <c r="F3" s="6" t="s">
        <v>325</v>
      </c>
      <c r="G3" s="6" t="s">
        <v>326</v>
      </c>
      <c r="H3" s="6" t="s">
        <v>327</v>
      </c>
      <c r="I3" s="6" t="s">
        <v>328</v>
      </c>
      <c r="J3" s="6" t="s">
        <v>329</v>
      </c>
      <c r="K3" s="6" t="s">
        <v>330</v>
      </c>
      <c r="L3" s="6" t="s">
        <v>331</v>
      </c>
      <c r="M3" s="6" t="s">
        <v>332</v>
      </c>
      <c r="N3" s="6" t="s">
        <v>333</v>
      </c>
      <c r="O3" s="6" t="s">
        <v>334</v>
      </c>
      <c r="P3" s="6" t="s">
        <v>335</v>
      </c>
      <c r="Q3" s="6" t="s">
        <v>336</v>
      </c>
      <c r="R3" s="6" t="s">
        <v>337</v>
      </c>
      <c r="S3" s="6"/>
      <c r="T3" s="6" t="s">
        <v>338</v>
      </c>
      <c r="U3" s="6" t="s">
        <v>339</v>
      </c>
      <c r="V3" s="6" t="s">
        <v>263</v>
      </c>
      <c r="W3" s="6" t="s">
        <v>340</v>
      </c>
      <c r="X3" s="6" t="s">
        <v>341</v>
      </c>
      <c r="Y3" s="6" t="s">
        <v>342</v>
      </c>
      <c r="Z3" s="6" t="s">
        <v>343</v>
      </c>
      <c r="AA3" s="6" t="s">
        <v>344</v>
      </c>
      <c r="AB3" s="6" t="s">
        <v>345</v>
      </c>
      <c r="AC3" s="6" t="s">
        <v>346</v>
      </c>
      <c r="AD3" s="6" t="s">
        <v>347</v>
      </c>
      <c r="AE3" s="6" t="s">
        <v>348</v>
      </c>
    </row>
    <row r="4" spans="2:31" x14ac:dyDescent="0.25">
      <c r="C4" s="9" t="s">
        <v>8</v>
      </c>
      <c r="D4" s="11" t="s">
        <v>349</v>
      </c>
      <c r="E4" s="8" t="s">
        <v>350</v>
      </c>
      <c r="F4" s="8" t="s">
        <v>350</v>
      </c>
      <c r="G4" s="8" t="s">
        <v>350</v>
      </c>
      <c r="H4" s="8" t="s">
        <v>350</v>
      </c>
      <c r="I4" s="8" t="s">
        <v>351</v>
      </c>
      <c r="J4" s="8" t="s">
        <v>350</v>
      </c>
      <c r="K4" s="8" t="s">
        <v>352</v>
      </c>
      <c r="L4" s="8" t="s">
        <v>352</v>
      </c>
      <c r="M4" s="8" t="s">
        <v>352</v>
      </c>
      <c r="N4" s="8" t="s">
        <v>352</v>
      </c>
      <c r="O4" s="8" t="s">
        <v>352</v>
      </c>
      <c r="P4" s="8" t="s">
        <v>352</v>
      </c>
      <c r="Q4" s="8" t="s">
        <v>352</v>
      </c>
      <c r="R4" s="8" t="s">
        <v>350</v>
      </c>
      <c r="S4" s="8"/>
      <c r="T4" s="8" t="s">
        <v>352</v>
      </c>
      <c r="U4" s="8" t="s">
        <v>352</v>
      </c>
      <c r="V4" s="8" t="s">
        <v>352</v>
      </c>
      <c r="W4" s="8" t="s">
        <v>352</v>
      </c>
      <c r="X4" s="8" t="s">
        <v>352</v>
      </c>
      <c r="Y4" s="8" t="s">
        <v>352</v>
      </c>
      <c r="Z4" s="8" t="s">
        <v>352</v>
      </c>
      <c r="AA4" s="8" t="s">
        <v>352</v>
      </c>
      <c r="AB4" s="8" t="s">
        <v>352</v>
      </c>
      <c r="AC4" s="8" t="s">
        <v>352</v>
      </c>
      <c r="AD4" s="8" t="s">
        <v>352</v>
      </c>
      <c r="AE4" s="8" t="s">
        <v>352</v>
      </c>
    </row>
    <row r="5" spans="2:31" x14ac:dyDescent="0.25">
      <c r="C5" s="7" t="s">
        <v>8</v>
      </c>
      <c r="D5" s="10" t="s">
        <v>10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/>
      <c r="T5" s="6" t="s">
        <v>8</v>
      </c>
      <c r="U5" s="6" t="s">
        <v>8</v>
      </c>
      <c r="V5" s="6" t="s">
        <v>8</v>
      </c>
      <c r="W5" s="6" t="s">
        <v>8</v>
      </c>
      <c r="X5" s="6" t="s">
        <v>8</v>
      </c>
      <c r="Y5" s="6" t="s">
        <v>8</v>
      </c>
      <c r="Z5" s="6" t="s">
        <v>8</v>
      </c>
      <c r="AA5" s="6" t="s">
        <v>8</v>
      </c>
      <c r="AB5" s="6" t="s">
        <v>8</v>
      </c>
      <c r="AC5" s="6" t="s">
        <v>8</v>
      </c>
      <c r="AD5" s="6" t="s">
        <v>8</v>
      </c>
      <c r="AE5" s="6" t="s">
        <v>8</v>
      </c>
    </row>
    <row r="6" spans="2:31" x14ac:dyDescent="0.25">
      <c r="C6" s="9" t="s">
        <v>354</v>
      </c>
      <c r="D6" s="12">
        <v>250</v>
      </c>
      <c r="E6" s="13">
        <v>0</v>
      </c>
      <c r="F6" s="13">
        <v>0</v>
      </c>
      <c r="G6" s="13">
        <v>1</v>
      </c>
      <c r="H6" s="13">
        <v>0</v>
      </c>
      <c r="I6" s="8" t="s">
        <v>353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21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1</v>
      </c>
      <c r="AC6" s="13">
        <v>0</v>
      </c>
      <c r="AD6" s="13">
        <v>0</v>
      </c>
      <c r="AE6" s="13">
        <v>0</v>
      </c>
    </row>
    <row r="7" spans="2:31" x14ac:dyDescent="0.25">
      <c r="B7" t="s">
        <v>1237</v>
      </c>
      <c r="C7" s="7" t="s">
        <v>357</v>
      </c>
      <c r="D7" s="14">
        <v>320</v>
      </c>
      <c r="E7" s="15">
        <v>1</v>
      </c>
      <c r="F7" s="15">
        <v>0</v>
      </c>
      <c r="G7" s="15">
        <v>1</v>
      </c>
      <c r="H7" s="15">
        <v>0</v>
      </c>
      <c r="I7" s="6" t="s">
        <v>356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22</v>
      </c>
      <c r="S7" s="15">
        <v>0</v>
      </c>
      <c r="T7" s="15">
        <v>1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</row>
    <row r="8" spans="2:31" x14ac:dyDescent="0.25">
      <c r="B8" t="s">
        <v>1237</v>
      </c>
      <c r="C8" s="9" t="s">
        <v>359</v>
      </c>
      <c r="D8" s="12">
        <v>500</v>
      </c>
      <c r="E8" s="13">
        <v>1</v>
      </c>
      <c r="F8" s="13">
        <v>12</v>
      </c>
      <c r="G8" s="13">
        <v>2</v>
      </c>
      <c r="H8" s="13">
        <v>0</v>
      </c>
      <c r="I8" s="8" t="s">
        <v>358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23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</row>
    <row r="9" spans="2:31" x14ac:dyDescent="0.25">
      <c r="B9" t="s">
        <v>1238</v>
      </c>
      <c r="C9" s="7" t="s">
        <v>362</v>
      </c>
      <c r="D9" s="14">
        <v>950</v>
      </c>
      <c r="E9" s="15">
        <v>1</v>
      </c>
      <c r="F9" s="15">
        <v>0</v>
      </c>
      <c r="G9" s="15">
        <v>3</v>
      </c>
      <c r="H9" s="15">
        <v>0</v>
      </c>
      <c r="I9" s="6" t="s">
        <v>361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24</v>
      </c>
      <c r="S9" s="15">
        <v>0</v>
      </c>
      <c r="T9" s="15">
        <v>1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</row>
    <row r="10" spans="2:31" x14ac:dyDescent="0.25">
      <c r="B10" t="s">
        <v>1238</v>
      </c>
      <c r="C10" s="9" t="s">
        <v>365</v>
      </c>
      <c r="D10" s="12">
        <v>2300</v>
      </c>
      <c r="E10" s="13">
        <v>1</v>
      </c>
      <c r="F10" s="13">
        <v>6</v>
      </c>
      <c r="G10" s="13">
        <v>6</v>
      </c>
      <c r="H10" s="13">
        <v>0</v>
      </c>
      <c r="I10" s="8" t="s">
        <v>364</v>
      </c>
      <c r="J10" s="13">
        <v>1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25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</row>
    <row r="11" spans="2:31" x14ac:dyDescent="0.25">
      <c r="B11" t="s">
        <v>1239</v>
      </c>
      <c r="C11" s="7" t="s">
        <v>366</v>
      </c>
      <c r="D11" s="14">
        <v>6000</v>
      </c>
      <c r="E11" s="15">
        <v>1</v>
      </c>
      <c r="F11" s="15">
        <v>0</v>
      </c>
      <c r="G11" s="15">
        <v>9</v>
      </c>
      <c r="H11" s="15">
        <v>0</v>
      </c>
      <c r="I11" s="6" t="s">
        <v>356</v>
      </c>
      <c r="J11" s="15">
        <v>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26</v>
      </c>
      <c r="S11" s="15">
        <v>0</v>
      </c>
      <c r="T11" s="15">
        <v>1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</row>
    <row r="12" spans="2:31" x14ac:dyDescent="0.25">
      <c r="B12" t="s">
        <v>1239</v>
      </c>
      <c r="C12" s="9" t="s">
        <v>369</v>
      </c>
      <c r="D12" s="12">
        <v>17000</v>
      </c>
      <c r="E12" s="13">
        <v>1</v>
      </c>
      <c r="F12" s="13">
        <v>0</v>
      </c>
      <c r="G12" s="13">
        <v>13</v>
      </c>
      <c r="H12" s="13">
        <v>149</v>
      </c>
      <c r="I12" s="8" t="s">
        <v>368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27</v>
      </c>
      <c r="S12" s="13">
        <v>149</v>
      </c>
      <c r="T12" s="8">
        <v>1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</row>
    <row r="13" spans="2:31" x14ac:dyDescent="0.25">
      <c r="B13" t="s">
        <v>1240</v>
      </c>
      <c r="C13" s="7" t="s">
        <v>371</v>
      </c>
      <c r="D13" s="14">
        <v>1300</v>
      </c>
      <c r="E13" s="15">
        <v>2</v>
      </c>
      <c r="F13" s="15">
        <v>0</v>
      </c>
      <c r="G13" s="15">
        <v>4</v>
      </c>
      <c r="H13" s="15">
        <v>0</v>
      </c>
      <c r="I13" s="6" t="s">
        <v>370</v>
      </c>
      <c r="J13" s="15">
        <v>1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28</v>
      </c>
      <c r="S13" s="15">
        <v>0</v>
      </c>
      <c r="T13" s="15">
        <v>1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</row>
    <row r="14" spans="2:31" x14ac:dyDescent="0.25">
      <c r="B14" t="s">
        <v>1241</v>
      </c>
      <c r="C14" s="9" t="s">
        <v>374</v>
      </c>
      <c r="D14" s="12">
        <v>1700</v>
      </c>
      <c r="E14" s="13">
        <v>2</v>
      </c>
      <c r="F14" s="13">
        <v>0</v>
      </c>
      <c r="G14" s="13">
        <v>5</v>
      </c>
      <c r="H14" s="13">
        <v>0</v>
      </c>
      <c r="I14" s="8" t="s">
        <v>373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29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</row>
    <row r="15" spans="2:31" x14ac:dyDescent="0.25">
      <c r="B15" t="s">
        <v>1243</v>
      </c>
      <c r="C15" s="7" t="s">
        <v>377</v>
      </c>
      <c r="D15" s="14">
        <v>2800</v>
      </c>
      <c r="E15" s="15">
        <v>2</v>
      </c>
      <c r="F15" s="15">
        <v>0</v>
      </c>
      <c r="G15" s="15">
        <v>7</v>
      </c>
      <c r="H15" s="15">
        <v>0</v>
      </c>
      <c r="I15" s="6" t="s">
        <v>376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30</v>
      </c>
      <c r="S15" s="15">
        <v>0</v>
      </c>
      <c r="T15" s="15">
        <v>1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</row>
    <row r="16" spans="2:31" x14ac:dyDescent="0.25">
      <c r="B16" t="s">
        <v>1245</v>
      </c>
      <c r="C16" s="9" t="s">
        <v>380</v>
      </c>
      <c r="D16" s="12">
        <v>3800</v>
      </c>
      <c r="E16" s="13">
        <v>2</v>
      </c>
      <c r="F16" s="13">
        <v>0</v>
      </c>
      <c r="G16" s="13">
        <v>8</v>
      </c>
      <c r="H16" s="13">
        <v>0</v>
      </c>
      <c r="I16" s="8" t="s">
        <v>379</v>
      </c>
      <c r="J16" s="13">
        <v>1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31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</row>
    <row r="17" spans="2:31" x14ac:dyDescent="0.25">
      <c r="B17" t="s">
        <v>1246</v>
      </c>
      <c r="C17" s="7" t="s">
        <v>382</v>
      </c>
      <c r="D17" s="14">
        <v>7000</v>
      </c>
      <c r="E17" s="15">
        <v>2</v>
      </c>
      <c r="F17" s="15">
        <v>0</v>
      </c>
      <c r="G17" s="15">
        <v>10</v>
      </c>
      <c r="H17" s="15">
        <v>0</v>
      </c>
      <c r="I17" s="6" t="s">
        <v>381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32</v>
      </c>
      <c r="S17" s="15">
        <v>0</v>
      </c>
      <c r="T17" s="15">
        <v>1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</row>
    <row r="18" spans="2:31" x14ac:dyDescent="0.25">
      <c r="B18" t="s">
        <v>1246</v>
      </c>
      <c r="C18" s="9" t="s">
        <v>385</v>
      </c>
      <c r="D18" s="12">
        <v>9500</v>
      </c>
      <c r="E18" s="13">
        <v>2</v>
      </c>
      <c r="F18" s="13">
        <v>0</v>
      </c>
      <c r="G18" s="13">
        <v>11</v>
      </c>
      <c r="H18" s="13">
        <v>0</v>
      </c>
      <c r="I18" s="8" t="s">
        <v>384</v>
      </c>
      <c r="J18" s="13">
        <v>1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33</v>
      </c>
      <c r="S18" s="13">
        <v>0</v>
      </c>
      <c r="T18" s="13">
        <v>1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</row>
    <row r="19" spans="2:31" x14ac:dyDescent="0.25">
      <c r="B19" t="s">
        <v>1244</v>
      </c>
      <c r="C19" s="7" t="s">
        <v>388</v>
      </c>
      <c r="D19" s="14">
        <v>13000</v>
      </c>
      <c r="E19" s="15">
        <v>2</v>
      </c>
      <c r="F19" s="15">
        <v>0</v>
      </c>
      <c r="G19" s="15">
        <v>12</v>
      </c>
      <c r="H19" s="15">
        <v>150</v>
      </c>
      <c r="I19" s="6" t="s">
        <v>387</v>
      </c>
      <c r="J19" s="15">
        <v>1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34</v>
      </c>
      <c r="S19" s="15">
        <v>150</v>
      </c>
      <c r="T19" s="15">
        <v>1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</row>
    <row r="20" spans="2:31" x14ac:dyDescent="0.25">
      <c r="B20" t="s">
        <v>1244</v>
      </c>
      <c r="C20" s="9" t="s">
        <v>390</v>
      </c>
      <c r="D20" s="12">
        <v>30000</v>
      </c>
      <c r="E20" s="13">
        <v>2</v>
      </c>
      <c r="F20" s="13">
        <v>0</v>
      </c>
      <c r="G20" s="13">
        <v>14</v>
      </c>
      <c r="H20" s="13">
        <v>0</v>
      </c>
      <c r="I20" s="8" t="s">
        <v>389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35</v>
      </c>
      <c r="S20" s="13">
        <v>0</v>
      </c>
      <c r="T20" s="13">
        <v>1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</row>
    <row r="21" spans="2:31" x14ac:dyDescent="0.25">
      <c r="B21" t="s">
        <v>1242</v>
      </c>
      <c r="C21" s="7" t="s">
        <v>391</v>
      </c>
      <c r="D21" s="14">
        <v>40000</v>
      </c>
      <c r="E21" s="15">
        <v>2</v>
      </c>
      <c r="F21" s="15">
        <v>0</v>
      </c>
      <c r="G21" s="15">
        <v>15</v>
      </c>
      <c r="H21" s="15">
        <v>0</v>
      </c>
      <c r="I21" s="6" t="s">
        <v>356</v>
      </c>
      <c r="J21" s="15">
        <v>1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36</v>
      </c>
      <c r="S21" s="15">
        <v>0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</row>
    <row r="22" spans="2:31" x14ac:dyDescent="0.25">
      <c r="B22" t="s">
        <v>1247</v>
      </c>
      <c r="C22" s="9" t="s">
        <v>394</v>
      </c>
      <c r="D22" s="12">
        <v>330</v>
      </c>
      <c r="E22" s="13">
        <v>3</v>
      </c>
      <c r="F22" s="13">
        <v>0</v>
      </c>
      <c r="G22" s="13">
        <v>1</v>
      </c>
      <c r="H22" s="13">
        <v>0</v>
      </c>
      <c r="I22" s="8" t="s">
        <v>393</v>
      </c>
      <c r="J22" s="13">
        <v>1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37</v>
      </c>
      <c r="S22" s="13">
        <v>0</v>
      </c>
      <c r="T22" s="13">
        <v>0</v>
      </c>
      <c r="U22" s="13">
        <v>0</v>
      </c>
      <c r="V22" s="13">
        <v>0</v>
      </c>
      <c r="W22" s="13">
        <v>1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1</v>
      </c>
      <c r="AD22" s="13">
        <v>1</v>
      </c>
      <c r="AE22" s="13">
        <v>0</v>
      </c>
    </row>
    <row r="23" spans="2:31" x14ac:dyDescent="0.25">
      <c r="B23" t="s">
        <v>1247</v>
      </c>
      <c r="C23" s="7" t="s">
        <v>397</v>
      </c>
      <c r="D23" s="14">
        <v>660</v>
      </c>
      <c r="E23" s="15">
        <v>3</v>
      </c>
      <c r="F23" s="15">
        <v>0</v>
      </c>
      <c r="G23" s="15">
        <v>2</v>
      </c>
      <c r="H23" s="15">
        <v>0</v>
      </c>
      <c r="I23" s="6" t="s">
        <v>396</v>
      </c>
      <c r="J23" s="15">
        <v>1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38</v>
      </c>
      <c r="S23" s="15">
        <v>0</v>
      </c>
      <c r="T23" s="15">
        <v>0</v>
      </c>
      <c r="U23" s="15">
        <v>0</v>
      </c>
      <c r="V23" s="15">
        <v>0</v>
      </c>
      <c r="W23" s="15">
        <v>1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1</v>
      </c>
      <c r="AD23" s="15">
        <v>1</v>
      </c>
      <c r="AE23" s="15">
        <v>0</v>
      </c>
    </row>
    <row r="24" spans="2:31" x14ac:dyDescent="0.25">
      <c r="B24" t="s">
        <v>1251</v>
      </c>
      <c r="C24" s="9" t="s">
        <v>399</v>
      </c>
      <c r="D24" s="12">
        <v>1300</v>
      </c>
      <c r="E24" s="13">
        <v>3</v>
      </c>
      <c r="F24" s="13">
        <v>0</v>
      </c>
      <c r="G24" s="13">
        <v>3</v>
      </c>
      <c r="H24" s="13">
        <v>0</v>
      </c>
      <c r="I24" s="8" t="s">
        <v>398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39</v>
      </c>
      <c r="S24" s="13">
        <v>0</v>
      </c>
      <c r="T24" s="13">
        <v>0</v>
      </c>
      <c r="U24" s="13">
        <v>0</v>
      </c>
      <c r="V24" s="13">
        <v>0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1</v>
      </c>
      <c r="AD24" s="13">
        <v>1</v>
      </c>
      <c r="AE24" s="13">
        <v>0</v>
      </c>
    </row>
    <row r="25" spans="2:31" x14ac:dyDescent="0.25">
      <c r="B25" t="s">
        <v>1251</v>
      </c>
      <c r="C25" s="7" t="s">
        <v>402</v>
      </c>
      <c r="D25" s="14">
        <v>1900</v>
      </c>
      <c r="E25" s="15">
        <v>3</v>
      </c>
      <c r="F25" s="15">
        <v>13</v>
      </c>
      <c r="G25" s="15">
        <v>4</v>
      </c>
      <c r="H25" s="15">
        <v>0</v>
      </c>
      <c r="I25" s="6" t="s">
        <v>401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40</v>
      </c>
      <c r="S25" s="15">
        <v>0</v>
      </c>
      <c r="T25" s="15">
        <v>0</v>
      </c>
      <c r="U25" s="15">
        <v>0</v>
      </c>
      <c r="V25" s="15">
        <v>0</v>
      </c>
      <c r="W25" s="15">
        <v>1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1</v>
      </c>
      <c r="AD25" s="15">
        <v>1</v>
      </c>
      <c r="AE25" s="15">
        <v>0</v>
      </c>
    </row>
    <row r="26" spans="2:31" x14ac:dyDescent="0.25">
      <c r="B26" t="s">
        <v>1248</v>
      </c>
      <c r="C26" s="9" t="s">
        <v>405</v>
      </c>
      <c r="D26" s="12">
        <v>3780</v>
      </c>
      <c r="E26" s="13">
        <v>3</v>
      </c>
      <c r="F26" s="13">
        <v>5</v>
      </c>
      <c r="G26" s="13">
        <v>5</v>
      </c>
      <c r="H26" s="13">
        <v>0</v>
      </c>
      <c r="I26" s="8" t="s">
        <v>404</v>
      </c>
      <c r="J26" s="13">
        <v>1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41</v>
      </c>
      <c r="S26" s="13">
        <v>0</v>
      </c>
      <c r="T26" s="13">
        <v>0</v>
      </c>
      <c r="U26" s="13">
        <v>0</v>
      </c>
      <c r="V26" s="13">
        <v>0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1</v>
      </c>
      <c r="AD26" s="13">
        <v>1</v>
      </c>
      <c r="AE26" s="13">
        <v>0</v>
      </c>
    </row>
    <row r="27" spans="2:31" x14ac:dyDescent="0.25">
      <c r="B27" t="s">
        <v>1256</v>
      </c>
      <c r="C27" s="7" t="s">
        <v>407</v>
      </c>
      <c r="D27" s="14">
        <v>4000</v>
      </c>
      <c r="E27" s="15">
        <v>3</v>
      </c>
      <c r="F27" s="15">
        <v>11</v>
      </c>
      <c r="G27" s="15">
        <v>6</v>
      </c>
      <c r="H27" s="15">
        <v>0</v>
      </c>
      <c r="I27" s="6" t="s">
        <v>406</v>
      </c>
      <c r="J27" s="15">
        <v>1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42</v>
      </c>
      <c r="S27" s="15">
        <v>0</v>
      </c>
      <c r="T27" s="15">
        <v>0</v>
      </c>
      <c r="U27" s="15">
        <v>0</v>
      </c>
      <c r="V27" s="15">
        <v>0</v>
      </c>
      <c r="W27" s="15">
        <v>1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1</v>
      </c>
      <c r="AD27" s="15">
        <v>1</v>
      </c>
      <c r="AE27" s="15">
        <v>0</v>
      </c>
    </row>
    <row r="28" spans="2:31" x14ac:dyDescent="0.25">
      <c r="B28" t="s">
        <v>1256</v>
      </c>
      <c r="C28" s="9" t="s">
        <v>410</v>
      </c>
      <c r="D28" s="12">
        <v>4700</v>
      </c>
      <c r="E28" s="13">
        <v>3</v>
      </c>
      <c r="F28" s="13">
        <v>0</v>
      </c>
      <c r="G28" s="13">
        <v>7</v>
      </c>
      <c r="H28" s="13">
        <v>0</v>
      </c>
      <c r="I28" s="8" t="s">
        <v>409</v>
      </c>
      <c r="J28" s="13">
        <v>1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43</v>
      </c>
      <c r="S28" s="13">
        <v>0</v>
      </c>
      <c r="T28" s="13">
        <v>0</v>
      </c>
      <c r="U28" s="13">
        <v>0</v>
      </c>
      <c r="V28" s="13">
        <v>0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1</v>
      </c>
      <c r="AD28" s="13">
        <v>1</v>
      </c>
      <c r="AE28" s="13">
        <v>0</v>
      </c>
    </row>
    <row r="29" spans="2:31" x14ac:dyDescent="0.25">
      <c r="B29" t="s">
        <v>1257</v>
      </c>
      <c r="C29" s="7" t="s">
        <v>413</v>
      </c>
      <c r="D29" s="14">
        <v>5190</v>
      </c>
      <c r="E29" s="15">
        <v>3</v>
      </c>
      <c r="F29" s="15">
        <v>9</v>
      </c>
      <c r="G29" s="15">
        <v>8</v>
      </c>
      <c r="H29" s="15">
        <v>0</v>
      </c>
      <c r="I29" s="6" t="s">
        <v>412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44</v>
      </c>
      <c r="S29" s="15">
        <v>0</v>
      </c>
      <c r="T29" s="15">
        <v>0</v>
      </c>
      <c r="U29" s="15">
        <v>0</v>
      </c>
      <c r="V29" s="15">
        <v>0</v>
      </c>
      <c r="W29" s="15">
        <v>1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1</v>
      </c>
      <c r="AD29" s="15">
        <v>1</v>
      </c>
      <c r="AE29" s="15">
        <v>0</v>
      </c>
    </row>
    <row r="30" spans="2:31" x14ac:dyDescent="0.25">
      <c r="B30" t="s">
        <v>1258</v>
      </c>
      <c r="C30" s="9" t="s">
        <v>416</v>
      </c>
      <c r="D30" s="12">
        <v>8900</v>
      </c>
      <c r="E30" s="13">
        <v>3</v>
      </c>
      <c r="F30" s="13">
        <v>3</v>
      </c>
      <c r="G30" s="13">
        <v>9</v>
      </c>
      <c r="H30" s="13">
        <v>0</v>
      </c>
      <c r="I30" s="8" t="s">
        <v>415</v>
      </c>
      <c r="J30" s="13">
        <v>1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45</v>
      </c>
      <c r="S30" s="13">
        <v>0</v>
      </c>
      <c r="T30" s="13">
        <v>0</v>
      </c>
      <c r="U30" s="13">
        <v>0</v>
      </c>
      <c r="V30" s="13">
        <v>0</v>
      </c>
      <c r="W30" s="13">
        <v>1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1</v>
      </c>
      <c r="AD30" s="13">
        <v>1</v>
      </c>
      <c r="AE30" s="13">
        <v>0</v>
      </c>
    </row>
    <row r="31" spans="2:31" x14ac:dyDescent="0.25">
      <c r="B31" t="s">
        <v>1250</v>
      </c>
      <c r="C31" s="7" t="s">
        <v>420</v>
      </c>
      <c r="D31" s="14">
        <v>9340</v>
      </c>
      <c r="E31" s="15">
        <v>3</v>
      </c>
      <c r="F31" s="15">
        <v>0</v>
      </c>
      <c r="G31" s="15">
        <v>10</v>
      </c>
      <c r="H31" s="15">
        <v>151</v>
      </c>
      <c r="I31" s="6" t="s">
        <v>419</v>
      </c>
      <c r="J31" s="15">
        <v>1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46</v>
      </c>
      <c r="S31" s="15">
        <v>151</v>
      </c>
      <c r="T31" s="15">
        <v>0</v>
      </c>
      <c r="U31" s="15">
        <v>0</v>
      </c>
      <c r="V31" s="15">
        <v>0</v>
      </c>
      <c r="W31" s="15">
        <v>1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1</v>
      </c>
      <c r="AD31" s="15">
        <v>1</v>
      </c>
      <c r="AE31" s="15">
        <v>0</v>
      </c>
    </row>
    <row r="32" spans="2:31" x14ac:dyDescent="0.25">
      <c r="B32" t="s">
        <v>1250</v>
      </c>
      <c r="C32" s="9" t="s">
        <v>422</v>
      </c>
      <c r="D32" s="12">
        <v>2</v>
      </c>
      <c r="E32" s="13">
        <v>4</v>
      </c>
      <c r="F32" s="13">
        <v>0</v>
      </c>
      <c r="G32" s="13">
        <v>1</v>
      </c>
      <c r="H32" s="13">
        <v>152</v>
      </c>
      <c r="I32" s="8" t="s">
        <v>353</v>
      </c>
      <c r="J32" s="13">
        <v>1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47</v>
      </c>
      <c r="S32" s="13">
        <v>152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1</v>
      </c>
    </row>
    <row r="33" spans="2:31" x14ac:dyDescent="0.25">
      <c r="B33" t="s">
        <v>1259</v>
      </c>
      <c r="C33" s="7" t="s">
        <v>425</v>
      </c>
      <c r="D33" s="14">
        <v>14000</v>
      </c>
      <c r="E33" s="15">
        <v>4</v>
      </c>
      <c r="F33" s="15">
        <v>0</v>
      </c>
      <c r="G33" s="15">
        <v>12</v>
      </c>
      <c r="H33" s="15">
        <v>0</v>
      </c>
      <c r="I33" s="6" t="s">
        <v>424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48</v>
      </c>
      <c r="S33" s="15">
        <v>0</v>
      </c>
      <c r="T33" s="15">
        <v>0</v>
      </c>
      <c r="U33" s="15">
        <v>0</v>
      </c>
      <c r="V33" s="15">
        <v>0</v>
      </c>
      <c r="W33" s="15">
        <v>1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2:31" x14ac:dyDescent="0.25">
      <c r="B34" t="s">
        <v>1260</v>
      </c>
      <c r="C34" s="9" t="s">
        <v>428</v>
      </c>
      <c r="D34" s="12">
        <v>19000</v>
      </c>
      <c r="E34" s="13">
        <v>4</v>
      </c>
      <c r="F34" s="13">
        <v>3</v>
      </c>
      <c r="G34" s="13">
        <v>13</v>
      </c>
      <c r="H34" s="13">
        <v>0</v>
      </c>
      <c r="I34" s="8" t="s">
        <v>427</v>
      </c>
      <c r="J34" s="13">
        <v>1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49</v>
      </c>
      <c r="S34" s="13">
        <v>0</v>
      </c>
      <c r="T34" s="13">
        <v>0</v>
      </c>
      <c r="U34" s="13">
        <v>0</v>
      </c>
      <c r="V34" s="13">
        <v>0</v>
      </c>
      <c r="W34" s="13">
        <v>1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</row>
    <row r="35" spans="2:31" x14ac:dyDescent="0.25">
      <c r="B35" t="s">
        <v>1260</v>
      </c>
      <c r="C35" s="7" t="s">
        <v>431</v>
      </c>
      <c r="D35" s="14">
        <v>29000</v>
      </c>
      <c r="E35" s="15">
        <v>4</v>
      </c>
      <c r="F35" s="15">
        <v>0</v>
      </c>
      <c r="G35" s="15">
        <v>14</v>
      </c>
      <c r="H35" s="15">
        <v>0</v>
      </c>
      <c r="I35" s="6" t="s">
        <v>430</v>
      </c>
      <c r="J35" s="15">
        <v>1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50</v>
      </c>
      <c r="S35" s="15">
        <v>0</v>
      </c>
      <c r="T35" s="15">
        <v>0</v>
      </c>
      <c r="U35" s="15">
        <v>0</v>
      </c>
      <c r="V35" s="15">
        <v>0</v>
      </c>
      <c r="W35" s="15">
        <v>1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</row>
    <row r="36" spans="2:31" x14ac:dyDescent="0.25">
      <c r="B36" t="s">
        <v>1252</v>
      </c>
      <c r="C36" s="9" t="s">
        <v>434</v>
      </c>
      <c r="D36" s="12">
        <v>39000</v>
      </c>
      <c r="E36" s="13">
        <v>4</v>
      </c>
      <c r="F36" s="13">
        <v>3</v>
      </c>
      <c r="G36" s="13">
        <v>15</v>
      </c>
      <c r="H36" s="13">
        <v>0</v>
      </c>
      <c r="I36" s="8" t="s">
        <v>433</v>
      </c>
      <c r="J36" s="13">
        <v>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51</v>
      </c>
      <c r="S36" s="13">
        <v>0</v>
      </c>
      <c r="T36" s="13">
        <v>0</v>
      </c>
      <c r="U36" s="13">
        <v>0</v>
      </c>
      <c r="V36" s="13">
        <v>0</v>
      </c>
      <c r="W36" s="13">
        <v>1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</row>
    <row r="37" spans="2:31" x14ac:dyDescent="0.25">
      <c r="B37" t="s">
        <v>1261</v>
      </c>
      <c r="C37" s="7" t="s">
        <v>437</v>
      </c>
      <c r="D37" s="14">
        <v>880</v>
      </c>
      <c r="E37" s="15">
        <v>5</v>
      </c>
      <c r="F37" s="15">
        <v>0</v>
      </c>
      <c r="G37" s="15">
        <v>1</v>
      </c>
      <c r="H37" s="15">
        <v>0</v>
      </c>
      <c r="I37" s="6" t="s">
        <v>436</v>
      </c>
      <c r="J37" s="15">
        <v>1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52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1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</row>
    <row r="38" spans="2:31" x14ac:dyDescent="0.25">
      <c r="B38" t="s">
        <v>1262</v>
      </c>
      <c r="C38" s="9" t="s">
        <v>440</v>
      </c>
      <c r="D38" s="12">
        <v>1100</v>
      </c>
      <c r="E38" s="13">
        <v>5</v>
      </c>
      <c r="F38" s="13">
        <v>0</v>
      </c>
      <c r="G38" s="13">
        <v>2</v>
      </c>
      <c r="H38" s="13">
        <v>0</v>
      </c>
      <c r="I38" s="8" t="s">
        <v>439</v>
      </c>
      <c r="J38" s="13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53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1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</row>
    <row r="39" spans="2:31" x14ac:dyDescent="0.25">
      <c r="B39" t="s">
        <v>1263</v>
      </c>
      <c r="C39" s="7" t="s">
        <v>443</v>
      </c>
      <c r="D39" s="14">
        <v>1600</v>
      </c>
      <c r="E39" s="15">
        <v>5</v>
      </c>
      <c r="F39" s="15">
        <v>0</v>
      </c>
      <c r="G39" s="15">
        <v>3</v>
      </c>
      <c r="H39" s="15">
        <v>0</v>
      </c>
      <c r="I39" s="6" t="s">
        <v>442</v>
      </c>
      <c r="J39" s="15">
        <v>1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54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1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</row>
    <row r="40" spans="2:31" x14ac:dyDescent="0.25">
      <c r="B40" t="s">
        <v>1264</v>
      </c>
      <c r="C40" s="9" t="s">
        <v>446</v>
      </c>
      <c r="D40" s="12">
        <v>2430</v>
      </c>
      <c r="E40" s="13">
        <v>5</v>
      </c>
      <c r="F40" s="13">
        <v>5</v>
      </c>
      <c r="G40" s="13">
        <v>4</v>
      </c>
      <c r="H40" s="13">
        <v>0</v>
      </c>
      <c r="I40" s="8" t="s">
        <v>445</v>
      </c>
      <c r="J40" s="13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55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1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</row>
    <row r="41" spans="2:31" x14ac:dyDescent="0.25">
      <c r="B41" t="s">
        <v>1265</v>
      </c>
      <c r="C41" s="7" t="s">
        <v>449</v>
      </c>
      <c r="D41" s="14">
        <v>3580</v>
      </c>
      <c r="E41" s="15">
        <v>5</v>
      </c>
      <c r="F41" s="15">
        <v>0</v>
      </c>
      <c r="G41" s="15">
        <v>5</v>
      </c>
      <c r="H41" s="15">
        <v>0</v>
      </c>
      <c r="I41" s="6" t="s">
        <v>448</v>
      </c>
      <c r="J41" s="15">
        <v>1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56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1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</row>
    <row r="42" spans="2:31" x14ac:dyDescent="0.25">
      <c r="B42" t="s">
        <v>1266</v>
      </c>
      <c r="C42" s="9" t="s">
        <v>451</v>
      </c>
      <c r="D42" s="12">
        <v>4700</v>
      </c>
      <c r="E42" s="13">
        <v>5</v>
      </c>
      <c r="F42" s="13">
        <v>6</v>
      </c>
      <c r="G42" s="13">
        <v>6</v>
      </c>
      <c r="H42" s="13">
        <v>0</v>
      </c>
      <c r="I42" s="8" t="s">
        <v>450</v>
      </c>
      <c r="J42" s="13">
        <v>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57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1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</row>
    <row r="43" spans="2:31" x14ac:dyDescent="0.25">
      <c r="B43" t="s">
        <v>1267</v>
      </c>
      <c r="C43" s="7" t="s">
        <v>453</v>
      </c>
      <c r="D43" s="14">
        <v>6000</v>
      </c>
      <c r="E43" s="15">
        <v>5</v>
      </c>
      <c r="F43" s="15">
        <v>12</v>
      </c>
      <c r="G43" s="15">
        <v>7</v>
      </c>
      <c r="H43" s="15">
        <v>0</v>
      </c>
      <c r="I43" s="6" t="s">
        <v>452</v>
      </c>
      <c r="J43" s="15">
        <v>1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58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1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</row>
    <row r="44" spans="2:31" x14ac:dyDescent="0.25">
      <c r="B44" t="s">
        <v>1268</v>
      </c>
      <c r="C44" s="9" t="s">
        <v>455</v>
      </c>
      <c r="D44" s="12">
        <v>11000</v>
      </c>
      <c r="E44" s="13">
        <v>5</v>
      </c>
      <c r="F44" s="13">
        <v>3</v>
      </c>
      <c r="G44" s="13">
        <v>8</v>
      </c>
      <c r="H44" s="13">
        <v>0</v>
      </c>
      <c r="I44" s="8" t="s">
        <v>454</v>
      </c>
      <c r="J44" s="13">
        <v>1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59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1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</row>
    <row r="45" spans="2:31" x14ac:dyDescent="0.25">
      <c r="B45" t="s">
        <v>1269</v>
      </c>
      <c r="C45" s="7" t="s">
        <v>457</v>
      </c>
      <c r="D45" s="14">
        <v>15000</v>
      </c>
      <c r="E45" s="15">
        <v>5</v>
      </c>
      <c r="F45" s="15">
        <v>0</v>
      </c>
      <c r="G45" s="15">
        <v>9</v>
      </c>
      <c r="H45" s="15">
        <v>0</v>
      </c>
      <c r="I45" s="6" t="s">
        <v>456</v>
      </c>
      <c r="J45" s="15">
        <v>1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60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1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</row>
    <row r="46" spans="2:31" x14ac:dyDescent="0.25">
      <c r="B46" t="s">
        <v>1270</v>
      </c>
      <c r="C46" s="9" t="s">
        <v>460</v>
      </c>
      <c r="D46" s="12">
        <v>23500</v>
      </c>
      <c r="E46" s="13">
        <v>5</v>
      </c>
      <c r="F46" s="13">
        <v>0</v>
      </c>
      <c r="G46" s="13">
        <v>10</v>
      </c>
      <c r="H46" s="13">
        <v>0</v>
      </c>
      <c r="I46" s="8" t="s">
        <v>459</v>
      </c>
      <c r="J46" s="13">
        <v>1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61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1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</row>
    <row r="47" spans="2:31" x14ac:dyDescent="0.25">
      <c r="B47" t="s">
        <v>1272</v>
      </c>
      <c r="C47" s="7" t="s">
        <v>462</v>
      </c>
      <c r="D47" s="14">
        <v>4000</v>
      </c>
      <c r="E47" s="15">
        <v>6</v>
      </c>
      <c r="F47" s="15">
        <v>0</v>
      </c>
      <c r="G47" s="15">
        <v>1</v>
      </c>
      <c r="H47" s="15">
        <v>0</v>
      </c>
      <c r="I47" s="6" t="s">
        <v>461</v>
      </c>
      <c r="J47" s="15">
        <v>1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62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1</v>
      </c>
      <c r="AB47" s="15">
        <v>0</v>
      </c>
      <c r="AC47" s="15">
        <v>0</v>
      </c>
      <c r="AD47" s="15">
        <v>0</v>
      </c>
      <c r="AE47" s="15">
        <v>0</v>
      </c>
    </row>
    <row r="48" spans="2:31" x14ac:dyDescent="0.25">
      <c r="B48" t="s">
        <v>1275</v>
      </c>
      <c r="C48" s="9" t="s">
        <v>464</v>
      </c>
      <c r="D48" s="12">
        <v>5000</v>
      </c>
      <c r="E48" s="13">
        <v>6</v>
      </c>
      <c r="F48" s="13">
        <v>13</v>
      </c>
      <c r="G48" s="13">
        <v>2</v>
      </c>
      <c r="H48" s="13">
        <v>0</v>
      </c>
      <c r="I48" s="8" t="s">
        <v>463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63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1</v>
      </c>
      <c r="AB48" s="13">
        <v>0</v>
      </c>
      <c r="AC48" s="13">
        <v>0</v>
      </c>
      <c r="AD48" s="13">
        <v>0</v>
      </c>
      <c r="AE48" s="13">
        <v>0</v>
      </c>
    </row>
    <row r="49" spans="2:31" x14ac:dyDescent="0.25">
      <c r="B49" t="s">
        <v>1276</v>
      </c>
      <c r="C49" s="7" t="s">
        <v>466</v>
      </c>
      <c r="D49" s="14">
        <v>6500</v>
      </c>
      <c r="E49" s="15">
        <v>6</v>
      </c>
      <c r="F49" s="15">
        <v>0</v>
      </c>
      <c r="G49" s="15">
        <v>3</v>
      </c>
      <c r="H49" s="15">
        <v>0</v>
      </c>
      <c r="I49" s="6" t="s">
        <v>465</v>
      </c>
      <c r="J49" s="15">
        <v>1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64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1</v>
      </c>
      <c r="AB49" s="15">
        <v>0</v>
      </c>
      <c r="AC49" s="15">
        <v>0</v>
      </c>
      <c r="AD49" s="15">
        <v>0</v>
      </c>
      <c r="AE49" s="15">
        <v>0</v>
      </c>
    </row>
    <row r="50" spans="2:31" x14ac:dyDescent="0.25">
      <c r="B50" t="s">
        <v>1249</v>
      </c>
      <c r="C50" s="9" t="s">
        <v>469</v>
      </c>
      <c r="D50" s="12">
        <v>8000</v>
      </c>
      <c r="E50" s="13">
        <v>6</v>
      </c>
      <c r="F50" s="13">
        <v>0</v>
      </c>
      <c r="G50" s="13">
        <v>4</v>
      </c>
      <c r="H50" s="13">
        <v>0</v>
      </c>
      <c r="I50" s="8" t="s">
        <v>467</v>
      </c>
      <c r="J50" s="13">
        <v>1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65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1</v>
      </c>
      <c r="AB50" s="13">
        <v>0</v>
      </c>
      <c r="AC50" s="13">
        <v>0</v>
      </c>
      <c r="AD50" s="13">
        <v>0</v>
      </c>
      <c r="AE50" s="13">
        <v>0</v>
      </c>
    </row>
    <row r="51" spans="2:31" x14ac:dyDescent="0.25">
      <c r="B51" t="s">
        <v>1277</v>
      </c>
      <c r="C51" s="7" t="s">
        <v>473</v>
      </c>
      <c r="D51" s="14">
        <v>10360</v>
      </c>
      <c r="E51" s="15">
        <v>6</v>
      </c>
      <c r="F51" s="15">
        <v>0</v>
      </c>
      <c r="G51" s="15">
        <v>5</v>
      </c>
      <c r="H51" s="15">
        <v>0</v>
      </c>
      <c r="I51" s="6" t="s">
        <v>471</v>
      </c>
      <c r="J51" s="15">
        <v>1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66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1</v>
      </c>
      <c r="AB51" s="15">
        <v>0</v>
      </c>
      <c r="AC51" s="15">
        <v>0</v>
      </c>
      <c r="AD51" s="15">
        <v>0</v>
      </c>
      <c r="AE51" s="15">
        <v>0</v>
      </c>
    </row>
    <row r="52" spans="2:31" x14ac:dyDescent="0.25">
      <c r="B52" t="s">
        <v>1278</v>
      </c>
      <c r="C52" s="9" t="s">
        <v>477</v>
      </c>
      <c r="D52" s="12">
        <v>13500</v>
      </c>
      <c r="E52" s="13">
        <v>6</v>
      </c>
      <c r="F52" s="13">
        <v>0</v>
      </c>
      <c r="G52" s="13">
        <v>6</v>
      </c>
      <c r="H52" s="13">
        <v>0</v>
      </c>
      <c r="I52" s="8" t="s">
        <v>475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67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1</v>
      </c>
      <c r="AB52" s="13">
        <v>0</v>
      </c>
      <c r="AC52" s="13">
        <v>0</v>
      </c>
      <c r="AD52" s="13">
        <v>0</v>
      </c>
      <c r="AE52" s="13">
        <v>0</v>
      </c>
    </row>
    <row r="53" spans="2:31" x14ac:dyDescent="0.25">
      <c r="B53" t="s">
        <v>1279</v>
      </c>
      <c r="C53" s="7" t="s">
        <v>480</v>
      </c>
      <c r="D53" s="14">
        <v>16000</v>
      </c>
      <c r="E53" s="15">
        <v>6</v>
      </c>
      <c r="F53" s="15">
        <v>6</v>
      </c>
      <c r="G53" s="15">
        <v>7</v>
      </c>
      <c r="H53" s="15">
        <v>0</v>
      </c>
      <c r="I53" s="6" t="s">
        <v>478</v>
      </c>
      <c r="J53" s="15">
        <v>1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68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1</v>
      </c>
      <c r="AB53" s="15">
        <v>0</v>
      </c>
      <c r="AC53" s="15">
        <v>0</v>
      </c>
      <c r="AD53" s="15">
        <v>0</v>
      </c>
      <c r="AE53" s="15">
        <v>0</v>
      </c>
    </row>
    <row r="54" spans="2:31" x14ac:dyDescent="0.25">
      <c r="B54" t="s">
        <v>1274</v>
      </c>
      <c r="C54" s="9" t="s">
        <v>484</v>
      </c>
      <c r="D54" s="12">
        <v>18000</v>
      </c>
      <c r="E54" s="13">
        <v>6</v>
      </c>
      <c r="F54" s="13">
        <v>0</v>
      </c>
      <c r="G54" s="13">
        <v>8</v>
      </c>
      <c r="H54" s="13">
        <v>0</v>
      </c>
      <c r="I54" s="8" t="s">
        <v>482</v>
      </c>
      <c r="J54" s="13">
        <v>1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69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1</v>
      </c>
      <c r="AB54" s="13">
        <v>0</v>
      </c>
      <c r="AC54" s="13">
        <v>0</v>
      </c>
      <c r="AD54" s="13">
        <v>0</v>
      </c>
      <c r="AE54" s="13">
        <v>0</v>
      </c>
    </row>
    <row r="55" spans="2:31" x14ac:dyDescent="0.25">
      <c r="B55" t="s">
        <v>1280</v>
      </c>
      <c r="C55" s="7" t="s">
        <v>487</v>
      </c>
      <c r="D55" s="14">
        <v>21500</v>
      </c>
      <c r="E55" s="15">
        <v>6</v>
      </c>
      <c r="F55" s="15">
        <v>0</v>
      </c>
      <c r="G55" s="15">
        <v>9</v>
      </c>
      <c r="H55" s="15">
        <v>0</v>
      </c>
      <c r="I55" s="6" t="s">
        <v>486</v>
      </c>
      <c r="J55" s="15">
        <v>1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70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1</v>
      </c>
      <c r="AB55" s="15">
        <v>0</v>
      </c>
      <c r="AC55" s="15">
        <v>0</v>
      </c>
      <c r="AD55" s="15">
        <v>0</v>
      </c>
      <c r="AE55" s="15">
        <v>0</v>
      </c>
    </row>
    <row r="56" spans="2:31" x14ac:dyDescent="0.25">
      <c r="B56" t="s">
        <v>1271</v>
      </c>
      <c r="C56" s="9" t="s">
        <v>491</v>
      </c>
      <c r="D56" s="12">
        <v>28800</v>
      </c>
      <c r="E56" s="13">
        <v>6</v>
      </c>
      <c r="F56" s="13">
        <v>3</v>
      </c>
      <c r="G56" s="13">
        <v>10</v>
      </c>
      <c r="H56" s="13">
        <v>0</v>
      </c>
      <c r="I56" s="8" t="s">
        <v>489</v>
      </c>
      <c r="J56" s="13">
        <v>1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71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0</v>
      </c>
      <c r="AC56" s="13">
        <v>0</v>
      </c>
      <c r="AD56" s="13">
        <v>0</v>
      </c>
      <c r="AE56" s="13">
        <v>0</v>
      </c>
    </row>
    <row r="57" spans="2:31" x14ac:dyDescent="0.25">
      <c r="B57" t="s">
        <v>1287</v>
      </c>
      <c r="C57" s="7" t="s">
        <v>494</v>
      </c>
      <c r="D57" s="14">
        <v>400</v>
      </c>
      <c r="E57" s="15">
        <v>7</v>
      </c>
      <c r="F57" s="15">
        <v>0</v>
      </c>
      <c r="G57" s="15">
        <v>2</v>
      </c>
      <c r="H57" s="15">
        <v>0</v>
      </c>
      <c r="I57" s="6" t="s">
        <v>492</v>
      </c>
      <c r="J57" s="15">
        <v>1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72</v>
      </c>
      <c r="S57" s="15">
        <v>0</v>
      </c>
      <c r="T57" s="15">
        <v>0</v>
      </c>
      <c r="U57" s="15">
        <v>0</v>
      </c>
      <c r="V57" s="15">
        <v>1</v>
      </c>
      <c r="W57" s="15">
        <v>0</v>
      </c>
      <c r="X57" s="15">
        <v>0</v>
      </c>
      <c r="Y57" s="15">
        <v>0</v>
      </c>
      <c r="Z57" s="15">
        <v>1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</row>
    <row r="58" spans="2:31" x14ac:dyDescent="0.25">
      <c r="B58" t="s">
        <v>1288</v>
      </c>
      <c r="C58" s="9" t="s">
        <v>497</v>
      </c>
      <c r="D58" s="12">
        <v>750</v>
      </c>
      <c r="E58" s="13">
        <v>7</v>
      </c>
      <c r="F58" s="13">
        <v>0</v>
      </c>
      <c r="G58" s="13">
        <v>5</v>
      </c>
      <c r="H58" s="13">
        <v>0</v>
      </c>
      <c r="I58" s="8" t="s">
        <v>496</v>
      </c>
      <c r="J58" s="13">
        <v>1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73</v>
      </c>
      <c r="S58" s="13">
        <v>0</v>
      </c>
      <c r="T58" s="13">
        <v>0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</row>
    <row r="59" spans="2:31" x14ac:dyDescent="0.25">
      <c r="B59" t="s">
        <v>1289</v>
      </c>
      <c r="C59" s="7" t="s">
        <v>502</v>
      </c>
      <c r="D59" s="14">
        <v>1350</v>
      </c>
      <c r="E59" s="15">
        <v>7</v>
      </c>
      <c r="F59" s="15">
        <v>0</v>
      </c>
      <c r="G59" s="15">
        <v>8</v>
      </c>
      <c r="H59" s="15">
        <v>153</v>
      </c>
      <c r="I59" s="6" t="s">
        <v>500</v>
      </c>
      <c r="J59" s="15">
        <v>1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74</v>
      </c>
      <c r="S59" s="15">
        <v>153</v>
      </c>
      <c r="T59" s="15">
        <v>0</v>
      </c>
      <c r="U59" s="15">
        <v>0</v>
      </c>
      <c r="V59" s="15">
        <v>1</v>
      </c>
      <c r="W59" s="15">
        <v>0</v>
      </c>
      <c r="X59" s="15">
        <v>0</v>
      </c>
      <c r="Y59" s="15">
        <v>0</v>
      </c>
      <c r="Z59" s="15">
        <v>1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</row>
    <row r="60" spans="2:31" x14ac:dyDescent="0.25">
      <c r="B60" t="s">
        <v>1290</v>
      </c>
      <c r="C60" s="9" t="s">
        <v>506</v>
      </c>
      <c r="D60" s="12">
        <v>2250</v>
      </c>
      <c r="E60" s="13">
        <v>7</v>
      </c>
      <c r="F60" s="13">
        <v>0</v>
      </c>
      <c r="G60" s="13">
        <v>11</v>
      </c>
      <c r="H60" s="13">
        <v>0</v>
      </c>
      <c r="I60" s="8" t="s">
        <v>504</v>
      </c>
      <c r="J60" s="13">
        <v>1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75</v>
      </c>
      <c r="S60" s="13">
        <v>0</v>
      </c>
      <c r="T60" s="13">
        <v>0</v>
      </c>
      <c r="U60" s="13">
        <v>0</v>
      </c>
      <c r="V60" s="13">
        <v>1</v>
      </c>
      <c r="W60" s="13">
        <v>0</v>
      </c>
      <c r="X60" s="13">
        <v>0</v>
      </c>
      <c r="Y60" s="13">
        <v>0</v>
      </c>
      <c r="Z60" s="13">
        <v>1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</row>
    <row r="61" spans="2:31" x14ac:dyDescent="0.25">
      <c r="B61" t="s">
        <v>1291</v>
      </c>
      <c r="C61" s="7" t="s">
        <v>509</v>
      </c>
      <c r="D61" s="14">
        <v>8000</v>
      </c>
      <c r="E61" s="15">
        <v>7</v>
      </c>
      <c r="F61" s="15">
        <v>0</v>
      </c>
      <c r="G61" s="15">
        <v>17</v>
      </c>
      <c r="H61" s="15">
        <v>0</v>
      </c>
      <c r="I61" s="6" t="s">
        <v>507</v>
      </c>
      <c r="J61" s="15">
        <v>1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76</v>
      </c>
      <c r="S61" s="15">
        <v>0</v>
      </c>
      <c r="T61" s="15">
        <v>0</v>
      </c>
      <c r="U61" s="15">
        <v>0</v>
      </c>
      <c r="V61" s="15">
        <v>1</v>
      </c>
      <c r="W61" s="15">
        <v>0</v>
      </c>
      <c r="X61" s="15">
        <v>0</v>
      </c>
      <c r="Y61" s="15">
        <v>0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</row>
    <row r="62" spans="2:31" x14ac:dyDescent="0.25">
      <c r="B62" t="s">
        <v>1292</v>
      </c>
      <c r="C62" s="9" t="s">
        <v>513</v>
      </c>
      <c r="D62" s="12">
        <v>5800</v>
      </c>
      <c r="E62" s="13">
        <v>7</v>
      </c>
      <c r="F62" s="13">
        <v>0</v>
      </c>
      <c r="G62" s="13">
        <v>19</v>
      </c>
      <c r="H62" s="13">
        <v>0</v>
      </c>
      <c r="I62" s="8" t="s">
        <v>511</v>
      </c>
      <c r="J62" s="13">
        <v>1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77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0</v>
      </c>
      <c r="Y62" s="13">
        <v>0</v>
      </c>
      <c r="Z62" s="13">
        <v>1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</row>
    <row r="63" spans="2:31" x14ac:dyDescent="0.25">
      <c r="B63" t="s">
        <v>1253</v>
      </c>
      <c r="C63" s="7" t="s">
        <v>517</v>
      </c>
      <c r="D63" s="14">
        <v>260</v>
      </c>
      <c r="E63" s="15">
        <v>8</v>
      </c>
      <c r="F63" s="15">
        <v>0</v>
      </c>
      <c r="G63" s="15">
        <v>1</v>
      </c>
      <c r="H63" s="15">
        <v>0</v>
      </c>
      <c r="I63" s="6" t="s">
        <v>515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78</v>
      </c>
      <c r="S63" s="15">
        <v>0</v>
      </c>
      <c r="T63" s="15">
        <v>0</v>
      </c>
      <c r="U63" s="15">
        <v>0</v>
      </c>
      <c r="V63" s="15">
        <v>1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</row>
    <row r="64" spans="2:31" x14ac:dyDescent="0.25">
      <c r="B64" t="s">
        <v>1281</v>
      </c>
      <c r="C64" s="9" t="s">
        <v>520</v>
      </c>
      <c r="D64" s="12">
        <v>560</v>
      </c>
      <c r="E64" s="13">
        <v>8</v>
      </c>
      <c r="F64" s="13">
        <v>0</v>
      </c>
      <c r="G64" s="13">
        <v>3</v>
      </c>
      <c r="H64" s="13">
        <v>0</v>
      </c>
      <c r="I64" s="8" t="s">
        <v>519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79</v>
      </c>
      <c r="S64" s="13">
        <v>0</v>
      </c>
      <c r="T64" s="13">
        <v>0</v>
      </c>
      <c r="U64" s="13">
        <v>0</v>
      </c>
      <c r="V64" s="13">
        <v>1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</row>
    <row r="65" spans="2:31" x14ac:dyDescent="0.25">
      <c r="B65" t="s">
        <v>1282</v>
      </c>
      <c r="C65" s="7" t="s">
        <v>523</v>
      </c>
      <c r="D65" s="14">
        <v>760</v>
      </c>
      <c r="E65" s="15">
        <v>8</v>
      </c>
      <c r="F65" s="15">
        <v>12</v>
      </c>
      <c r="G65" s="15">
        <v>4</v>
      </c>
      <c r="H65" s="15">
        <v>154</v>
      </c>
      <c r="I65" s="6" t="s">
        <v>522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80</v>
      </c>
      <c r="S65" s="15">
        <v>154</v>
      </c>
      <c r="T65" s="15">
        <v>0</v>
      </c>
      <c r="U65" s="15">
        <v>0</v>
      </c>
      <c r="V65" s="15">
        <v>1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</row>
    <row r="66" spans="2:31" x14ac:dyDescent="0.25">
      <c r="B66" t="s">
        <v>1283</v>
      </c>
      <c r="C66" s="9" t="s">
        <v>526</v>
      </c>
      <c r="D66" s="12">
        <v>1770</v>
      </c>
      <c r="E66" s="13">
        <v>8</v>
      </c>
      <c r="F66" s="13">
        <v>4</v>
      </c>
      <c r="G66" s="13">
        <v>9</v>
      </c>
      <c r="H66" s="13">
        <v>0</v>
      </c>
      <c r="I66" s="8" t="s">
        <v>525</v>
      </c>
      <c r="J66" s="13">
        <v>1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81</v>
      </c>
      <c r="S66" s="13">
        <v>0</v>
      </c>
      <c r="T66" s="13">
        <v>0</v>
      </c>
      <c r="U66" s="13">
        <v>0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</row>
    <row r="67" spans="2:31" x14ac:dyDescent="0.25">
      <c r="B67" t="s">
        <v>1284</v>
      </c>
      <c r="C67" s="7" t="s">
        <v>530</v>
      </c>
      <c r="D67" s="14">
        <v>3180</v>
      </c>
      <c r="E67" s="15">
        <v>8</v>
      </c>
      <c r="F67" s="15">
        <v>3</v>
      </c>
      <c r="G67" s="15">
        <v>12</v>
      </c>
      <c r="H67" s="15">
        <v>0</v>
      </c>
      <c r="I67" s="6" t="s">
        <v>528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82</v>
      </c>
      <c r="S67" s="15">
        <v>0</v>
      </c>
      <c r="T67" s="15">
        <v>0</v>
      </c>
      <c r="U67" s="15">
        <v>0</v>
      </c>
      <c r="V67" s="15">
        <v>1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</row>
    <row r="68" spans="2:31" x14ac:dyDescent="0.25">
      <c r="B68" t="s">
        <v>1285</v>
      </c>
      <c r="C68" s="9" t="s">
        <v>534</v>
      </c>
      <c r="D68" s="12">
        <v>3990</v>
      </c>
      <c r="E68" s="13">
        <v>8</v>
      </c>
      <c r="F68" s="13">
        <v>0</v>
      </c>
      <c r="G68" s="13">
        <v>15</v>
      </c>
      <c r="H68" s="13">
        <v>0</v>
      </c>
      <c r="I68" s="8" t="s">
        <v>532</v>
      </c>
      <c r="J68" s="13">
        <v>1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83</v>
      </c>
      <c r="S68" s="13">
        <v>0</v>
      </c>
      <c r="T68" s="13">
        <v>0</v>
      </c>
      <c r="U68" s="13">
        <v>0</v>
      </c>
      <c r="V68" s="13">
        <v>1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</row>
    <row r="69" spans="2:31" x14ac:dyDescent="0.25">
      <c r="B69" t="s">
        <v>1286</v>
      </c>
      <c r="C69" s="7" t="s">
        <v>538</v>
      </c>
      <c r="D69" s="14">
        <v>10280</v>
      </c>
      <c r="E69" s="15">
        <v>8</v>
      </c>
      <c r="F69" s="15">
        <v>0</v>
      </c>
      <c r="G69" s="15">
        <v>18</v>
      </c>
      <c r="H69" s="15">
        <v>0</v>
      </c>
      <c r="I69" s="6" t="s">
        <v>536</v>
      </c>
      <c r="J69" s="15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84</v>
      </c>
      <c r="S69" s="15">
        <v>0</v>
      </c>
      <c r="T69" s="15">
        <v>0</v>
      </c>
      <c r="U69" s="15">
        <v>0</v>
      </c>
      <c r="V69" s="15">
        <v>1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</row>
    <row r="70" spans="2:31" x14ac:dyDescent="0.25">
      <c r="B70" t="s">
        <v>1255</v>
      </c>
      <c r="C70" s="9" t="s">
        <v>542</v>
      </c>
      <c r="D70" s="12">
        <v>2700</v>
      </c>
      <c r="E70" s="13">
        <v>9</v>
      </c>
      <c r="F70" s="13">
        <v>7</v>
      </c>
      <c r="G70" s="13">
        <v>6</v>
      </c>
      <c r="H70" s="13">
        <v>0</v>
      </c>
      <c r="I70" s="8" t="s">
        <v>540</v>
      </c>
      <c r="J70" s="13">
        <v>1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85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1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</row>
    <row r="71" spans="2:31" x14ac:dyDescent="0.25">
      <c r="B71" t="s">
        <v>1293</v>
      </c>
      <c r="C71" s="7" t="s">
        <v>545</v>
      </c>
      <c r="D71" s="14">
        <v>3800</v>
      </c>
      <c r="E71" s="15">
        <v>9</v>
      </c>
      <c r="F71" s="15">
        <v>2</v>
      </c>
      <c r="G71" s="15">
        <v>7</v>
      </c>
      <c r="H71" s="15">
        <v>0</v>
      </c>
      <c r="I71" s="6" t="s">
        <v>543</v>
      </c>
      <c r="J71" s="15">
        <v>1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86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1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</row>
    <row r="72" spans="2:31" x14ac:dyDescent="0.25">
      <c r="B72" t="s">
        <v>1295</v>
      </c>
      <c r="C72" s="9" t="s">
        <v>548</v>
      </c>
      <c r="D72" s="12">
        <v>4500</v>
      </c>
      <c r="E72" s="13">
        <v>9</v>
      </c>
      <c r="F72" s="13">
        <v>0</v>
      </c>
      <c r="G72" s="13">
        <v>10</v>
      </c>
      <c r="H72" s="13">
        <v>0</v>
      </c>
      <c r="I72" s="8" t="s">
        <v>547</v>
      </c>
      <c r="J72" s="13">
        <v>1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87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1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</row>
    <row r="73" spans="2:31" x14ac:dyDescent="0.25">
      <c r="B73" t="s">
        <v>1296</v>
      </c>
      <c r="C73" s="7" t="s">
        <v>551</v>
      </c>
      <c r="D73" s="14">
        <v>5700</v>
      </c>
      <c r="E73" s="15">
        <v>9</v>
      </c>
      <c r="F73" s="15">
        <v>3</v>
      </c>
      <c r="G73" s="15">
        <v>13</v>
      </c>
      <c r="H73" s="15">
        <v>0</v>
      </c>
      <c r="I73" s="6" t="s">
        <v>550</v>
      </c>
      <c r="J73" s="15">
        <v>1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88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1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</row>
    <row r="74" spans="2:31" x14ac:dyDescent="0.25">
      <c r="B74" t="s">
        <v>1297</v>
      </c>
      <c r="C74" s="9" t="s">
        <v>553</v>
      </c>
      <c r="D74" s="12">
        <v>7000</v>
      </c>
      <c r="E74" s="13">
        <v>9</v>
      </c>
      <c r="F74" s="13">
        <v>0</v>
      </c>
      <c r="G74" s="13">
        <v>14</v>
      </c>
      <c r="H74" s="13">
        <v>0</v>
      </c>
      <c r="I74" s="8" t="s">
        <v>552</v>
      </c>
      <c r="J74" s="13">
        <v>1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89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1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</row>
    <row r="75" spans="2:31" x14ac:dyDescent="0.25">
      <c r="B75" t="s">
        <v>1294</v>
      </c>
      <c r="C75" s="7" t="s">
        <v>556</v>
      </c>
      <c r="D75" s="14">
        <v>8300</v>
      </c>
      <c r="E75" s="15">
        <v>9</v>
      </c>
      <c r="F75" s="15">
        <v>0</v>
      </c>
      <c r="G75" s="15">
        <v>16</v>
      </c>
      <c r="H75" s="15">
        <v>0</v>
      </c>
      <c r="I75" s="6" t="s">
        <v>555</v>
      </c>
      <c r="J75" s="15">
        <v>1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90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1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</row>
    <row r="76" spans="2:31" x14ac:dyDescent="0.25">
      <c r="B76" t="s">
        <v>1298</v>
      </c>
      <c r="C76" s="9" t="s">
        <v>558</v>
      </c>
      <c r="D76" s="12">
        <v>320</v>
      </c>
      <c r="E76" s="13">
        <v>10</v>
      </c>
      <c r="F76" s="13">
        <v>0</v>
      </c>
      <c r="G76" s="13">
        <v>1</v>
      </c>
      <c r="H76" s="13">
        <v>0</v>
      </c>
      <c r="I76" s="8" t="s">
        <v>557</v>
      </c>
      <c r="J76" s="13">
        <v>1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91</v>
      </c>
      <c r="S76" s="13">
        <v>0</v>
      </c>
      <c r="T76" s="13">
        <v>0</v>
      </c>
      <c r="U76" s="13">
        <v>1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</row>
    <row r="77" spans="2:31" x14ac:dyDescent="0.25">
      <c r="B77" t="s">
        <v>1299</v>
      </c>
      <c r="C77" s="7" t="s">
        <v>560</v>
      </c>
      <c r="D77" s="14">
        <v>1100</v>
      </c>
      <c r="E77" s="15">
        <v>10</v>
      </c>
      <c r="F77" s="15">
        <v>9</v>
      </c>
      <c r="G77" s="15">
        <v>2</v>
      </c>
      <c r="H77" s="15">
        <v>0</v>
      </c>
      <c r="I77" s="6" t="s">
        <v>559</v>
      </c>
      <c r="J77" s="15">
        <v>1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92</v>
      </c>
      <c r="S77" s="15">
        <v>0</v>
      </c>
      <c r="T77" s="15">
        <v>0</v>
      </c>
      <c r="U77" s="15">
        <v>1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</row>
    <row r="78" spans="2:31" x14ac:dyDescent="0.25">
      <c r="B78" t="s">
        <v>1304</v>
      </c>
      <c r="C78" s="9" t="s">
        <v>563</v>
      </c>
      <c r="D78" s="12">
        <v>980</v>
      </c>
      <c r="E78" s="13">
        <v>10</v>
      </c>
      <c r="F78" s="13">
        <v>5</v>
      </c>
      <c r="G78" s="13">
        <v>2</v>
      </c>
      <c r="H78" s="13">
        <v>0</v>
      </c>
      <c r="I78" s="8" t="s">
        <v>562</v>
      </c>
      <c r="J78" s="13">
        <v>1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93</v>
      </c>
      <c r="S78" s="13">
        <v>0</v>
      </c>
      <c r="T78" s="13">
        <v>0</v>
      </c>
      <c r="U78" s="13">
        <v>1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</row>
    <row r="79" spans="2:31" x14ac:dyDescent="0.25">
      <c r="B79" t="s">
        <v>1305</v>
      </c>
      <c r="C79" s="7" t="s">
        <v>565</v>
      </c>
      <c r="D79" s="14">
        <v>1200</v>
      </c>
      <c r="E79" s="15">
        <v>10</v>
      </c>
      <c r="F79" s="15">
        <v>11</v>
      </c>
      <c r="G79" s="15">
        <v>2</v>
      </c>
      <c r="H79" s="15">
        <v>0</v>
      </c>
      <c r="I79" s="6" t="s">
        <v>564</v>
      </c>
      <c r="J79" s="15">
        <v>1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94</v>
      </c>
      <c r="S79" s="15">
        <v>0</v>
      </c>
      <c r="T79" s="15">
        <v>0</v>
      </c>
      <c r="U79" s="15">
        <v>1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</row>
    <row r="80" spans="2:31" x14ac:dyDescent="0.25">
      <c r="B80" t="s">
        <v>1300</v>
      </c>
      <c r="C80" s="9" t="s">
        <v>568</v>
      </c>
      <c r="D80" s="12">
        <v>2400</v>
      </c>
      <c r="E80" s="13">
        <v>10</v>
      </c>
      <c r="F80" s="13">
        <v>0</v>
      </c>
      <c r="G80" s="13">
        <v>5</v>
      </c>
      <c r="H80" s="13">
        <v>0</v>
      </c>
      <c r="I80" s="8" t="s">
        <v>567</v>
      </c>
      <c r="J80" s="13">
        <v>1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95</v>
      </c>
      <c r="S80" s="13">
        <v>0</v>
      </c>
      <c r="T80" s="13">
        <v>0</v>
      </c>
      <c r="U80" s="13">
        <v>1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</row>
    <row r="81" spans="2:31" x14ac:dyDescent="0.25">
      <c r="B81" t="s">
        <v>1301</v>
      </c>
      <c r="C81" s="7" t="s">
        <v>570</v>
      </c>
      <c r="D81" s="14">
        <v>3200</v>
      </c>
      <c r="E81" s="15">
        <v>10</v>
      </c>
      <c r="F81" s="15">
        <v>2</v>
      </c>
      <c r="G81" s="15">
        <v>6</v>
      </c>
      <c r="H81" s="15">
        <v>0</v>
      </c>
      <c r="I81" s="6" t="s">
        <v>569</v>
      </c>
      <c r="J81" s="15">
        <v>1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96</v>
      </c>
      <c r="S81" s="15">
        <v>0</v>
      </c>
      <c r="T81" s="15">
        <v>0</v>
      </c>
      <c r="U81" s="15">
        <v>1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</row>
    <row r="82" spans="2:31" x14ac:dyDescent="0.25">
      <c r="B82" t="s">
        <v>1273</v>
      </c>
      <c r="C82" s="9" t="s">
        <v>573</v>
      </c>
      <c r="D82" s="12">
        <v>4500</v>
      </c>
      <c r="E82" s="13">
        <v>10</v>
      </c>
      <c r="F82" s="13">
        <v>0</v>
      </c>
      <c r="G82" s="13">
        <v>7</v>
      </c>
      <c r="H82" s="13">
        <v>155</v>
      </c>
      <c r="I82" s="8" t="s">
        <v>572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97</v>
      </c>
      <c r="S82" s="13">
        <v>155</v>
      </c>
      <c r="T82" s="13">
        <v>0</v>
      </c>
      <c r="U82" s="13">
        <v>1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</row>
    <row r="83" spans="2:31" x14ac:dyDescent="0.25">
      <c r="B83" t="s">
        <v>1302</v>
      </c>
      <c r="C83" s="7" t="s">
        <v>575</v>
      </c>
      <c r="D83" s="14">
        <v>6000</v>
      </c>
      <c r="E83" s="15">
        <v>10</v>
      </c>
      <c r="F83" s="15">
        <v>0</v>
      </c>
      <c r="G83" s="15">
        <v>8</v>
      </c>
      <c r="H83" s="15">
        <v>0</v>
      </c>
      <c r="I83" s="6" t="s">
        <v>574</v>
      </c>
      <c r="J83" s="15">
        <v>1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98</v>
      </c>
      <c r="S83" s="15">
        <v>0</v>
      </c>
      <c r="T83" s="15">
        <v>0</v>
      </c>
      <c r="U83" s="15">
        <v>1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</row>
    <row r="84" spans="2:31" x14ac:dyDescent="0.25">
      <c r="B84" t="s">
        <v>1303</v>
      </c>
      <c r="C84" s="9" t="s">
        <v>578</v>
      </c>
      <c r="D84" s="12">
        <v>10000</v>
      </c>
      <c r="E84" s="13">
        <v>10</v>
      </c>
      <c r="F84" s="13">
        <v>0</v>
      </c>
      <c r="G84" s="13">
        <v>9</v>
      </c>
      <c r="H84" s="13">
        <v>0</v>
      </c>
      <c r="I84" s="8" t="s">
        <v>577</v>
      </c>
      <c r="J84" s="13">
        <v>1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99</v>
      </c>
      <c r="S84" s="13">
        <v>0</v>
      </c>
      <c r="T84" s="13">
        <v>0</v>
      </c>
      <c r="U84" s="13">
        <v>1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</row>
    <row r="85" spans="2:31" x14ac:dyDescent="0.25">
      <c r="B85" t="s">
        <v>1254</v>
      </c>
      <c r="C85" s="7" t="s">
        <v>580</v>
      </c>
      <c r="D85" s="14">
        <v>1100</v>
      </c>
      <c r="E85" s="15">
        <v>11</v>
      </c>
      <c r="F85" s="15">
        <v>0</v>
      </c>
      <c r="G85" s="15">
        <v>1</v>
      </c>
      <c r="H85" s="15">
        <v>0</v>
      </c>
      <c r="I85" s="6" t="s">
        <v>579</v>
      </c>
      <c r="J85" s="15">
        <v>1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100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1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</row>
    <row r="86" spans="2:31" x14ac:dyDescent="0.25">
      <c r="B86" t="s">
        <v>1306</v>
      </c>
      <c r="C86" s="9" t="s">
        <v>582</v>
      </c>
      <c r="D86" s="12">
        <v>3100</v>
      </c>
      <c r="E86" s="13">
        <v>11</v>
      </c>
      <c r="F86" s="13">
        <v>0</v>
      </c>
      <c r="G86" s="13">
        <v>2</v>
      </c>
      <c r="H86" s="13">
        <v>0</v>
      </c>
      <c r="I86" s="8" t="s">
        <v>579</v>
      </c>
      <c r="J86" s="13">
        <v>1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101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1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</row>
    <row r="87" spans="2:31" x14ac:dyDescent="0.25">
      <c r="B87" t="s">
        <v>1307</v>
      </c>
      <c r="C87" s="7" t="s">
        <v>584</v>
      </c>
      <c r="D87" s="14">
        <v>4700</v>
      </c>
      <c r="E87" s="15">
        <v>11</v>
      </c>
      <c r="F87" s="15">
        <v>0</v>
      </c>
      <c r="G87" s="15">
        <v>3</v>
      </c>
      <c r="H87" s="15">
        <v>0</v>
      </c>
      <c r="I87" s="6" t="s">
        <v>579</v>
      </c>
      <c r="J87" s="15">
        <v>1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102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1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</row>
    <row r="88" spans="2:31" x14ac:dyDescent="0.25">
      <c r="B88" t="s">
        <v>1308</v>
      </c>
      <c r="C88" s="9" t="s">
        <v>586</v>
      </c>
      <c r="D88" s="12">
        <v>7400</v>
      </c>
      <c r="E88" s="13">
        <v>11</v>
      </c>
      <c r="F88" s="13">
        <v>2</v>
      </c>
      <c r="G88" s="13">
        <v>4</v>
      </c>
      <c r="H88" s="13">
        <v>0</v>
      </c>
      <c r="I88" s="8" t="s">
        <v>579</v>
      </c>
      <c r="J88" s="13">
        <v>1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103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1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</row>
    <row r="89" spans="2:31" x14ac:dyDescent="0.25">
      <c r="B89" t="s">
        <v>1309</v>
      </c>
      <c r="C89" s="7" t="s">
        <v>588</v>
      </c>
      <c r="D89" s="14">
        <v>10300</v>
      </c>
      <c r="E89" s="15">
        <v>11</v>
      </c>
      <c r="F89" s="15">
        <v>4</v>
      </c>
      <c r="G89" s="15">
        <v>5</v>
      </c>
      <c r="H89" s="15">
        <v>0</v>
      </c>
      <c r="I89" s="6" t="s">
        <v>579</v>
      </c>
      <c r="J89" s="15">
        <v>1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104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1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</row>
    <row r="90" spans="2:31" x14ac:dyDescent="0.25">
      <c r="B90" t="s">
        <v>1310</v>
      </c>
      <c r="C90" s="9" t="s">
        <v>591</v>
      </c>
      <c r="D90" s="12">
        <v>13300</v>
      </c>
      <c r="E90" s="13">
        <v>11</v>
      </c>
      <c r="F90" s="13">
        <v>0</v>
      </c>
      <c r="G90" s="13">
        <v>6</v>
      </c>
      <c r="H90" s="13">
        <v>0</v>
      </c>
      <c r="I90" s="8" t="s">
        <v>579</v>
      </c>
      <c r="J90" s="13">
        <v>1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105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1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</row>
    <row r="91" spans="2:31" x14ac:dyDescent="0.25">
      <c r="B91" t="s">
        <v>1272</v>
      </c>
      <c r="C91" s="7" t="s">
        <v>592</v>
      </c>
      <c r="D91" s="14">
        <v>200</v>
      </c>
      <c r="E91" s="15">
        <v>12</v>
      </c>
      <c r="F91" s="15">
        <v>0</v>
      </c>
      <c r="G91" s="15">
        <v>0</v>
      </c>
      <c r="H91" s="15">
        <v>0</v>
      </c>
      <c r="I91" s="6" t="s">
        <v>353</v>
      </c>
      <c r="J91" s="15">
        <v>1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18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</row>
    <row r="92" spans="2:31" x14ac:dyDescent="0.25">
      <c r="B92" t="s">
        <v>1276</v>
      </c>
      <c r="C92" s="9" t="s">
        <v>593</v>
      </c>
      <c r="D92" s="12">
        <v>500</v>
      </c>
      <c r="E92" s="13">
        <v>12</v>
      </c>
      <c r="F92" s="13">
        <v>0</v>
      </c>
      <c r="G92" s="13">
        <v>0</v>
      </c>
      <c r="H92" s="13">
        <v>0</v>
      </c>
      <c r="I92" s="8" t="s">
        <v>353</v>
      </c>
      <c r="J92" s="13">
        <v>1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19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</row>
    <row r="93" spans="2:31" x14ac:dyDescent="0.25">
      <c r="B93" t="s">
        <v>1277</v>
      </c>
      <c r="C93" s="7" t="s">
        <v>594</v>
      </c>
      <c r="D93" s="14">
        <v>3000</v>
      </c>
      <c r="E93" s="15">
        <v>12</v>
      </c>
      <c r="F93" s="15">
        <v>0</v>
      </c>
      <c r="G93" s="15">
        <v>0</v>
      </c>
      <c r="H93" s="15">
        <v>0</v>
      </c>
      <c r="I93" s="6" t="s">
        <v>353</v>
      </c>
      <c r="J93" s="15">
        <v>1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20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</row>
    <row r="94" spans="2:31" x14ac:dyDescent="0.25">
      <c r="B94" t="s">
        <v>1325</v>
      </c>
      <c r="C94" s="9" t="s">
        <v>597</v>
      </c>
      <c r="D94" s="12">
        <v>130</v>
      </c>
      <c r="E94" s="13">
        <v>13</v>
      </c>
      <c r="F94" s="13">
        <v>3</v>
      </c>
      <c r="G94" s="13">
        <v>20</v>
      </c>
      <c r="H94" s="13">
        <v>1</v>
      </c>
      <c r="I94" s="8" t="s">
        <v>596</v>
      </c>
      <c r="J94" s="13">
        <v>0</v>
      </c>
      <c r="K94" s="13">
        <v>1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107</v>
      </c>
      <c r="S94" s="13">
        <v>1</v>
      </c>
      <c r="T94" s="13">
        <v>1</v>
      </c>
      <c r="U94" s="13">
        <v>1</v>
      </c>
      <c r="V94" s="13">
        <v>1</v>
      </c>
      <c r="W94" s="13">
        <v>0</v>
      </c>
      <c r="X94" s="13">
        <v>0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0</v>
      </c>
    </row>
    <row r="95" spans="2:31" x14ac:dyDescent="0.25">
      <c r="B95" t="s">
        <v>1325</v>
      </c>
      <c r="C95" s="7" t="s">
        <v>600</v>
      </c>
      <c r="D95" s="14">
        <v>200</v>
      </c>
      <c r="E95" s="15">
        <v>13</v>
      </c>
      <c r="F95" s="15">
        <v>3</v>
      </c>
      <c r="G95" s="15">
        <v>22</v>
      </c>
      <c r="H95" s="15">
        <v>2</v>
      </c>
      <c r="I95" s="6" t="s">
        <v>598</v>
      </c>
      <c r="J95" s="15">
        <v>0</v>
      </c>
      <c r="K95" s="15">
        <v>1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108</v>
      </c>
      <c r="S95" s="15">
        <v>2</v>
      </c>
      <c r="T95" s="15">
        <v>1</v>
      </c>
      <c r="U95" s="15">
        <v>1</v>
      </c>
      <c r="V95" s="15">
        <v>1</v>
      </c>
      <c r="W95" s="15">
        <v>0</v>
      </c>
      <c r="X95" s="15">
        <v>0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  <c r="AE95" s="15">
        <v>0</v>
      </c>
    </row>
    <row r="96" spans="2:31" x14ac:dyDescent="0.25">
      <c r="B96" t="s">
        <v>1332</v>
      </c>
      <c r="C96" s="9" t="s">
        <v>603</v>
      </c>
      <c r="D96" s="12">
        <v>250</v>
      </c>
      <c r="E96" s="13">
        <v>13</v>
      </c>
      <c r="F96" s="13">
        <v>3</v>
      </c>
      <c r="G96" s="13">
        <v>24</v>
      </c>
      <c r="H96" s="13">
        <v>3</v>
      </c>
      <c r="I96" s="8" t="s">
        <v>601</v>
      </c>
      <c r="J96" s="13">
        <v>0</v>
      </c>
      <c r="K96" s="13">
        <v>1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109</v>
      </c>
      <c r="S96" s="13">
        <v>3</v>
      </c>
      <c r="T96" s="13">
        <v>1</v>
      </c>
      <c r="U96" s="13">
        <v>1</v>
      </c>
      <c r="V96" s="13">
        <v>1</v>
      </c>
      <c r="W96" s="13">
        <v>0</v>
      </c>
      <c r="X96" s="13">
        <v>0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0</v>
      </c>
    </row>
    <row r="97" spans="2:31" x14ac:dyDescent="0.25">
      <c r="B97" t="s">
        <v>1332</v>
      </c>
      <c r="C97" s="7" t="s">
        <v>606</v>
      </c>
      <c r="D97" s="14">
        <v>330</v>
      </c>
      <c r="E97" s="15">
        <v>13</v>
      </c>
      <c r="F97" s="15">
        <v>14</v>
      </c>
      <c r="G97" s="15">
        <v>26</v>
      </c>
      <c r="H97" s="15">
        <v>4</v>
      </c>
      <c r="I97" s="6" t="s">
        <v>604</v>
      </c>
      <c r="J97" s="15">
        <v>0</v>
      </c>
      <c r="K97" s="15">
        <v>1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110</v>
      </c>
      <c r="S97" s="15">
        <v>4</v>
      </c>
      <c r="T97" s="15">
        <v>1</v>
      </c>
      <c r="U97" s="15">
        <v>1</v>
      </c>
      <c r="V97" s="15">
        <v>1</v>
      </c>
      <c r="W97" s="15">
        <v>0</v>
      </c>
      <c r="X97" s="15">
        <v>0</v>
      </c>
      <c r="Y97" s="15">
        <v>1</v>
      </c>
      <c r="Z97" s="15">
        <v>1</v>
      </c>
      <c r="AA97" s="15">
        <v>1</v>
      </c>
      <c r="AB97" s="15">
        <v>1</v>
      </c>
      <c r="AC97" s="15">
        <v>1</v>
      </c>
      <c r="AD97" s="15">
        <v>1</v>
      </c>
      <c r="AE97" s="15">
        <v>0</v>
      </c>
    </row>
    <row r="98" spans="2:31" x14ac:dyDescent="0.25">
      <c r="B98" t="s">
        <v>1334</v>
      </c>
      <c r="C98" s="9" t="s">
        <v>608</v>
      </c>
      <c r="D98" s="12">
        <v>500</v>
      </c>
      <c r="E98" s="13">
        <v>13</v>
      </c>
      <c r="F98" s="13">
        <v>7</v>
      </c>
      <c r="G98" s="13">
        <v>28</v>
      </c>
      <c r="H98" s="13">
        <v>5</v>
      </c>
      <c r="I98" s="8" t="s">
        <v>607</v>
      </c>
      <c r="J98" s="13">
        <v>0</v>
      </c>
      <c r="K98" s="13">
        <v>1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111</v>
      </c>
      <c r="S98" s="13">
        <v>5</v>
      </c>
      <c r="T98" s="13">
        <v>1</v>
      </c>
      <c r="U98" s="13">
        <v>1</v>
      </c>
      <c r="V98" s="13">
        <v>1</v>
      </c>
      <c r="W98" s="13">
        <v>0</v>
      </c>
      <c r="X98" s="13">
        <v>0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0</v>
      </c>
    </row>
    <row r="99" spans="2:31" x14ac:dyDescent="0.25">
      <c r="B99" t="s">
        <v>1333</v>
      </c>
      <c r="C99" s="7" t="s">
        <v>610</v>
      </c>
      <c r="D99" s="14">
        <v>1000</v>
      </c>
      <c r="E99" s="15">
        <v>13</v>
      </c>
      <c r="F99" s="15">
        <v>2</v>
      </c>
      <c r="G99" s="15">
        <v>32</v>
      </c>
      <c r="H99" s="15">
        <v>6</v>
      </c>
      <c r="I99" s="6" t="s">
        <v>609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112</v>
      </c>
      <c r="S99" s="15">
        <v>6</v>
      </c>
      <c r="T99" s="15">
        <v>0</v>
      </c>
      <c r="U99" s="15">
        <v>1</v>
      </c>
      <c r="V99" s="15">
        <v>1</v>
      </c>
      <c r="W99" s="15">
        <v>0</v>
      </c>
      <c r="X99" s="15">
        <v>0</v>
      </c>
      <c r="Y99" s="15">
        <v>1</v>
      </c>
      <c r="Z99" s="15">
        <v>1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</row>
    <row r="100" spans="2:31" x14ac:dyDescent="0.25">
      <c r="B100" t="s">
        <v>1335</v>
      </c>
      <c r="C100" s="9" t="s">
        <v>613</v>
      </c>
      <c r="D100" s="12">
        <v>1200</v>
      </c>
      <c r="E100" s="13">
        <v>13</v>
      </c>
      <c r="F100" s="13">
        <v>2</v>
      </c>
      <c r="G100" s="13">
        <v>33</v>
      </c>
      <c r="H100" s="13">
        <v>7</v>
      </c>
      <c r="I100" s="8" t="s">
        <v>611</v>
      </c>
      <c r="J100" s="13">
        <v>0</v>
      </c>
      <c r="K100" s="13">
        <v>1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113</v>
      </c>
      <c r="S100" s="13">
        <v>7</v>
      </c>
      <c r="T100" s="13">
        <v>1</v>
      </c>
      <c r="U100" s="13">
        <v>1</v>
      </c>
      <c r="V100" s="13">
        <v>1</v>
      </c>
      <c r="W100" s="13">
        <v>0</v>
      </c>
      <c r="X100" s="13">
        <v>0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0</v>
      </c>
    </row>
    <row r="101" spans="2:31" x14ac:dyDescent="0.25">
      <c r="B101" t="s">
        <v>1336</v>
      </c>
      <c r="C101" s="7" t="s">
        <v>615</v>
      </c>
      <c r="D101" s="14">
        <v>2000</v>
      </c>
      <c r="E101" s="15">
        <v>13</v>
      </c>
      <c r="F101" s="15">
        <v>7</v>
      </c>
      <c r="G101" s="15">
        <v>34</v>
      </c>
      <c r="H101" s="15">
        <v>8</v>
      </c>
      <c r="I101" s="6" t="s">
        <v>614</v>
      </c>
      <c r="J101" s="15">
        <v>0</v>
      </c>
      <c r="K101" s="15">
        <v>1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114</v>
      </c>
      <c r="S101" s="15">
        <v>8</v>
      </c>
      <c r="T101" s="15">
        <v>1</v>
      </c>
      <c r="U101" s="15">
        <v>1</v>
      </c>
      <c r="V101" s="15">
        <v>1</v>
      </c>
      <c r="W101" s="15">
        <v>0</v>
      </c>
      <c r="X101" s="15">
        <v>0</v>
      </c>
      <c r="Y101" s="15">
        <v>1</v>
      </c>
      <c r="Z101" s="15">
        <v>1</v>
      </c>
      <c r="AA101" s="15">
        <v>1</v>
      </c>
      <c r="AB101" s="15">
        <v>1</v>
      </c>
      <c r="AC101" s="15">
        <v>1</v>
      </c>
      <c r="AD101" s="15">
        <v>1</v>
      </c>
      <c r="AE101" s="15">
        <v>0</v>
      </c>
    </row>
    <row r="102" spans="2:31" x14ac:dyDescent="0.25">
      <c r="B102" t="s">
        <v>1337</v>
      </c>
      <c r="C102" s="9" t="s">
        <v>617</v>
      </c>
      <c r="D102" s="12">
        <v>3000</v>
      </c>
      <c r="E102" s="13">
        <v>13</v>
      </c>
      <c r="F102" s="13">
        <v>3</v>
      </c>
      <c r="G102" s="13">
        <v>29</v>
      </c>
      <c r="H102" s="13">
        <v>9</v>
      </c>
      <c r="I102" s="8" t="s">
        <v>616</v>
      </c>
      <c r="J102" s="13">
        <v>0</v>
      </c>
      <c r="K102" s="13">
        <v>1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115</v>
      </c>
      <c r="S102" s="13">
        <v>9</v>
      </c>
      <c r="T102" s="13">
        <v>1</v>
      </c>
      <c r="U102" s="13">
        <v>1</v>
      </c>
      <c r="V102" s="13">
        <v>1</v>
      </c>
      <c r="W102" s="13">
        <v>0</v>
      </c>
      <c r="X102" s="13">
        <v>0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0</v>
      </c>
    </row>
    <row r="103" spans="2:31" x14ac:dyDescent="0.25">
      <c r="B103" t="s">
        <v>1338</v>
      </c>
      <c r="C103" s="7" t="s">
        <v>621</v>
      </c>
      <c r="D103" s="14">
        <v>3400</v>
      </c>
      <c r="E103" s="15">
        <v>13</v>
      </c>
      <c r="F103" s="15">
        <v>2</v>
      </c>
      <c r="G103" s="15">
        <v>30</v>
      </c>
      <c r="H103" s="15">
        <v>10</v>
      </c>
      <c r="I103" s="6" t="s">
        <v>619</v>
      </c>
      <c r="J103" s="15">
        <v>0</v>
      </c>
      <c r="K103" s="15">
        <v>1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116</v>
      </c>
      <c r="S103" s="15">
        <v>10</v>
      </c>
      <c r="T103" s="15">
        <v>1</v>
      </c>
      <c r="U103" s="15">
        <v>1</v>
      </c>
      <c r="V103" s="15">
        <v>1</v>
      </c>
      <c r="W103" s="15">
        <v>0</v>
      </c>
      <c r="X103" s="15">
        <v>0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5">
        <v>0</v>
      </c>
    </row>
    <row r="104" spans="2:31" x14ac:dyDescent="0.25">
      <c r="B104" t="s">
        <v>1339</v>
      </c>
      <c r="C104" s="9" t="s">
        <v>623</v>
      </c>
      <c r="D104" s="12">
        <v>50000</v>
      </c>
      <c r="E104" s="13">
        <v>13</v>
      </c>
      <c r="F104" s="13">
        <v>2</v>
      </c>
      <c r="G104" s="13">
        <v>39</v>
      </c>
      <c r="H104" s="13">
        <v>11</v>
      </c>
      <c r="I104" s="8" t="s">
        <v>622</v>
      </c>
      <c r="J104" s="13">
        <v>0</v>
      </c>
      <c r="K104" s="13">
        <v>1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117</v>
      </c>
      <c r="S104" s="13">
        <v>11</v>
      </c>
      <c r="T104" s="13">
        <v>1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1</v>
      </c>
      <c r="AB104" s="13">
        <v>1</v>
      </c>
      <c r="AC104" s="13">
        <v>1</v>
      </c>
      <c r="AD104" s="13">
        <v>1</v>
      </c>
      <c r="AE104" s="13">
        <v>0</v>
      </c>
    </row>
    <row r="105" spans="2:31" x14ac:dyDescent="0.25">
      <c r="B105" t="s">
        <v>1339</v>
      </c>
      <c r="C105" s="7" t="s">
        <v>626</v>
      </c>
      <c r="D105" s="14">
        <v>4800</v>
      </c>
      <c r="E105" s="15">
        <v>13</v>
      </c>
      <c r="F105" s="15">
        <v>7</v>
      </c>
      <c r="G105" s="15">
        <v>38</v>
      </c>
      <c r="H105" s="15">
        <v>12</v>
      </c>
      <c r="I105" s="6" t="s">
        <v>625</v>
      </c>
      <c r="J105" s="15">
        <v>0</v>
      </c>
      <c r="K105" s="15">
        <v>1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118</v>
      </c>
      <c r="S105" s="15">
        <v>12</v>
      </c>
      <c r="T105" s="15">
        <v>1</v>
      </c>
      <c r="U105" s="15">
        <v>1</v>
      </c>
      <c r="V105" s="15">
        <v>1</v>
      </c>
      <c r="W105" s="15">
        <v>0</v>
      </c>
      <c r="X105" s="15">
        <v>1</v>
      </c>
      <c r="Y105" s="15">
        <v>1</v>
      </c>
      <c r="Z105" s="15">
        <v>1</v>
      </c>
      <c r="AA105" s="15">
        <v>1</v>
      </c>
      <c r="AB105" s="15">
        <v>1</v>
      </c>
      <c r="AC105" s="15">
        <v>1</v>
      </c>
      <c r="AD105" s="15">
        <v>1</v>
      </c>
      <c r="AE105" s="15">
        <v>0</v>
      </c>
    </row>
    <row r="106" spans="2:31" x14ac:dyDescent="0.25">
      <c r="B106" t="s">
        <v>1331</v>
      </c>
      <c r="C106" s="9" t="s">
        <v>630</v>
      </c>
      <c r="D106" s="12">
        <v>5100</v>
      </c>
      <c r="E106" s="13">
        <v>13</v>
      </c>
      <c r="F106" s="13">
        <v>1</v>
      </c>
      <c r="G106" s="13">
        <v>42</v>
      </c>
      <c r="H106" s="13">
        <v>13</v>
      </c>
      <c r="I106" s="8" t="s">
        <v>628</v>
      </c>
      <c r="J106" s="13">
        <v>0</v>
      </c>
      <c r="K106" s="13">
        <v>1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119</v>
      </c>
      <c r="S106" s="13">
        <v>13</v>
      </c>
      <c r="T106" s="13">
        <v>1</v>
      </c>
      <c r="U106" s="13">
        <v>1</v>
      </c>
      <c r="V106" s="13">
        <v>1</v>
      </c>
      <c r="W106" s="13">
        <v>0</v>
      </c>
      <c r="X106" s="13">
        <v>0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0</v>
      </c>
    </row>
    <row r="107" spans="2:31" x14ac:dyDescent="0.25">
      <c r="B107" t="s">
        <v>1331</v>
      </c>
      <c r="C107" s="7" t="s">
        <v>632</v>
      </c>
      <c r="D107" s="14">
        <v>8000</v>
      </c>
      <c r="E107" s="15">
        <v>13</v>
      </c>
      <c r="F107" s="15">
        <v>3</v>
      </c>
      <c r="G107" s="15">
        <v>43</v>
      </c>
      <c r="H107" s="15">
        <v>14</v>
      </c>
      <c r="I107" s="6" t="s">
        <v>631</v>
      </c>
      <c r="J107" s="15">
        <v>0</v>
      </c>
      <c r="K107" s="15">
        <v>1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120</v>
      </c>
      <c r="S107" s="15">
        <v>14</v>
      </c>
      <c r="T107" s="15">
        <v>1</v>
      </c>
      <c r="U107" s="15">
        <v>1</v>
      </c>
      <c r="V107" s="15">
        <v>1</v>
      </c>
      <c r="W107" s="15">
        <v>0</v>
      </c>
      <c r="X107" s="15">
        <v>0</v>
      </c>
      <c r="Y107" s="15">
        <v>1</v>
      </c>
      <c r="Z107" s="15">
        <v>1</v>
      </c>
      <c r="AA107" s="15">
        <v>1</v>
      </c>
      <c r="AB107" s="15">
        <v>1</v>
      </c>
      <c r="AC107" s="15">
        <v>1</v>
      </c>
      <c r="AD107" s="15">
        <v>1</v>
      </c>
      <c r="AE107" s="15">
        <v>0</v>
      </c>
    </row>
    <row r="108" spans="2:31" x14ac:dyDescent="0.25">
      <c r="B108" t="s">
        <v>1340</v>
      </c>
      <c r="C108" s="9" t="s">
        <v>636</v>
      </c>
      <c r="D108" s="12">
        <v>480</v>
      </c>
      <c r="E108" s="13">
        <v>14</v>
      </c>
      <c r="F108" s="13">
        <v>9</v>
      </c>
      <c r="G108" s="13">
        <v>21</v>
      </c>
      <c r="H108" s="13">
        <v>15</v>
      </c>
      <c r="I108" s="8" t="s">
        <v>634</v>
      </c>
      <c r="J108" s="13">
        <v>0</v>
      </c>
      <c r="K108" s="13">
        <v>1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121</v>
      </c>
      <c r="S108" s="13">
        <v>15</v>
      </c>
      <c r="T108" s="13">
        <v>0</v>
      </c>
      <c r="U108" s="13">
        <v>0</v>
      </c>
      <c r="V108" s="13">
        <v>0</v>
      </c>
      <c r="W108" s="13">
        <v>1</v>
      </c>
      <c r="X108" s="13">
        <v>1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1</v>
      </c>
    </row>
    <row r="109" spans="2:31" x14ac:dyDescent="0.25">
      <c r="B109" t="s">
        <v>1342</v>
      </c>
      <c r="C109" s="7" t="s">
        <v>639</v>
      </c>
      <c r="D109" s="14">
        <v>720</v>
      </c>
      <c r="E109" s="15">
        <v>14</v>
      </c>
      <c r="F109" s="15">
        <v>8</v>
      </c>
      <c r="G109" s="15">
        <v>23</v>
      </c>
      <c r="H109" s="15">
        <v>16</v>
      </c>
      <c r="I109" s="6" t="s">
        <v>638</v>
      </c>
      <c r="J109" s="15">
        <v>0</v>
      </c>
      <c r="K109" s="15">
        <v>1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122</v>
      </c>
      <c r="S109" s="15">
        <v>16</v>
      </c>
      <c r="T109" s="15">
        <v>0</v>
      </c>
      <c r="U109" s="15">
        <v>0</v>
      </c>
      <c r="V109" s="15">
        <v>0</v>
      </c>
      <c r="W109" s="15">
        <v>1</v>
      </c>
      <c r="X109" s="15">
        <v>1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1</v>
      </c>
    </row>
    <row r="110" spans="2:31" x14ac:dyDescent="0.25">
      <c r="B110" t="s">
        <v>1343</v>
      </c>
      <c r="C110" s="9" t="s">
        <v>642</v>
      </c>
      <c r="D110" s="12">
        <v>980</v>
      </c>
      <c r="E110" s="13">
        <v>14</v>
      </c>
      <c r="F110" s="13">
        <v>8</v>
      </c>
      <c r="G110" s="13">
        <v>25</v>
      </c>
      <c r="H110" s="13">
        <v>17</v>
      </c>
      <c r="I110" s="8" t="s">
        <v>640</v>
      </c>
      <c r="J110" s="13">
        <v>0</v>
      </c>
      <c r="K110" s="13">
        <v>1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123</v>
      </c>
      <c r="S110" s="13">
        <v>17</v>
      </c>
      <c r="T110" s="13">
        <v>0</v>
      </c>
      <c r="U110" s="13">
        <v>0</v>
      </c>
      <c r="V110" s="13">
        <v>0</v>
      </c>
      <c r="W110" s="13">
        <v>1</v>
      </c>
      <c r="X110" s="13">
        <v>1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1</v>
      </c>
    </row>
    <row r="111" spans="2:31" x14ac:dyDescent="0.25">
      <c r="B111" t="s">
        <v>1344</v>
      </c>
      <c r="C111" s="7" t="s">
        <v>645</v>
      </c>
      <c r="D111" s="14">
        <v>1200</v>
      </c>
      <c r="E111" s="15">
        <v>14</v>
      </c>
      <c r="F111" s="15">
        <v>11</v>
      </c>
      <c r="G111" s="15">
        <v>27</v>
      </c>
      <c r="H111" s="15">
        <v>18</v>
      </c>
      <c r="I111" s="6" t="s">
        <v>643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124</v>
      </c>
      <c r="S111" s="15">
        <v>18</v>
      </c>
      <c r="T111" s="15">
        <v>0</v>
      </c>
      <c r="U111" s="15">
        <v>0</v>
      </c>
      <c r="V111" s="15">
        <v>0</v>
      </c>
      <c r="W111" s="15">
        <v>1</v>
      </c>
      <c r="X111" s="15">
        <v>1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1</v>
      </c>
    </row>
    <row r="112" spans="2:31" x14ac:dyDescent="0.25">
      <c r="B112" t="s">
        <v>1345</v>
      </c>
      <c r="C112" s="9" t="s">
        <v>648</v>
      </c>
      <c r="D112" s="12">
        <v>2000</v>
      </c>
      <c r="E112" s="13">
        <v>14</v>
      </c>
      <c r="F112" s="13">
        <v>8</v>
      </c>
      <c r="G112" s="13">
        <v>31</v>
      </c>
      <c r="H112" s="13">
        <v>19</v>
      </c>
      <c r="I112" s="8" t="s">
        <v>646</v>
      </c>
      <c r="J112" s="13">
        <v>0</v>
      </c>
      <c r="K112" s="13">
        <v>1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125</v>
      </c>
      <c r="S112" s="13">
        <v>19</v>
      </c>
      <c r="T112" s="13">
        <v>0</v>
      </c>
      <c r="U112" s="13">
        <v>0</v>
      </c>
      <c r="V112" s="13">
        <v>0</v>
      </c>
      <c r="W112" s="13">
        <v>1</v>
      </c>
      <c r="X112" s="13">
        <v>1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1</v>
      </c>
    </row>
    <row r="113" spans="2:31" x14ac:dyDescent="0.25">
      <c r="B113" t="s">
        <v>1346</v>
      </c>
      <c r="C113" s="7" t="s">
        <v>651</v>
      </c>
      <c r="D113" s="14">
        <v>2800</v>
      </c>
      <c r="E113" s="15">
        <v>14</v>
      </c>
      <c r="F113" s="15">
        <v>2</v>
      </c>
      <c r="G113" s="15">
        <v>41</v>
      </c>
      <c r="H113" s="15">
        <v>20</v>
      </c>
      <c r="I113" s="6" t="s">
        <v>649</v>
      </c>
      <c r="J113" s="15">
        <v>0</v>
      </c>
      <c r="K113" s="15">
        <v>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126</v>
      </c>
      <c r="S113" s="15">
        <v>20</v>
      </c>
      <c r="T113" s="15">
        <v>0</v>
      </c>
      <c r="U113" s="15">
        <v>0</v>
      </c>
      <c r="V113" s="15">
        <v>0</v>
      </c>
      <c r="W113" s="15">
        <v>1</v>
      </c>
      <c r="X113" s="15">
        <v>1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1</v>
      </c>
    </row>
    <row r="114" spans="2:31" x14ac:dyDescent="0.25">
      <c r="B114" t="s">
        <v>1347</v>
      </c>
      <c r="C114" s="9" t="s">
        <v>654</v>
      </c>
      <c r="D114" s="12">
        <v>6000</v>
      </c>
      <c r="E114" s="13">
        <v>14</v>
      </c>
      <c r="F114" s="13">
        <v>2</v>
      </c>
      <c r="G114" s="13">
        <v>40</v>
      </c>
      <c r="H114" s="13">
        <v>21</v>
      </c>
      <c r="I114" s="8" t="s">
        <v>652</v>
      </c>
      <c r="J114" s="13">
        <v>0</v>
      </c>
      <c r="K114" s="13">
        <v>1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127</v>
      </c>
      <c r="S114" s="13">
        <v>21</v>
      </c>
      <c r="T114" s="13">
        <v>0</v>
      </c>
      <c r="U114" s="13">
        <v>0</v>
      </c>
      <c r="V114" s="13">
        <v>0</v>
      </c>
      <c r="W114" s="13">
        <v>1</v>
      </c>
      <c r="X114" s="13">
        <v>1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1</v>
      </c>
    </row>
    <row r="115" spans="2:31" x14ac:dyDescent="0.25">
      <c r="B115" t="s">
        <v>1348</v>
      </c>
      <c r="C115" s="7" t="s">
        <v>655</v>
      </c>
      <c r="D115" s="14">
        <v>2</v>
      </c>
      <c r="E115" s="15">
        <v>14</v>
      </c>
      <c r="F115" s="15">
        <v>2</v>
      </c>
      <c r="G115" s="15">
        <v>36</v>
      </c>
      <c r="H115" s="15">
        <v>22</v>
      </c>
      <c r="I115" s="6" t="s">
        <v>579</v>
      </c>
      <c r="J115" s="15">
        <v>0</v>
      </c>
      <c r="K115" s="15">
        <v>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128</v>
      </c>
      <c r="S115" s="15">
        <v>22</v>
      </c>
      <c r="T115" s="15">
        <v>0</v>
      </c>
      <c r="U115" s="15">
        <v>0</v>
      </c>
      <c r="V115" s="15">
        <v>0</v>
      </c>
      <c r="W115" s="15">
        <v>1</v>
      </c>
      <c r="X115" s="15">
        <v>1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1</v>
      </c>
    </row>
    <row r="116" spans="2:31" x14ac:dyDescent="0.25">
      <c r="B116" t="s">
        <v>1349</v>
      </c>
      <c r="C116" s="9" t="s">
        <v>656</v>
      </c>
      <c r="D116" s="12">
        <v>7000</v>
      </c>
      <c r="E116" s="13">
        <v>14</v>
      </c>
      <c r="F116" s="13">
        <v>2</v>
      </c>
      <c r="G116" s="13">
        <v>35</v>
      </c>
      <c r="H116" s="13">
        <v>23</v>
      </c>
      <c r="I116" s="8" t="s">
        <v>406</v>
      </c>
      <c r="J116" s="13">
        <v>0</v>
      </c>
      <c r="K116" s="13">
        <v>1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129</v>
      </c>
      <c r="S116" s="13">
        <v>23</v>
      </c>
      <c r="T116" s="13">
        <v>0</v>
      </c>
      <c r="U116" s="13">
        <v>0</v>
      </c>
      <c r="V116" s="13">
        <v>0</v>
      </c>
      <c r="W116" s="13">
        <v>1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1</v>
      </c>
    </row>
    <row r="117" spans="2:31" x14ac:dyDescent="0.25">
      <c r="B117" t="s">
        <v>1341</v>
      </c>
      <c r="C117" s="7" t="s">
        <v>659</v>
      </c>
      <c r="D117" s="14">
        <v>8800</v>
      </c>
      <c r="E117" s="15">
        <v>14</v>
      </c>
      <c r="F117" s="15">
        <v>2</v>
      </c>
      <c r="G117" s="15">
        <v>37</v>
      </c>
      <c r="H117" s="15">
        <v>24</v>
      </c>
      <c r="I117" s="6" t="s">
        <v>658</v>
      </c>
      <c r="J117" s="15">
        <v>0</v>
      </c>
      <c r="K117" s="15">
        <v>1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130</v>
      </c>
      <c r="S117" s="15">
        <v>24</v>
      </c>
      <c r="T117" s="15">
        <v>0</v>
      </c>
      <c r="U117" s="15">
        <v>0</v>
      </c>
      <c r="V117" s="15">
        <v>0</v>
      </c>
      <c r="W117" s="15">
        <v>1</v>
      </c>
      <c r="X117" s="15">
        <v>1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1</v>
      </c>
    </row>
    <row r="118" spans="2:31" x14ac:dyDescent="0.25">
      <c r="B118" t="s">
        <v>1326</v>
      </c>
      <c r="C118" s="9" t="s">
        <v>661</v>
      </c>
      <c r="D118" s="12">
        <v>150</v>
      </c>
      <c r="E118" s="13">
        <v>15</v>
      </c>
      <c r="F118" s="13">
        <v>8</v>
      </c>
      <c r="G118" s="13">
        <v>51</v>
      </c>
      <c r="H118" s="13">
        <v>25</v>
      </c>
      <c r="I118" s="8" t="s">
        <v>557</v>
      </c>
      <c r="J118" s="13">
        <v>0</v>
      </c>
      <c r="K118" s="13">
        <v>0</v>
      </c>
      <c r="L118" s="13">
        <v>1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131</v>
      </c>
      <c r="S118" s="13">
        <v>25</v>
      </c>
      <c r="T118" s="13">
        <v>1</v>
      </c>
      <c r="U118" s="13">
        <v>1</v>
      </c>
      <c r="V118" s="13">
        <v>1</v>
      </c>
      <c r="W118" s="13">
        <v>0</v>
      </c>
      <c r="X118" s="13">
        <v>0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0</v>
      </c>
    </row>
    <row r="119" spans="2:31" x14ac:dyDescent="0.25">
      <c r="B119" t="s">
        <v>1326</v>
      </c>
      <c r="C119" s="7" t="s">
        <v>663</v>
      </c>
      <c r="D119" s="14">
        <v>1500</v>
      </c>
      <c r="E119" s="15">
        <v>15</v>
      </c>
      <c r="F119" s="15">
        <v>8</v>
      </c>
      <c r="G119" s="15">
        <v>0</v>
      </c>
      <c r="H119" s="15">
        <v>26</v>
      </c>
      <c r="I119" s="6" t="s">
        <v>353</v>
      </c>
      <c r="J119" s="15">
        <v>0</v>
      </c>
      <c r="K119" s="15">
        <v>0</v>
      </c>
      <c r="L119" s="15">
        <v>1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132</v>
      </c>
      <c r="S119" s="15">
        <v>26</v>
      </c>
      <c r="T119" s="15">
        <v>1</v>
      </c>
      <c r="U119" s="15">
        <v>1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1</v>
      </c>
      <c r="AC119" s="15">
        <v>1</v>
      </c>
      <c r="AD119" s="15">
        <v>1</v>
      </c>
      <c r="AE119" s="15">
        <v>1</v>
      </c>
    </row>
    <row r="120" spans="2:31" x14ac:dyDescent="0.25">
      <c r="B120" t="s">
        <v>1353</v>
      </c>
      <c r="C120" s="9" t="s">
        <v>666</v>
      </c>
      <c r="D120" s="12">
        <v>200</v>
      </c>
      <c r="E120" s="13">
        <v>15</v>
      </c>
      <c r="F120" s="13">
        <v>8</v>
      </c>
      <c r="G120" s="13">
        <v>53</v>
      </c>
      <c r="H120" s="13">
        <v>27</v>
      </c>
      <c r="I120" s="8" t="s">
        <v>664</v>
      </c>
      <c r="J120" s="13">
        <v>0</v>
      </c>
      <c r="K120" s="13">
        <v>0</v>
      </c>
      <c r="L120" s="13">
        <v>1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133</v>
      </c>
      <c r="S120" s="13">
        <v>27</v>
      </c>
      <c r="T120" s="13">
        <v>1</v>
      </c>
      <c r="U120" s="13">
        <v>1</v>
      </c>
      <c r="V120" s="13">
        <v>1</v>
      </c>
      <c r="W120" s="13">
        <v>0</v>
      </c>
      <c r="X120" s="13">
        <v>0</v>
      </c>
      <c r="Y120" s="13">
        <v>1</v>
      </c>
      <c r="Z120" s="13">
        <v>1</v>
      </c>
      <c r="AA120" s="13">
        <v>0</v>
      </c>
      <c r="AB120" s="13">
        <v>1</v>
      </c>
      <c r="AC120" s="13">
        <v>1</v>
      </c>
      <c r="AD120" s="13">
        <v>1</v>
      </c>
      <c r="AE120" s="13">
        <v>0</v>
      </c>
    </row>
    <row r="121" spans="2:31" x14ac:dyDescent="0.25">
      <c r="B121" t="s">
        <v>1353</v>
      </c>
      <c r="C121" s="7" t="s">
        <v>668</v>
      </c>
      <c r="D121" s="14">
        <v>260</v>
      </c>
      <c r="E121" s="15">
        <v>15</v>
      </c>
      <c r="F121" s="15">
        <v>8</v>
      </c>
      <c r="G121" s="15">
        <v>55</v>
      </c>
      <c r="H121" s="15">
        <v>28</v>
      </c>
      <c r="I121" s="6" t="s">
        <v>667</v>
      </c>
      <c r="J121" s="15">
        <v>0</v>
      </c>
      <c r="K121" s="15">
        <v>0</v>
      </c>
      <c r="L121" s="15">
        <v>1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134</v>
      </c>
      <c r="S121" s="15">
        <v>28</v>
      </c>
      <c r="T121" s="15">
        <v>1</v>
      </c>
      <c r="U121" s="15">
        <v>1</v>
      </c>
      <c r="V121" s="15">
        <v>1</v>
      </c>
      <c r="W121" s="15">
        <v>0</v>
      </c>
      <c r="X121" s="15">
        <v>0</v>
      </c>
      <c r="Y121" s="15">
        <v>1</v>
      </c>
      <c r="Z121" s="15">
        <v>1</v>
      </c>
      <c r="AA121" s="15">
        <v>0</v>
      </c>
      <c r="AB121" s="15">
        <v>1</v>
      </c>
      <c r="AC121" s="15">
        <v>1</v>
      </c>
      <c r="AD121" s="15">
        <v>1</v>
      </c>
      <c r="AE121" s="15">
        <v>0</v>
      </c>
    </row>
    <row r="122" spans="2:31" x14ac:dyDescent="0.25">
      <c r="B122" t="s">
        <v>1354</v>
      </c>
      <c r="C122" s="9" t="s">
        <v>669</v>
      </c>
      <c r="D122" s="12">
        <v>330</v>
      </c>
      <c r="E122" s="13">
        <v>15</v>
      </c>
      <c r="F122" s="13">
        <v>2</v>
      </c>
      <c r="G122" s="13">
        <v>52</v>
      </c>
      <c r="H122" s="13">
        <v>29</v>
      </c>
      <c r="I122" s="8" t="s">
        <v>638</v>
      </c>
      <c r="J122" s="13">
        <v>0</v>
      </c>
      <c r="K122" s="13">
        <v>0</v>
      </c>
      <c r="L122" s="13">
        <v>1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135</v>
      </c>
      <c r="S122" s="13">
        <v>29</v>
      </c>
      <c r="T122" s="13">
        <v>1</v>
      </c>
      <c r="U122" s="13">
        <v>1</v>
      </c>
      <c r="V122" s="13">
        <v>1</v>
      </c>
      <c r="W122" s="13">
        <v>0</v>
      </c>
      <c r="X122" s="13">
        <v>0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0</v>
      </c>
    </row>
    <row r="123" spans="2:31" x14ac:dyDescent="0.25">
      <c r="B123" t="s">
        <v>1354</v>
      </c>
      <c r="C123" s="7" t="s">
        <v>671</v>
      </c>
      <c r="D123" s="14">
        <v>400</v>
      </c>
      <c r="E123" s="15">
        <v>15</v>
      </c>
      <c r="F123" s="15">
        <v>8</v>
      </c>
      <c r="G123" s="15">
        <v>57</v>
      </c>
      <c r="H123" s="15">
        <v>30</v>
      </c>
      <c r="I123" s="6" t="s">
        <v>670</v>
      </c>
      <c r="J123" s="15">
        <v>0</v>
      </c>
      <c r="K123" s="15">
        <v>0</v>
      </c>
      <c r="L123" s="15">
        <v>1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136</v>
      </c>
      <c r="S123" s="15">
        <v>30</v>
      </c>
      <c r="T123" s="15">
        <v>1</v>
      </c>
      <c r="U123" s="15">
        <v>1</v>
      </c>
      <c r="V123" s="15">
        <v>1</v>
      </c>
      <c r="W123" s="15">
        <v>0</v>
      </c>
      <c r="X123" s="15">
        <v>0</v>
      </c>
      <c r="Y123" s="15">
        <v>1</v>
      </c>
      <c r="Z123" s="15">
        <v>1</v>
      </c>
      <c r="AA123" s="15">
        <v>0</v>
      </c>
      <c r="AB123" s="15">
        <v>1</v>
      </c>
      <c r="AC123" s="15">
        <v>1</v>
      </c>
      <c r="AD123" s="15">
        <v>1</v>
      </c>
      <c r="AE123" s="15">
        <v>0</v>
      </c>
    </row>
    <row r="124" spans="2:31" x14ac:dyDescent="0.25">
      <c r="B124" t="s">
        <v>1355</v>
      </c>
      <c r="C124" s="9" t="s">
        <v>674</v>
      </c>
      <c r="D124" s="12">
        <v>500</v>
      </c>
      <c r="E124" s="13">
        <v>29</v>
      </c>
      <c r="F124" s="13">
        <v>1</v>
      </c>
      <c r="G124" s="13">
        <v>59</v>
      </c>
      <c r="H124" s="13">
        <v>31</v>
      </c>
      <c r="I124" s="8" t="s">
        <v>672</v>
      </c>
      <c r="J124" s="13">
        <v>0</v>
      </c>
      <c r="K124" s="13">
        <v>0</v>
      </c>
      <c r="L124" s="13">
        <v>1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137</v>
      </c>
      <c r="S124" s="13">
        <v>31</v>
      </c>
      <c r="T124" s="13">
        <v>1</v>
      </c>
      <c r="U124" s="13">
        <v>1</v>
      </c>
      <c r="V124" s="13">
        <v>1</v>
      </c>
      <c r="W124" s="13">
        <v>0</v>
      </c>
      <c r="X124" s="13">
        <v>0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0</v>
      </c>
    </row>
    <row r="125" spans="2:31" x14ac:dyDescent="0.25">
      <c r="B125" t="s">
        <v>1355</v>
      </c>
      <c r="C125" s="7" t="s">
        <v>678</v>
      </c>
      <c r="D125" s="14">
        <v>600</v>
      </c>
      <c r="E125" s="15">
        <v>15</v>
      </c>
      <c r="F125" s="15">
        <v>12</v>
      </c>
      <c r="G125" s="15">
        <v>61</v>
      </c>
      <c r="H125" s="15">
        <v>32</v>
      </c>
      <c r="I125" s="6" t="s">
        <v>676</v>
      </c>
      <c r="J125" s="15">
        <v>0</v>
      </c>
      <c r="K125" s="15">
        <v>0</v>
      </c>
      <c r="L125" s="15">
        <v>1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138</v>
      </c>
      <c r="S125" s="15">
        <v>32</v>
      </c>
      <c r="T125" s="15">
        <v>0</v>
      </c>
      <c r="U125" s="15">
        <v>1</v>
      </c>
      <c r="V125" s="15">
        <v>1</v>
      </c>
      <c r="W125" s="15">
        <v>0</v>
      </c>
      <c r="X125" s="15">
        <v>0</v>
      </c>
      <c r="Y125" s="15">
        <v>1</v>
      </c>
      <c r="Z125" s="15">
        <v>1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</row>
    <row r="126" spans="2:31" x14ac:dyDescent="0.25">
      <c r="B126" t="s">
        <v>1355</v>
      </c>
      <c r="C126" s="9" t="s">
        <v>681</v>
      </c>
      <c r="D126" s="12">
        <v>800</v>
      </c>
      <c r="E126" s="13">
        <v>29</v>
      </c>
      <c r="F126" s="13">
        <v>4</v>
      </c>
      <c r="G126" s="13">
        <v>64</v>
      </c>
      <c r="H126" s="13">
        <v>33</v>
      </c>
      <c r="I126" s="8" t="s">
        <v>680</v>
      </c>
      <c r="J126" s="13">
        <v>0</v>
      </c>
      <c r="K126" s="13">
        <v>0</v>
      </c>
      <c r="L126" s="13">
        <v>1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139</v>
      </c>
      <c r="S126" s="13">
        <v>33</v>
      </c>
      <c r="T126" s="13">
        <v>0</v>
      </c>
      <c r="U126" s="13">
        <v>0</v>
      </c>
      <c r="V126" s="13">
        <v>1</v>
      </c>
      <c r="W126" s="13">
        <v>0</v>
      </c>
      <c r="X126" s="13">
        <v>1</v>
      </c>
      <c r="Y126" s="13">
        <v>1</v>
      </c>
      <c r="Z126" s="13">
        <v>1</v>
      </c>
      <c r="AA126" s="13">
        <v>0</v>
      </c>
      <c r="AB126" s="13">
        <v>1</v>
      </c>
      <c r="AC126" s="13">
        <v>1</v>
      </c>
      <c r="AD126" s="13">
        <v>1</v>
      </c>
      <c r="AE126" s="13">
        <v>0</v>
      </c>
    </row>
    <row r="127" spans="2:31" x14ac:dyDescent="0.25">
      <c r="B127" t="s">
        <v>1356</v>
      </c>
      <c r="C127" s="7" t="s">
        <v>684</v>
      </c>
      <c r="D127" s="14">
        <v>1000</v>
      </c>
      <c r="E127" s="15">
        <v>15</v>
      </c>
      <c r="F127" s="15">
        <v>8</v>
      </c>
      <c r="G127" s="15">
        <v>63</v>
      </c>
      <c r="H127" s="15">
        <v>34</v>
      </c>
      <c r="I127" s="6" t="s">
        <v>682</v>
      </c>
      <c r="J127" s="15">
        <v>0</v>
      </c>
      <c r="K127" s="15">
        <v>0</v>
      </c>
      <c r="L127" s="15">
        <v>1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140</v>
      </c>
      <c r="S127" s="15">
        <v>34</v>
      </c>
      <c r="T127" s="15">
        <v>1</v>
      </c>
      <c r="U127" s="15">
        <v>1</v>
      </c>
      <c r="V127" s="15">
        <v>1</v>
      </c>
      <c r="W127" s="15">
        <v>0</v>
      </c>
      <c r="X127" s="15">
        <v>0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  <c r="AE127" s="15">
        <v>0</v>
      </c>
    </row>
    <row r="128" spans="2:31" x14ac:dyDescent="0.25">
      <c r="B128" t="s">
        <v>1356</v>
      </c>
      <c r="C128" s="9" t="s">
        <v>686</v>
      </c>
      <c r="D128" s="12">
        <v>1200</v>
      </c>
      <c r="E128" s="13">
        <v>29</v>
      </c>
      <c r="F128" s="13">
        <v>12</v>
      </c>
      <c r="G128" s="13">
        <v>65</v>
      </c>
      <c r="H128" s="13">
        <v>35</v>
      </c>
      <c r="I128" s="8" t="s">
        <v>685</v>
      </c>
      <c r="J128" s="13">
        <v>0</v>
      </c>
      <c r="K128" s="13">
        <v>0</v>
      </c>
      <c r="L128" s="13">
        <v>1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141</v>
      </c>
      <c r="S128" s="13">
        <v>35</v>
      </c>
      <c r="T128" s="13">
        <v>1</v>
      </c>
      <c r="U128" s="13">
        <v>1</v>
      </c>
      <c r="V128" s="13">
        <v>1</v>
      </c>
      <c r="W128" s="13">
        <v>0</v>
      </c>
      <c r="X128" s="13">
        <v>0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0</v>
      </c>
    </row>
    <row r="129" spans="2:31" x14ac:dyDescent="0.25">
      <c r="B129" t="s">
        <v>1356</v>
      </c>
      <c r="C129" s="7" t="s">
        <v>688</v>
      </c>
      <c r="D129" s="14">
        <v>1500</v>
      </c>
      <c r="E129" s="15">
        <v>29</v>
      </c>
      <c r="F129" s="15">
        <v>14</v>
      </c>
      <c r="G129" s="15">
        <v>66</v>
      </c>
      <c r="H129" s="15">
        <v>36</v>
      </c>
      <c r="I129" s="6" t="s">
        <v>687</v>
      </c>
      <c r="J129" s="15">
        <v>0</v>
      </c>
      <c r="K129" s="15">
        <v>0</v>
      </c>
      <c r="L129" s="15">
        <v>1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142</v>
      </c>
      <c r="S129" s="15">
        <v>36</v>
      </c>
      <c r="T129" s="15">
        <v>1</v>
      </c>
      <c r="U129" s="15">
        <v>1</v>
      </c>
      <c r="V129" s="15">
        <v>1</v>
      </c>
      <c r="W129" s="15">
        <v>0</v>
      </c>
      <c r="X129" s="15">
        <v>0</v>
      </c>
      <c r="Y129" s="15">
        <v>1</v>
      </c>
      <c r="Z129" s="15">
        <v>1</v>
      </c>
      <c r="AA129" s="15">
        <v>1</v>
      </c>
      <c r="AB129" s="15">
        <v>1</v>
      </c>
      <c r="AC129" s="15">
        <v>1</v>
      </c>
      <c r="AD129" s="15">
        <v>1</v>
      </c>
      <c r="AE129" s="15">
        <v>0</v>
      </c>
    </row>
    <row r="130" spans="2:31" x14ac:dyDescent="0.25">
      <c r="B130" t="s">
        <v>1357</v>
      </c>
      <c r="C130" s="9" t="s">
        <v>691</v>
      </c>
      <c r="D130" s="12">
        <v>1800</v>
      </c>
      <c r="E130" s="13">
        <v>15</v>
      </c>
      <c r="F130" s="13">
        <v>8</v>
      </c>
      <c r="G130" s="13">
        <v>68</v>
      </c>
      <c r="H130" s="13">
        <v>37</v>
      </c>
      <c r="I130" s="8" t="s">
        <v>689</v>
      </c>
      <c r="J130" s="13">
        <v>0</v>
      </c>
      <c r="K130" s="13">
        <v>0</v>
      </c>
      <c r="L130" s="13">
        <v>1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143</v>
      </c>
      <c r="S130" s="13">
        <v>37</v>
      </c>
      <c r="T130" s="13">
        <v>1</v>
      </c>
      <c r="U130" s="13">
        <v>1</v>
      </c>
      <c r="V130" s="13">
        <v>1</v>
      </c>
      <c r="W130" s="13">
        <v>0</v>
      </c>
      <c r="X130" s="13">
        <v>0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0</v>
      </c>
    </row>
    <row r="131" spans="2:31" x14ac:dyDescent="0.25">
      <c r="B131" t="s">
        <v>1357</v>
      </c>
      <c r="C131" s="7" t="s">
        <v>695</v>
      </c>
      <c r="D131" s="14">
        <v>2180</v>
      </c>
      <c r="E131" s="15">
        <v>15</v>
      </c>
      <c r="F131" s="15">
        <v>4</v>
      </c>
      <c r="G131" s="15">
        <v>69</v>
      </c>
      <c r="H131" s="15">
        <v>38</v>
      </c>
      <c r="I131" s="6" t="s">
        <v>693</v>
      </c>
      <c r="J131" s="15">
        <v>0</v>
      </c>
      <c r="K131" s="15">
        <v>0</v>
      </c>
      <c r="L131" s="15">
        <v>1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144</v>
      </c>
      <c r="S131" s="15">
        <v>38</v>
      </c>
      <c r="T131" s="15">
        <v>1</v>
      </c>
      <c r="U131" s="15">
        <v>1</v>
      </c>
      <c r="V131" s="15">
        <v>1</v>
      </c>
      <c r="W131" s="15">
        <v>0</v>
      </c>
      <c r="X131" s="15">
        <v>0</v>
      </c>
      <c r="Y131" s="15">
        <v>1</v>
      </c>
      <c r="Z131" s="15">
        <v>1</v>
      </c>
      <c r="AA131" s="15">
        <v>1</v>
      </c>
      <c r="AB131" s="15">
        <v>1</v>
      </c>
      <c r="AC131" s="15">
        <v>1</v>
      </c>
      <c r="AD131" s="15">
        <v>1</v>
      </c>
      <c r="AE131" s="15">
        <v>0</v>
      </c>
    </row>
    <row r="132" spans="2:31" x14ac:dyDescent="0.25">
      <c r="B132" t="s">
        <v>1357</v>
      </c>
      <c r="C132" s="9" t="s">
        <v>699</v>
      </c>
      <c r="D132" s="12">
        <v>2550</v>
      </c>
      <c r="E132" s="13">
        <v>15</v>
      </c>
      <c r="F132" s="13">
        <v>7</v>
      </c>
      <c r="G132" s="13">
        <v>72</v>
      </c>
      <c r="H132" s="13">
        <v>39</v>
      </c>
      <c r="I132" s="8" t="s">
        <v>697</v>
      </c>
      <c r="J132" s="13">
        <v>0</v>
      </c>
      <c r="K132" s="13">
        <v>0</v>
      </c>
      <c r="L132" s="13">
        <v>1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145</v>
      </c>
      <c r="S132" s="13">
        <v>39</v>
      </c>
      <c r="T132" s="13">
        <v>1</v>
      </c>
      <c r="U132" s="13">
        <v>1</v>
      </c>
      <c r="V132" s="13">
        <v>1</v>
      </c>
      <c r="W132" s="13">
        <v>0</v>
      </c>
      <c r="X132" s="13">
        <v>0</v>
      </c>
      <c r="Y132" s="13">
        <v>1</v>
      </c>
      <c r="Z132" s="13">
        <v>1</v>
      </c>
      <c r="AA132" s="13">
        <v>0</v>
      </c>
      <c r="AB132" s="13">
        <v>1</v>
      </c>
      <c r="AC132" s="13">
        <v>1</v>
      </c>
      <c r="AD132" s="13">
        <v>1</v>
      </c>
      <c r="AE132" s="13">
        <v>0</v>
      </c>
    </row>
    <row r="133" spans="2:31" x14ac:dyDescent="0.25">
      <c r="B133" t="s">
        <v>1350</v>
      </c>
      <c r="C133" s="7" t="s">
        <v>702</v>
      </c>
      <c r="D133" s="14">
        <v>3000</v>
      </c>
      <c r="E133" s="15">
        <v>15</v>
      </c>
      <c r="F133" s="15">
        <v>1</v>
      </c>
      <c r="G133" s="15">
        <v>71</v>
      </c>
      <c r="H133" s="15">
        <v>40</v>
      </c>
      <c r="I133" s="6" t="s">
        <v>700</v>
      </c>
      <c r="J133" s="15">
        <v>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146</v>
      </c>
      <c r="S133" s="15">
        <v>40</v>
      </c>
      <c r="T133" s="15">
        <v>1</v>
      </c>
      <c r="U133" s="15">
        <v>1</v>
      </c>
      <c r="V133" s="15">
        <v>1</v>
      </c>
      <c r="W133" s="15">
        <v>0</v>
      </c>
      <c r="X133" s="15">
        <v>0</v>
      </c>
      <c r="Y133" s="15">
        <v>1</v>
      </c>
      <c r="Z133" s="15">
        <v>1</v>
      </c>
      <c r="AA133" s="15">
        <v>1</v>
      </c>
      <c r="AB133" s="15">
        <v>1</v>
      </c>
      <c r="AC133" s="15">
        <v>1</v>
      </c>
      <c r="AD133" s="15">
        <v>1</v>
      </c>
      <c r="AE133" s="15">
        <v>0</v>
      </c>
    </row>
    <row r="134" spans="2:31" x14ac:dyDescent="0.25">
      <c r="B134" t="s">
        <v>1350</v>
      </c>
      <c r="C134" s="9" t="s">
        <v>705</v>
      </c>
      <c r="D134" s="12">
        <v>3700</v>
      </c>
      <c r="E134" s="13">
        <v>29</v>
      </c>
      <c r="F134" s="13">
        <v>3</v>
      </c>
      <c r="G134" s="13">
        <v>74</v>
      </c>
      <c r="H134" s="13">
        <v>41</v>
      </c>
      <c r="I134" s="8" t="s">
        <v>704</v>
      </c>
      <c r="J134" s="13">
        <v>0</v>
      </c>
      <c r="K134" s="13">
        <v>0</v>
      </c>
      <c r="L134" s="13">
        <v>1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147</v>
      </c>
      <c r="S134" s="13">
        <v>41</v>
      </c>
      <c r="T134" s="13">
        <v>1</v>
      </c>
      <c r="U134" s="13">
        <v>1</v>
      </c>
      <c r="V134" s="13">
        <v>1</v>
      </c>
      <c r="W134" s="13">
        <v>0</v>
      </c>
      <c r="X134" s="13">
        <v>0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0</v>
      </c>
    </row>
    <row r="135" spans="2:31" x14ac:dyDescent="0.25">
      <c r="B135" t="s">
        <v>1350</v>
      </c>
      <c r="C135" s="7" t="s">
        <v>709</v>
      </c>
      <c r="D135" s="14">
        <v>4400</v>
      </c>
      <c r="E135" s="15">
        <v>29</v>
      </c>
      <c r="F135" s="15">
        <v>2</v>
      </c>
      <c r="G135" s="15">
        <v>76</v>
      </c>
      <c r="H135" s="15">
        <v>42</v>
      </c>
      <c r="I135" s="6" t="s">
        <v>707</v>
      </c>
      <c r="J135" s="15">
        <v>0</v>
      </c>
      <c r="K135" s="15">
        <v>0</v>
      </c>
      <c r="L135" s="15">
        <v>1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148</v>
      </c>
      <c r="S135" s="15">
        <v>42</v>
      </c>
      <c r="T135" s="15">
        <v>1</v>
      </c>
      <c r="U135" s="15">
        <v>1</v>
      </c>
      <c r="V135" s="15">
        <v>1</v>
      </c>
      <c r="W135" s="15">
        <v>0</v>
      </c>
      <c r="X135" s="15">
        <v>0</v>
      </c>
      <c r="Y135" s="15">
        <v>1</v>
      </c>
      <c r="Z135" s="15">
        <v>1</v>
      </c>
      <c r="AA135" s="15">
        <v>1</v>
      </c>
      <c r="AB135" s="15">
        <v>1</v>
      </c>
      <c r="AC135" s="15">
        <v>1</v>
      </c>
      <c r="AD135" s="15">
        <v>1</v>
      </c>
      <c r="AE135" s="15">
        <v>0</v>
      </c>
    </row>
    <row r="136" spans="2:31" x14ac:dyDescent="0.25">
      <c r="B136" t="s">
        <v>1351</v>
      </c>
      <c r="C136" s="9" t="s">
        <v>712</v>
      </c>
      <c r="D136" s="12">
        <v>5200</v>
      </c>
      <c r="E136" s="13">
        <v>15</v>
      </c>
      <c r="F136" s="13">
        <v>2</v>
      </c>
      <c r="G136" s="13">
        <v>78</v>
      </c>
      <c r="H136" s="13">
        <v>43</v>
      </c>
      <c r="I136" s="8" t="s">
        <v>711</v>
      </c>
      <c r="J136" s="13">
        <v>0</v>
      </c>
      <c r="K136" s="13">
        <v>0</v>
      </c>
      <c r="L136" s="13">
        <v>1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149</v>
      </c>
      <c r="S136" s="13">
        <v>43</v>
      </c>
      <c r="T136" s="13">
        <v>1</v>
      </c>
      <c r="U136" s="13">
        <v>1</v>
      </c>
      <c r="V136" s="13">
        <v>1</v>
      </c>
      <c r="W136" s="13">
        <v>0</v>
      </c>
      <c r="X136" s="13">
        <v>0</v>
      </c>
      <c r="Y136" s="13">
        <v>0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0</v>
      </c>
    </row>
    <row r="137" spans="2:31" x14ac:dyDescent="0.25">
      <c r="B137" t="s">
        <v>1351</v>
      </c>
      <c r="C137" s="7" t="s">
        <v>715</v>
      </c>
      <c r="D137" s="14">
        <v>6100</v>
      </c>
      <c r="E137" s="15">
        <v>15</v>
      </c>
      <c r="F137" s="15">
        <v>8</v>
      </c>
      <c r="G137" s="15">
        <v>75</v>
      </c>
      <c r="H137" s="15">
        <v>44</v>
      </c>
      <c r="I137" s="6" t="s">
        <v>714</v>
      </c>
      <c r="J137" s="15">
        <v>0</v>
      </c>
      <c r="K137" s="15">
        <v>0</v>
      </c>
      <c r="L137" s="15">
        <v>1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150</v>
      </c>
      <c r="S137" s="15">
        <v>44</v>
      </c>
      <c r="T137" s="15">
        <v>1</v>
      </c>
      <c r="U137" s="15">
        <v>1</v>
      </c>
      <c r="V137" s="15">
        <v>1</v>
      </c>
      <c r="W137" s="15">
        <v>0</v>
      </c>
      <c r="X137" s="15">
        <v>0</v>
      </c>
      <c r="Y137" s="15">
        <v>1</v>
      </c>
      <c r="Z137" s="15">
        <v>1</v>
      </c>
      <c r="AA137" s="15">
        <v>1</v>
      </c>
      <c r="AB137" s="15">
        <v>1</v>
      </c>
      <c r="AC137" s="15">
        <v>1</v>
      </c>
      <c r="AD137" s="15">
        <v>1</v>
      </c>
      <c r="AE137" s="15">
        <v>0</v>
      </c>
    </row>
    <row r="138" spans="2:31" x14ac:dyDescent="0.25">
      <c r="B138" t="s">
        <v>1352</v>
      </c>
      <c r="C138" s="9" t="s">
        <v>718</v>
      </c>
      <c r="D138" s="12">
        <v>7100</v>
      </c>
      <c r="E138" s="13">
        <v>15</v>
      </c>
      <c r="F138" s="13">
        <v>8</v>
      </c>
      <c r="G138" s="13">
        <v>79</v>
      </c>
      <c r="H138" s="13">
        <v>45</v>
      </c>
      <c r="I138" s="8" t="s">
        <v>717</v>
      </c>
      <c r="J138" s="13">
        <v>0</v>
      </c>
      <c r="K138" s="13">
        <v>0</v>
      </c>
      <c r="L138" s="13">
        <v>1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151</v>
      </c>
      <c r="S138" s="13">
        <v>45</v>
      </c>
      <c r="T138" s="13">
        <v>1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1</v>
      </c>
      <c r="AC138" s="13">
        <v>1</v>
      </c>
      <c r="AD138" s="13">
        <v>1</v>
      </c>
      <c r="AE138" s="13">
        <v>0</v>
      </c>
    </row>
    <row r="139" spans="2:31" x14ac:dyDescent="0.25">
      <c r="B139" t="s">
        <v>1352</v>
      </c>
      <c r="C139" s="7" t="s">
        <v>720</v>
      </c>
      <c r="D139" s="14">
        <v>8300</v>
      </c>
      <c r="E139" s="15">
        <v>15</v>
      </c>
      <c r="F139" s="15">
        <v>2</v>
      </c>
      <c r="G139" s="15">
        <v>80</v>
      </c>
      <c r="H139" s="15">
        <v>46</v>
      </c>
      <c r="I139" s="6" t="s">
        <v>719</v>
      </c>
      <c r="J139" s="15">
        <v>0</v>
      </c>
      <c r="K139" s="15">
        <v>0</v>
      </c>
      <c r="L139" s="15">
        <v>1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152</v>
      </c>
      <c r="S139" s="15">
        <v>46</v>
      </c>
      <c r="T139" s="15">
        <v>0</v>
      </c>
      <c r="U139" s="15">
        <v>1</v>
      </c>
      <c r="V139" s="15">
        <v>1</v>
      </c>
      <c r="W139" s="15">
        <v>0</v>
      </c>
      <c r="X139" s="15">
        <v>0</v>
      </c>
      <c r="Y139" s="15">
        <v>1</v>
      </c>
      <c r="Z139" s="15">
        <v>1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</row>
    <row r="140" spans="2:31" x14ac:dyDescent="0.25">
      <c r="B140" t="s">
        <v>1328</v>
      </c>
      <c r="C140" s="9" t="s">
        <v>722</v>
      </c>
      <c r="D140" s="12">
        <v>12000</v>
      </c>
      <c r="E140" s="13">
        <v>15</v>
      </c>
      <c r="F140" s="13">
        <v>9</v>
      </c>
      <c r="G140" s="13">
        <v>83</v>
      </c>
      <c r="H140" s="13">
        <v>47</v>
      </c>
      <c r="I140" s="8" t="s">
        <v>721</v>
      </c>
      <c r="J140" s="13">
        <v>0</v>
      </c>
      <c r="K140" s="13">
        <v>0</v>
      </c>
      <c r="L140" s="13">
        <v>1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153</v>
      </c>
      <c r="S140" s="13">
        <v>47</v>
      </c>
      <c r="T140" s="13">
        <v>1</v>
      </c>
      <c r="U140" s="13">
        <v>1</v>
      </c>
      <c r="V140" s="13">
        <v>1</v>
      </c>
      <c r="W140" s="13">
        <v>0</v>
      </c>
      <c r="X140" s="13">
        <v>0</v>
      </c>
      <c r="Y140" s="13">
        <v>1</v>
      </c>
      <c r="Z140" s="13">
        <v>1</v>
      </c>
      <c r="AA140" s="13">
        <v>1</v>
      </c>
      <c r="AB140" s="13">
        <v>1</v>
      </c>
      <c r="AC140" s="13">
        <v>1</v>
      </c>
      <c r="AD140" s="13">
        <v>1</v>
      </c>
      <c r="AE140" s="13">
        <v>0</v>
      </c>
    </row>
    <row r="141" spans="2:31" x14ac:dyDescent="0.25">
      <c r="B141" t="s">
        <v>1328</v>
      </c>
      <c r="C141" s="7" t="s">
        <v>724</v>
      </c>
      <c r="D141" s="14">
        <v>13000</v>
      </c>
      <c r="E141" s="15">
        <v>29</v>
      </c>
      <c r="F141" s="15">
        <v>10</v>
      </c>
      <c r="G141" s="15">
        <v>84</v>
      </c>
      <c r="H141" s="15">
        <v>48</v>
      </c>
      <c r="I141" s="6" t="s">
        <v>723</v>
      </c>
      <c r="J141" s="15">
        <v>0</v>
      </c>
      <c r="K141" s="15">
        <v>0</v>
      </c>
      <c r="L141" s="15">
        <v>1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154</v>
      </c>
      <c r="S141" s="15">
        <v>48</v>
      </c>
      <c r="T141" s="15">
        <v>1</v>
      </c>
      <c r="U141" s="15">
        <v>1</v>
      </c>
      <c r="V141" s="15">
        <v>1</v>
      </c>
      <c r="W141" s="15">
        <v>0</v>
      </c>
      <c r="X141" s="15">
        <v>0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0</v>
      </c>
    </row>
    <row r="142" spans="2:31" x14ac:dyDescent="0.25">
      <c r="B142" t="s">
        <v>1327</v>
      </c>
      <c r="C142" s="9" t="s">
        <v>725</v>
      </c>
      <c r="D142" s="12">
        <v>250</v>
      </c>
      <c r="E142" s="13">
        <v>16</v>
      </c>
      <c r="F142" s="13">
        <v>8</v>
      </c>
      <c r="G142" s="13">
        <v>54</v>
      </c>
      <c r="H142" s="13">
        <v>49</v>
      </c>
      <c r="I142" s="8" t="s">
        <v>396</v>
      </c>
      <c r="J142" s="13">
        <v>0</v>
      </c>
      <c r="K142" s="13">
        <v>0</v>
      </c>
      <c r="L142" s="13">
        <v>1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155</v>
      </c>
      <c r="S142" s="13">
        <v>49</v>
      </c>
      <c r="T142" s="13">
        <v>0</v>
      </c>
      <c r="U142" s="13">
        <v>0</v>
      </c>
      <c r="V142" s="13">
        <v>0</v>
      </c>
      <c r="W142" s="13">
        <v>1</v>
      </c>
      <c r="X142" s="13">
        <v>1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1</v>
      </c>
    </row>
    <row r="143" spans="2:31" x14ac:dyDescent="0.25">
      <c r="B143" t="s">
        <v>1358</v>
      </c>
      <c r="C143" s="7" t="s">
        <v>726</v>
      </c>
      <c r="D143" s="14">
        <v>330</v>
      </c>
      <c r="E143" s="15">
        <v>16</v>
      </c>
      <c r="F143" s="15">
        <v>9</v>
      </c>
      <c r="G143" s="15">
        <v>56</v>
      </c>
      <c r="H143" s="15">
        <v>50</v>
      </c>
      <c r="I143" s="6" t="s">
        <v>607</v>
      </c>
      <c r="J143" s="15">
        <v>0</v>
      </c>
      <c r="K143" s="15">
        <v>0</v>
      </c>
      <c r="L143" s="15">
        <v>1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156</v>
      </c>
      <c r="S143" s="15">
        <v>50</v>
      </c>
      <c r="T143" s="15">
        <v>0</v>
      </c>
      <c r="U143" s="15">
        <v>0</v>
      </c>
      <c r="V143" s="15">
        <v>0</v>
      </c>
      <c r="W143" s="15">
        <v>1</v>
      </c>
      <c r="X143" s="15">
        <v>1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1</v>
      </c>
    </row>
    <row r="144" spans="2:31" x14ac:dyDescent="0.25">
      <c r="B144" t="s">
        <v>1359</v>
      </c>
      <c r="C144" s="9" t="s">
        <v>729</v>
      </c>
      <c r="D144" s="12">
        <v>450</v>
      </c>
      <c r="E144" s="13">
        <v>16</v>
      </c>
      <c r="F144" s="13">
        <v>8</v>
      </c>
      <c r="G144" s="13">
        <v>58</v>
      </c>
      <c r="H144" s="13">
        <v>51</v>
      </c>
      <c r="I144" s="8" t="s">
        <v>728</v>
      </c>
      <c r="J144" s="13">
        <v>0</v>
      </c>
      <c r="K144" s="13">
        <v>0</v>
      </c>
      <c r="L144" s="13">
        <v>1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157</v>
      </c>
      <c r="S144" s="13">
        <v>51</v>
      </c>
      <c r="T144" s="13">
        <v>0</v>
      </c>
      <c r="U144" s="13">
        <v>0</v>
      </c>
      <c r="V144" s="13">
        <v>0</v>
      </c>
      <c r="W144" s="13">
        <v>1</v>
      </c>
      <c r="X144" s="13">
        <v>1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1</v>
      </c>
    </row>
    <row r="145" spans="2:31" x14ac:dyDescent="0.25">
      <c r="B145" t="s">
        <v>1360</v>
      </c>
      <c r="C145" s="7" t="s">
        <v>732</v>
      </c>
      <c r="D145" s="14">
        <v>600</v>
      </c>
      <c r="E145" s="15">
        <v>16</v>
      </c>
      <c r="F145" s="15">
        <v>8</v>
      </c>
      <c r="G145" s="15">
        <v>60</v>
      </c>
      <c r="H145" s="15">
        <v>52</v>
      </c>
      <c r="I145" s="6" t="s">
        <v>730</v>
      </c>
      <c r="J145" s="15">
        <v>0</v>
      </c>
      <c r="K145" s="15">
        <v>0</v>
      </c>
      <c r="L145" s="15">
        <v>1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158</v>
      </c>
      <c r="S145" s="15">
        <v>52</v>
      </c>
      <c r="T145" s="15">
        <v>0</v>
      </c>
      <c r="U145" s="15">
        <v>0</v>
      </c>
      <c r="V145" s="15">
        <v>0</v>
      </c>
      <c r="W145" s="15">
        <v>1</v>
      </c>
      <c r="X145" s="15">
        <v>1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1</v>
      </c>
    </row>
    <row r="146" spans="2:31" x14ac:dyDescent="0.25">
      <c r="B146" t="s">
        <v>1361</v>
      </c>
      <c r="C146" s="9" t="s">
        <v>735</v>
      </c>
      <c r="D146" s="12">
        <v>1000</v>
      </c>
      <c r="E146" s="13">
        <v>16</v>
      </c>
      <c r="F146" s="13">
        <v>8</v>
      </c>
      <c r="G146" s="13">
        <v>62</v>
      </c>
      <c r="H146" s="13">
        <v>53</v>
      </c>
      <c r="I146" s="8" t="s">
        <v>733</v>
      </c>
      <c r="J146" s="13">
        <v>0</v>
      </c>
      <c r="K146" s="13">
        <v>0</v>
      </c>
      <c r="L146" s="13">
        <v>1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159</v>
      </c>
      <c r="S146" s="13">
        <v>53</v>
      </c>
      <c r="T146" s="13">
        <v>0</v>
      </c>
      <c r="U146" s="13">
        <v>0</v>
      </c>
      <c r="V146" s="13">
        <v>0</v>
      </c>
      <c r="W146" s="13">
        <v>1</v>
      </c>
      <c r="X146" s="13">
        <v>1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1</v>
      </c>
    </row>
    <row r="147" spans="2:31" x14ac:dyDescent="0.25">
      <c r="B147" t="s">
        <v>1361</v>
      </c>
      <c r="C147" s="7" t="s">
        <v>738</v>
      </c>
      <c r="D147" s="14">
        <v>1800</v>
      </c>
      <c r="E147" s="15">
        <v>16</v>
      </c>
      <c r="F147" s="15">
        <v>1</v>
      </c>
      <c r="G147" s="15">
        <v>67</v>
      </c>
      <c r="H147" s="15">
        <v>54</v>
      </c>
      <c r="I147" s="6" t="s">
        <v>736</v>
      </c>
      <c r="J147" s="15">
        <v>0</v>
      </c>
      <c r="K147" s="15">
        <v>0</v>
      </c>
      <c r="L147" s="15">
        <v>1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160</v>
      </c>
      <c r="S147" s="15">
        <v>54</v>
      </c>
      <c r="T147" s="15">
        <v>0</v>
      </c>
      <c r="U147" s="15">
        <v>0</v>
      </c>
      <c r="V147" s="15">
        <v>0</v>
      </c>
      <c r="W147" s="15">
        <v>1</v>
      </c>
      <c r="X147" s="15">
        <v>1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1</v>
      </c>
    </row>
    <row r="148" spans="2:31" x14ac:dyDescent="0.25">
      <c r="B148" t="s">
        <v>1362</v>
      </c>
      <c r="C148" s="9" t="s">
        <v>741</v>
      </c>
      <c r="D148" s="12">
        <v>2200</v>
      </c>
      <c r="E148" s="13">
        <v>16</v>
      </c>
      <c r="F148" s="13">
        <v>8</v>
      </c>
      <c r="G148" s="13">
        <v>70</v>
      </c>
      <c r="H148" s="13">
        <v>55</v>
      </c>
      <c r="I148" s="8" t="s">
        <v>740</v>
      </c>
      <c r="J148" s="13">
        <v>0</v>
      </c>
      <c r="K148" s="13">
        <v>0</v>
      </c>
      <c r="L148" s="13">
        <v>1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161</v>
      </c>
      <c r="S148" s="13">
        <v>55</v>
      </c>
      <c r="T148" s="13">
        <v>0</v>
      </c>
      <c r="U148" s="13">
        <v>0</v>
      </c>
      <c r="V148" s="13">
        <v>0</v>
      </c>
      <c r="W148" s="13">
        <v>1</v>
      </c>
      <c r="X148" s="13">
        <v>1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1</v>
      </c>
    </row>
    <row r="149" spans="2:31" x14ac:dyDescent="0.25">
      <c r="B149" t="s">
        <v>1362</v>
      </c>
      <c r="C149" s="7" t="s">
        <v>744</v>
      </c>
      <c r="D149" s="14">
        <v>3000</v>
      </c>
      <c r="E149" s="15">
        <v>16</v>
      </c>
      <c r="F149" s="15">
        <v>12</v>
      </c>
      <c r="G149" s="15">
        <v>73</v>
      </c>
      <c r="H149" s="15">
        <v>56</v>
      </c>
      <c r="I149" s="6" t="s">
        <v>742</v>
      </c>
      <c r="J149" s="15">
        <v>0</v>
      </c>
      <c r="K149" s="15">
        <v>0</v>
      </c>
      <c r="L149" s="15">
        <v>1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162</v>
      </c>
      <c r="S149" s="15">
        <v>56</v>
      </c>
      <c r="T149" s="15">
        <v>0</v>
      </c>
      <c r="U149" s="15">
        <v>0</v>
      </c>
      <c r="V149" s="15">
        <v>0</v>
      </c>
      <c r="W149" s="15">
        <v>1</v>
      </c>
      <c r="X149" s="15">
        <v>1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1</v>
      </c>
    </row>
    <row r="150" spans="2:31" x14ac:dyDescent="0.25">
      <c r="B150" t="s">
        <v>1363</v>
      </c>
      <c r="C150" s="9" t="s">
        <v>747</v>
      </c>
      <c r="D150" s="12">
        <v>4600</v>
      </c>
      <c r="E150" s="13">
        <v>16</v>
      </c>
      <c r="F150" s="13">
        <v>8</v>
      </c>
      <c r="G150" s="13">
        <v>77</v>
      </c>
      <c r="H150" s="13">
        <v>57</v>
      </c>
      <c r="I150" s="8" t="s">
        <v>746</v>
      </c>
      <c r="J150" s="13">
        <v>0</v>
      </c>
      <c r="K150" s="13">
        <v>0</v>
      </c>
      <c r="L150" s="13">
        <v>1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163</v>
      </c>
      <c r="S150" s="13">
        <v>57</v>
      </c>
      <c r="T150" s="13">
        <v>0</v>
      </c>
      <c r="U150" s="13">
        <v>0</v>
      </c>
      <c r="V150" s="13">
        <v>0</v>
      </c>
      <c r="W150" s="13">
        <v>1</v>
      </c>
      <c r="X150" s="13">
        <v>1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1</v>
      </c>
    </row>
    <row r="151" spans="2:31" x14ac:dyDescent="0.25">
      <c r="B151" t="s">
        <v>1364</v>
      </c>
      <c r="C151" s="7" t="s">
        <v>751</v>
      </c>
      <c r="D151" s="14">
        <v>7120</v>
      </c>
      <c r="E151" s="15">
        <v>16</v>
      </c>
      <c r="F151" s="15">
        <v>8</v>
      </c>
      <c r="G151" s="15">
        <v>82</v>
      </c>
      <c r="H151" s="15">
        <v>58</v>
      </c>
      <c r="I151" s="6" t="s">
        <v>749</v>
      </c>
      <c r="J151" s="15">
        <v>0</v>
      </c>
      <c r="K151" s="15">
        <v>0</v>
      </c>
      <c r="L151" s="15">
        <v>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164</v>
      </c>
      <c r="S151" s="15">
        <v>58</v>
      </c>
      <c r="T151" s="15">
        <v>0</v>
      </c>
      <c r="U151" s="15">
        <v>0</v>
      </c>
      <c r="V151" s="15">
        <v>0</v>
      </c>
      <c r="W151" s="15">
        <v>1</v>
      </c>
      <c r="X151" s="15">
        <v>1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1</v>
      </c>
    </row>
    <row r="152" spans="2:31" x14ac:dyDescent="0.25">
      <c r="B152" t="s">
        <v>1365</v>
      </c>
      <c r="C152" s="9" t="s">
        <v>753</v>
      </c>
      <c r="D152" s="12">
        <v>2</v>
      </c>
      <c r="E152" s="13">
        <v>16</v>
      </c>
      <c r="F152" s="13">
        <v>8</v>
      </c>
      <c r="G152" s="13">
        <v>81</v>
      </c>
      <c r="H152" s="13">
        <v>59</v>
      </c>
      <c r="I152" s="8" t="s">
        <v>652</v>
      </c>
      <c r="J152" s="13">
        <v>0</v>
      </c>
      <c r="K152" s="13">
        <v>0</v>
      </c>
      <c r="L152" s="13">
        <v>1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165</v>
      </c>
      <c r="S152" s="13">
        <v>59</v>
      </c>
      <c r="T152" s="13">
        <v>0</v>
      </c>
      <c r="U152" s="13">
        <v>0</v>
      </c>
      <c r="V152" s="13">
        <v>0</v>
      </c>
      <c r="W152" s="13">
        <v>1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1</v>
      </c>
    </row>
    <row r="153" spans="2:31" x14ac:dyDescent="0.25">
      <c r="B153" t="s">
        <v>1329</v>
      </c>
      <c r="C153" s="7" t="s">
        <v>754</v>
      </c>
      <c r="D153" s="14">
        <v>14000</v>
      </c>
      <c r="E153" s="15">
        <v>16</v>
      </c>
      <c r="F153" s="15">
        <v>3</v>
      </c>
      <c r="G153" s="15">
        <v>85</v>
      </c>
      <c r="H153" s="15">
        <v>60</v>
      </c>
      <c r="I153" s="6" t="s">
        <v>579</v>
      </c>
      <c r="J153" s="15">
        <v>0</v>
      </c>
      <c r="K153" s="15">
        <v>0</v>
      </c>
      <c r="L153" s="15">
        <v>1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166</v>
      </c>
      <c r="S153" s="15">
        <v>60</v>
      </c>
      <c r="T153" s="15">
        <v>0</v>
      </c>
      <c r="U153" s="15">
        <v>0</v>
      </c>
      <c r="V153" s="15">
        <v>0</v>
      </c>
      <c r="W153" s="15">
        <v>1</v>
      </c>
      <c r="X153" s="15">
        <v>1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1</v>
      </c>
    </row>
    <row r="154" spans="2:31" x14ac:dyDescent="0.25">
      <c r="B154" t="s">
        <v>1371</v>
      </c>
      <c r="C154" s="9" t="s">
        <v>755</v>
      </c>
      <c r="D154" s="12">
        <v>19000</v>
      </c>
      <c r="E154" s="13">
        <v>18</v>
      </c>
      <c r="F154" s="13">
        <v>8</v>
      </c>
      <c r="G154" s="13">
        <v>0</v>
      </c>
      <c r="H154" s="13">
        <v>61</v>
      </c>
      <c r="I154" s="8" t="s">
        <v>353</v>
      </c>
      <c r="J154" s="13">
        <v>0</v>
      </c>
      <c r="K154" s="13">
        <v>0</v>
      </c>
      <c r="L154" s="13">
        <v>0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167</v>
      </c>
      <c r="S154" s="13">
        <v>61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</row>
    <row r="155" spans="2:31" x14ac:dyDescent="0.25">
      <c r="B155" t="s">
        <v>1372</v>
      </c>
      <c r="C155" s="7" t="s">
        <v>758</v>
      </c>
      <c r="D155" s="14">
        <v>270</v>
      </c>
      <c r="E155" s="15">
        <v>18</v>
      </c>
      <c r="F155" s="15">
        <v>0</v>
      </c>
      <c r="G155" s="15">
        <v>102</v>
      </c>
      <c r="H155" s="15">
        <v>62</v>
      </c>
      <c r="I155" s="6" t="s">
        <v>757</v>
      </c>
      <c r="J155" s="15">
        <v>0</v>
      </c>
      <c r="K155" s="15">
        <v>0</v>
      </c>
      <c r="L155" s="15">
        <v>0</v>
      </c>
      <c r="M155" s="15">
        <v>1</v>
      </c>
      <c r="N155" s="15">
        <v>0</v>
      </c>
      <c r="O155" s="15">
        <v>0</v>
      </c>
      <c r="P155" s="15">
        <v>0</v>
      </c>
      <c r="Q155" s="15">
        <v>0</v>
      </c>
      <c r="R155" s="15">
        <v>168</v>
      </c>
      <c r="S155" s="15">
        <v>62</v>
      </c>
      <c r="T155" s="15">
        <v>1</v>
      </c>
      <c r="U155" s="15">
        <v>1</v>
      </c>
      <c r="V155" s="15">
        <v>1</v>
      </c>
      <c r="W155" s="15">
        <v>0</v>
      </c>
      <c r="X155" s="15">
        <v>0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0</v>
      </c>
    </row>
    <row r="156" spans="2:31" x14ac:dyDescent="0.25">
      <c r="B156" t="s">
        <v>1372</v>
      </c>
      <c r="C156" s="9" t="s">
        <v>760</v>
      </c>
      <c r="D156" s="12">
        <v>400</v>
      </c>
      <c r="E156" s="13">
        <v>18</v>
      </c>
      <c r="F156" s="13">
        <v>8</v>
      </c>
      <c r="G156" s="13">
        <v>103</v>
      </c>
      <c r="H156" s="13">
        <v>63</v>
      </c>
      <c r="I156" s="8" t="s">
        <v>759</v>
      </c>
      <c r="J156" s="13">
        <v>0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169</v>
      </c>
      <c r="S156" s="13">
        <v>63</v>
      </c>
      <c r="T156" s="13">
        <v>1</v>
      </c>
      <c r="U156" s="13">
        <v>1</v>
      </c>
      <c r="V156" s="13">
        <v>1</v>
      </c>
      <c r="W156" s="13">
        <v>0</v>
      </c>
      <c r="X156" s="13">
        <v>0</v>
      </c>
      <c r="Y156" s="13">
        <v>1</v>
      </c>
      <c r="Z156" s="13">
        <v>1</v>
      </c>
      <c r="AA156" s="13">
        <v>0</v>
      </c>
      <c r="AB156" s="13">
        <v>1</v>
      </c>
      <c r="AC156" s="13">
        <v>1</v>
      </c>
      <c r="AD156" s="13">
        <v>1</v>
      </c>
      <c r="AE156" s="13">
        <v>0</v>
      </c>
    </row>
    <row r="157" spans="2:31" x14ac:dyDescent="0.25">
      <c r="B157" t="s">
        <v>1373</v>
      </c>
      <c r="C157" s="7" t="s">
        <v>763</v>
      </c>
      <c r="D157" s="14">
        <v>530</v>
      </c>
      <c r="E157" s="15">
        <v>18</v>
      </c>
      <c r="F157" s="15">
        <v>0</v>
      </c>
      <c r="G157" s="15">
        <v>104</v>
      </c>
      <c r="H157" s="15">
        <v>64</v>
      </c>
      <c r="I157" s="6" t="s">
        <v>762</v>
      </c>
      <c r="J157" s="15">
        <v>0</v>
      </c>
      <c r="K157" s="15">
        <v>0</v>
      </c>
      <c r="L157" s="15">
        <v>0</v>
      </c>
      <c r="M157" s="15">
        <v>1</v>
      </c>
      <c r="N157" s="15">
        <v>0</v>
      </c>
      <c r="O157" s="15">
        <v>0</v>
      </c>
      <c r="P157" s="15">
        <v>0</v>
      </c>
      <c r="Q157" s="15">
        <v>0</v>
      </c>
      <c r="R157" s="15">
        <v>170</v>
      </c>
      <c r="S157" s="15">
        <v>64</v>
      </c>
      <c r="T157" s="15">
        <v>1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1</v>
      </c>
      <c r="AB157" s="15">
        <v>1</v>
      </c>
      <c r="AC157" s="15">
        <v>1</v>
      </c>
      <c r="AD157" s="15">
        <v>1</v>
      </c>
      <c r="AE157" s="15">
        <v>0</v>
      </c>
    </row>
    <row r="158" spans="2:31" x14ac:dyDescent="0.25">
      <c r="B158" t="s">
        <v>1373</v>
      </c>
      <c r="C158" s="9" t="s">
        <v>766</v>
      </c>
      <c r="D158" s="12">
        <v>670</v>
      </c>
      <c r="E158" s="13">
        <v>18</v>
      </c>
      <c r="F158" s="13">
        <v>9</v>
      </c>
      <c r="G158" s="13">
        <v>105</v>
      </c>
      <c r="H158" s="13">
        <v>65</v>
      </c>
      <c r="I158" s="8" t="s">
        <v>765</v>
      </c>
      <c r="J158" s="13">
        <v>0</v>
      </c>
      <c r="K158" s="13">
        <v>0</v>
      </c>
      <c r="L158" s="13">
        <v>0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171</v>
      </c>
      <c r="S158" s="13">
        <v>65</v>
      </c>
      <c r="T158" s="13">
        <v>1</v>
      </c>
      <c r="U158" s="13">
        <v>1</v>
      </c>
      <c r="V158" s="13">
        <v>1</v>
      </c>
      <c r="W158" s="13">
        <v>0</v>
      </c>
      <c r="X158" s="13">
        <v>0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0</v>
      </c>
    </row>
    <row r="159" spans="2:31" x14ac:dyDescent="0.25">
      <c r="B159" t="s">
        <v>1370</v>
      </c>
      <c r="C159" s="7" t="s">
        <v>769</v>
      </c>
      <c r="D159" s="14">
        <v>810</v>
      </c>
      <c r="E159" s="15">
        <v>18</v>
      </c>
      <c r="F159" s="15">
        <v>8</v>
      </c>
      <c r="G159" s="15">
        <v>107</v>
      </c>
      <c r="H159" s="15">
        <v>66</v>
      </c>
      <c r="I159" s="6" t="s">
        <v>768</v>
      </c>
      <c r="J159" s="15">
        <v>0</v>
      </c>
      <c r="K159" s="15">
        <v>0</v>
      </c>
      <c r="L159" s="15">
        <v>0</v>
      </c>
      <c r="M159" s="15">
        <v>1</v>
      </c>
      <c r="N159" s="15">
        <v>0</v>
      </c>
      <c r="O159" s="15">
        <v>0</v>
      </c>
      <c r="P159" s="15">
        <v>0</v>
      </c>
      <c r="Q159" s="15">
        <v>0</v>
      </c>
      <c r="R159" s="15">
        <v>172</v>
      </c>
      <c r="S159" s="15">
        <v>66</v>
      </c>
      <c r="T159" s="15">
        <v>1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1</v>
      </c>
      <c r="AB159" s="15">
        <v>1</v>
      </c>
      <c r="AC159" s="15">
        <v>1</v>
      </c>
      <c r="AD159" s="15">
        <v>1</v>
      </c>
      <c r="AE159" s="15">
        <v>0</v>
      </c>
    </row>
    <row r="160" spans="2:31" x14ac:dyDescent="0.25">
      <c r="B160" t="s">
        <v>1370</v>
      </c>
      <c r="C160" s="9" t="s">
        <v>772</v>
      </c>
      <c r="D160" s="12">
        <v>1180</v>
      </c>
      <c r="E160" s="13">
        <v>18</v>
      </c>
      <c r="F160" s="13">
        <v>8</v>
      </c>
      <c r="G160" s="13">
        <v>110</v>
      </c>
      <c r="H160" s="13">
        <v>67</v>
      </c>
      <c r="I160" s="8" t="s">
        <v>771</v>
      </c>
      <c r="J160" s="13">
        <v>0</v>
      </c>
      <c r="K160" s="13">
        <v>0</v>
      </c>
      <c r="L160" s="13">
        <v>0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173</v>
      </c>
      <c r="S160" s="13">
        <v>67</v>
      </c>
      <c r="T160" s="13">
        <v>1</v>
      </c>
      <c r="U160" s="13">
        <v>1</v>
      </c>
      <c r="V160" s="13">
        <v>1</v>
      </c>
      <c r="W160" s="13">
        <v>0</v>
      </c>
      <c r="X160" s="13">
        <v>0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0</v>
      </c>
    </row>
    <row r="161" spans="2:31" x14ac:dyDescent="0.25">
      <c r="B161" t="s">
        <v>1369</v>
      </c>
      <c r="C161" s="7" t="s">
        <v>774</v>
      </c>
      <c r="D161" s="14">
        <v>1600</v>
      </c>
      <c r="E161" s="15">
        <v>18</v>
      </c>
      <c r="F161" s="15">
        <v>8</v>
      </c>
      <c r="G161" s="15">
        <v>112</v>
      </c>
      <c r="H161" s="15">
        <v>68</v>
      </c>
      <c r="I161" s="6" t="s">
        <v>773</v>
      </c>
      <c r="J161" s="15">
        <v>0</v>
      </c>
      <c r="K161" s="15">
        <v>0</v>
      </c>
      <c r="L161" s="15">
        <v>0</v>
      </c>
      <c r="M161" s="15">
        <v>1</v>
      </c>
      <c r="N161" s="15">
        <v>0</v>
      </c>
      <c r="O161" s="15">
        <v>0</v>
      </c>
      <c r="P161" s="15">
        <v>0</v>
      </c>
      <c r="Q161" s="15">
        <v>0</v>
      </c>
      <c r="R161" s="15">
        <v>174</v>
      </c>
      <c r="S161" s="15">
        <v>68</v>
      </c>
      <c r="T161" s="15">
        <v>1</v>
      </c>
      <c r="U161" s="15">
        <v>1</v>
      </c>
      <c r="V161" s="15">
        <v>1</v>
      </c>
      <c r="W161" s="15">
        <v>0</v>
      </c>
      <c r="X161" s="15">
        <v>0</v>
      </c>
      <c r="Y161" s="15">
        <v>1</v>
      </c>
      <c r="Z161" s="15">
        <v>1</v>
      </c>
      <c r="AA161" s="15">
        <v>1</v>
      </c>
      <c r="AB161" s="15">
        <v>1</v>
      </c>
      <c r="AC161" s="15">
        <v>1</v>
      </c>
      <c r="AD161" s="15">
        <v>1</v>
      </c>
      <c r="AE161" s="15">
        <v>0</v>
      </c>
    </row>
    <row r="162" spans="2:31" x14ac:dyDescent="0.25">
      <c r="B162" t="s">
        <v>1369</v>
      </c>
      <c r="C162" s="9" t="s">
        <v>777</v>
      </c>
      <c r="D162" s="12">
        <v>1850</v>
      </c>
      <c r="E162" s="13">
        <v>18</v>
      </c>
      <c r="F162" s="13">
        <v>6</v>
      </c>
      <c r="G162" s="13">
        <v>114</v>
      </c>
      <c r="H162" s="13">
        <v>69</v>
      </c>
      <c r="I162" s="8" t="s">
        <v>776</v>
      </c>
      <c r="J162" s="13">
        <v>0</v>
      </c>
      <c r="K162" s="13">
        <v>0</v>
      </c>
      <c r="L162" s="13">
        <v>0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175</v>
      </c>
      <c r="S162" s="13">
        <v>69</v>
      </c>
      <c r="T162" s="13">
        <v>0</v>
      </c>
      <c r="U162" s="13">
        <v>1</v>
      </c>
      <c r="V162" s="13">
        <v>1</v>
      </c>
      <c r="W162" s="13">
        <v>0</v>
      </c>
      <c r="X162" s="13">
        <v>0</v>
      </c>
      <c r="Y162" s="13">
        <v>1</v>
      </c>
      <c r="Z162" s="13">
        <v>1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</row>
    <row r="163" spans="2:31" x14ac:dyDescent="0.25">
      <c r="B163" t="s">
        <v>1368</v>
      </c>
      <c r="C163" s="7" t="s">
        <v>780</v>
      </c>
      <c r="D163" s="14">
        <v>2900</v>
      </c>
      <c r="E163" s="15">
        <v>18</v>
      </c>
      <c r="F163" s="15">
        <v>8</v>
      </c>
      <c r="G163" s="15">
        <v>117</v>
      </c>
      <c r="H163" s="15">
        <v>70</v>
      </c>
      <c r="I163" s="6" t="s">
        <v>779</v>
      </c>
      <c r="J163" s="15">
        <v>0</v>
      </c>
      <c r="K163" s="15">
        <v>0</v>
      </c>
      <c r="L163" s="15">
        <v>0</v>
      </c>
      <c r="M163" s="15">
        <v>1</v>
      </c>
      <c r="N163" s="15">
        <v>0</v>
      </c>
      <c r="O163" s="15">
        <v>0</v>
      </c>
      <c r="P163" s="15">
        <v>0</v>
      </c>
      <c r="Q163" s="15">
        <v>0</v>
      </c>
      <c r="R163" s="15">
        <v>176</v>
      </c>
      <c r="S163" s="15">
        <v>70</v>
      </c>
      <c r="T163" s="15">
        <v>1</v>
      </c>
      <c r="U163" s="15">
        <v>1</v>
      </c>
      <c r="V163" s="15">
        <v>1</v>
      </c>
      <c r="W163" s="15">
        <v>0</v>
      </c>
      <c r="X163" s="15">
        <v>0</v>
      </c>
      <c r="Y163" s="15">
        <v>1</v>
      </c>
      <c r="Z163" s="15">
        <v>1</v>
      </c>
      <c r="AA163" s="15">
        <v>1</v>
      </c>
      <c r="AB163" s="15">
        <v>1</v>
      </c>
      <c r="AC163" s="15">
        <v>1</v>
      </c>
      <c r="AD163" s="15">
        <v>1</v>
      </c>
      <c r="AE163" s="15">
        <v>0</v>
      </c>
    </row>
    <row r="164" spans="2:31" x14ac:dyDescent="0.25">
      <c r="B164" t="s">
        <v>1368</v>
      </c>
      <c r="C164" s="9" t="s">
        <v>784</v>
      </c>
      <c r="D164" s="12">
        <v>4300</v>
      </c>
      <c r="E164" s="13">
        <v>18</v>
      </c>
      <c r="F164" s="13">
        <v>8</v>
      </c>
      <c r="G164" s="13">
        <v>120</v>
      </c>
      <c r="H164" s="13">
        <v>71</v>
      </c>
      <c r="I164" s="8" t="s">
        <v>782</v>
      </c>
      <c r="J164" s="13">
        <v>0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177</v>
      </c>
      <c r="S164" s="13">
        <v>71</v>
      </c>
      <c r="T164" s="13">
        <v>1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1</v>
      </c>
      <c r="AB164" s="13">
        <v>1</v>
      </c>
      <c r="AC164" s="13">
        <v>1</v>
      </c>
      <c r="AD164" s="13">
        <v>1</v>
      </c>
      <c r="AE164" s="13">
        <v>0</v>
      </c>
    </row>
    <row r="165" spans="2:31" x14ac:dyDescent="0.25">
      <c r="B165" t="s">
        <v>1368</v>
      </c>
      <c r="C165" s="7" t="s">
        <v>786</v>
      </c>
      <c r="D165" s="14">
        <v>5000</v>
      </c>
      <c r="E165" s="15">
        <v>18</v>
      </c>
      <c r="F165" s="15">
        <v>10</v>
      </c>
      <c r="G165" s="15">
        <v>122</v>
      </c>
      <c r="H165" s="15">
        <v>72</v>
      </c>
      <c r="I165" s="6" t="s">
        <v>785</v>
      </c>
      <c r="J165" s="15">
        <v>0</v>
      </c>
      <c r="K165" s="15">
        <v>0</v>
      </c>
      <c r="L165" s="15">
        <v>0</v>
      </c>
      <c r="M165" s="15">
        <v>1</v>
      </c>
      <c r="N165" s="15">
        <v>0</v>
      </c>
      <c r="O165" s="15">
        <v>0</v>
      </c>
      <c r="P165" s="15">
        <v>0</v>
      </c>
      <c r="Q165" s="15">
        <v>0</v>
      </c>
      <c r="R165" s="15">
        <v>178</v>
      </c>
      <c r="S165" s="15">
        <v>72</v>
      </c>
      <c r="T165" s="15">
        <v>1</v>
      </c>
      <c r="U165" s="15">
        <v>1</v>
      </c>
      <c r="V165" s="15">
        <v>1</v>
      </c>
      <c r="W165" s="15">
        <v>0</v>
      </c>
      <c r="X165" s="15">
        <v>0</v>
      </c>
      <c r="Y165" s="15">
        <v>1</v>
      </c>
      <c r="Z165" s="15">
        <v>1</v>
      </c>
      <c r="AA165" s="15">
        <v>1</v>
      </c>
      <c r="AB165" s="15">
        <v>1</v>
      </c>
      <c r="AC165" s="15">
        <v>1</v>
      </c>
      <c r="AD165" s="15">
        <v>1</v>
      </c>
      <c r="AE165" s="15">
        <v>0</v>
      </c>
    </row>
    <row r="166" spans="2:31" x14ac:dyDescent="0.25">
      <c r="B166" t="s">
        <v>1374</v>
      </c>
      <c r="C166" s="9" t="s">
        <v>789</v>
      </c>
      <c r="D166" s="12">
        <v>7200</v>
      </c>
      <c r="E166" s="13">
        <v>18</v>
      </c>
      <c r="F166" s="13">
        <v>10</v>
      </c>
      <c r="G166" s="13">
        <v>125</v>
      </c>
      <c r="H166" s="13">
        <v>73</v>
      </c>
      <c r="I166" s="8" t="s">
        <v>788</v>
      </c>
      <c r="J166" s="13">
        <v>0</v>
      </c>
      <c r="K166" s="13">
        <v>0</v>
      </c>
      <c r="L166" s="13">
        <v>0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179</v>
      </c>
      <c r="S166" s="13">
        <v>73</v>
      </c>
      <c r="T166" s="13">
        <v>1</v>
      </c>
      <c r="U166" s="13">
        <v>1</v>
      </c>
      <c r="V166" s="13">
        <v>1</v>
      </c>
      <c r="W166" s="13">
        <v>0</v>
      </c>
      <c r="X166" s="13">
        <v>0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0</v>
      </c>
    </row>
    <row r="167" spans="2:31" x14ac:dyDescent="0.25">
      <c r="B167" t="s">
        <v>1374</v>
      </c>
      <c r="C167" s="7" t="s">
        <v>792</v>
      </c>
      <c r="D167" s="14">
        <v>8700</v>
      </c>
      <c r="E167" s="15">
        <v>18</v>
      </c>
      <c r="F167" s="15">
        <v>0</v>
      </c>
      <c r="G167" s="15">
        <v>124</v>
      </c>
      <c r="H167" s="15">
        <v>74</v>
      </c>
      <c r="I167" s="6" t="s">
        <v>791</v>
      </c>
      <c r="J167" s="15">
        <v>0</v>
      </c>
      <c r="K167" s="15">
        <v>0</v>
      </c>
      <c r="L167" s="15">
        <v>0</v>
      </c>
      <c r="M167" s="15">
        <v>1</v>
      </c>
      <c r="N167" s="15">
        <v>0</v>
      </c>
      <c r="O167" s="15">
        <v>0</v>
      </c>
      <c r="P167" s="15">
        <v>0</v>
      </c>
      <c r="Q167" s="15">
        <v>0</v>
      </c>
      <c r="R167" s="15">
        <v>180</v>
      </c>
      <c r="S167" s="15">
        <v>74</v>
      </c>
      <c r="T167" s="15">
        <v>1</v>
      </c>
      <c r="U167" s="15">
        <v>1</v>
      </c>
      <c r="V167" s="15">
        <v>1</v>
      </c>
      <c r="W167" s="15">
        <v>0</v>
      </c>
      <c r="X167" s="15">
        <v>0</v>
      </c>
      <c r="Y167" s="15">
        <v>1</v>
      </c>
      <c r="Z167" s="15">
        <v>1</v>
      </c>
      <c r="AA167" s="15">
        <v>1</v>
      </c>
      <c r="AB167" s="15">
        <v>1</v>
      </c>
      <c r="AC167" s="15">
        <v>1</v>
      </c>
      <c r="AD167" s="15">
        <v>1</v>
      </c>
      <c r="AE167" s="15">
        <v>0</v>
      </c>
    </row>
    <row r="168" spans="2:31" x14ac:dyDescent="0.25">
      <c r="B168" t="s">
        <v>1367</v>
      </c>
      <c r="C168" s="9" t="s">
        <v>796</v>
      </c>
      <c r="D168" s="12">
        <v>10250</v>
      </c>
      <c r="E168" s="13">
        <v>18</v>
      </c>
      <c r="F168" s="13">
        <v>8</v>
      </c>
      <c r="G168" s="13">
        <v>127</v>
      </c>
      <c r="H168" s="13">
        <v>75</v>
      </c>
      <c r="I168" s="8" t="s">
        <v>794</v>
      </c>
      <c r="J168" s="13">
        <v>0</v>
      </c>
      <c r="K168" s="13">
        <v>0</v>
      </c>
      <c r="L168" s="13">
        <v>0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181</v>
      </c>
      <c r="S168" s="13">
        <v>75</v>
      </c>
      <c r="T168" s="13">
        <v>1</v>
      </c>
      <c r="U168" s="13">
        <v>1</v>
      </c>
      <c r="V168" s="13">
        <v>1</v>
      </c>
      <c r="W168" s="13">
        <v>0</v>
      </c>
      <c r="X168" s="13">
        <v>0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0</v>
      </c>
    </row>
    <row r="169" spans="2:31" x14ac:dyDescent="0.25">
      <c r="B169" t="s">
        <v>1367</v>
      </c>
      <c r="C169" s="7" t="s">
        <v>800</v>
      </c>
      <c r="D169" s="14">
        <v>12200</v>
      </c>
      <c r="E169" s="15">
        <v>18</v>
      </c>
      <c r="F169" s="15">
        <v>8</v>
      </c>
      <c r="G169" s="15">
        <v>129</v>
      </c>
      <c r="H169" s="15">
        <v>76</v>
      </c>
      <c r="I169" s="6" t="s">
        <v>798</v>
      </c>
      <c r="J169" s="15">
        <v>0</v>
      </c>
      <c r="K169" s="15">
        <v>0</v>
      </c>
      <c r="L169" s="15">
        <v>0</v>
      </c>
      <c r="M169" s="15">
        <v>1</v>
      </c>
      <c r="N169" s="15">
        <v>0</v>
      </c>
      <c r="O169" s="15">
        <v>0</v>
      </c>
      <c r="P169" s="15">
        <v>0</v>
      </c>
      <c r="Q169" s="15">
        <v>0</v>
      </c>
      <c r="R169" s="15">
        <v>182</v>
      </c>
      <c r="S169" s="15">
        <v>76</v>
      </c>
      <c r="T169" s="15">
        <v>0</v>
      </c>
      <c r="U169" s="15">
        <v>0</v>
      </c>
      <c r="V169" s="15">
        <v>1</v>
      </c>
      <c r="W169" s="15">
        <v>0</v>
      </c>
      <c r="X169" s="15">
        <v>1</v>
      </c>
      <c r="Y169" s="15">
        <v>0</v>
      </c>
      <c r="Z169" s="15">
        <v>1</v>
      </c>
      <c r="AA169" s="15">
        <v>0</v>
      </c>
      <c r="AB169" s="15">
        <v>0</v>
      </c>
      <c r="AC169" s="15">
        <v>0</v>
      </c>
      <c r="AD169" s="15">
        <v>0</v>
      </c>
      <c r="AE169" s="15">
        <v>1</v>
      </c>
    </row>
    <row r="170" spans="2:31" x14ac:dyDescent="0.25">
      <c r="B170" t="s">
        <v>1366</v>
      </c>
      <c r="C170" s="9" t="s">
        <v>803</v>
      </c>
      <c r="D170" s="12">
        <v>14000</v>
      </c>
      <c r="E170" s="13">
        <v>18</v>
      </c>
      <c r="F170" s="13">
        <v>14</v>
      </c>
      <c r="G170" s="13">
        <v>133</v>
      </c>
      <c r="H170" s="13">
        <v>77</v>
      </c>
      <c r="I170" s="8" t="s">
        <v>801</v>
      </c>
      <c r="J170" s="13">
        <v>0</v>
      </c>
      <c r="K170" s="13">
        <v>0</v>
      </c>
      <c r="L170" s="13">
        <v>0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183</v>
      </c>
      <c r="S170" s="13">
        <v>77</v>
      </c>
      <c r="T170" s="13">
        <v>1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1</v>
      </c>
      <c r="AB170" s="13">
        <v>1</v>
      </c>
      <c r="AC170" s="13">
        <v>1</v>
      </c>
      <c r="AD170" s="13">
        <v>1</v>
      </c>
      <c r="AE170" s="13">
        <v>0</v>
      </c>
    </row>
    <row r="171" spans="2:31" x14ac:dyDescent="0.25">
      <c r="B171" t="s">
        <v>1366</v>
      </c>
      <c r="C171" s="7" t="s">
        <v>807</v>
      </c>
      <c r="D171" s="14">
        <v>16300</v>
      </c>
      <c r="E171" s="15">
        <v>18</v>
      </c>
      <c r="F171" s="15">
        <v>14</v>
      </c>
      <c r="G171" s="15">
        <v>137</v>
      </c>
      <c r="H171" s="15">
        <v>78</v>
      </c>
      <c r="I171" s="6" t="s">
        <v>805</v>
      </c>
      <c r="J171" s="15">
        <v>0</v>
      </c>
      <c r="K171" s="15">
        <v>0</v>
      </c>
      <c r="L171" s="15">
        <v>0</v>
      </c>
      <c r="M171" s="15">
        <v>1</v>
      </c>
      <c r="N171" s="15">
        <v>0</v>
      </c>
      <c r="O171" s="15">
        <v>0</v>
      </c>
      <c r="P171" s="15">
        <v>0</v>
      </c>
      <c r="Q171" s="15">
        <v>0</v>
      </c>
      <c r="R171" s="15">
        <v>184</v>
      </c>
      <c r="S171" s="15">
        <v>78</v>
      </c>
      <c r="T171" s="15">
        <v>1</v>
      </c>
      <c r="U171" s="15">
        <v>1</v>
      </c>
      <c r="V171" s="15">
        <v>1</v>
      </c>
      <c r="W171" s="15">
        <v>0</v>
      </c>
      <c r="X171" s="15">
        <v>0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0</v>
      </c>
    </row>
    <row r="172" spans="2:31" x14ac:dyDescent="0.25">
      <c r="B172" t="s">
        <v>1330</v>
      </c>
      <c r="C172" s="9" t="s">
        <v>810</v>
      </c>
      <c r="D172" s="12">
        <v>20000</v>
      </c>
      <c r="E172" s="13">
        <v>18</v>
      </c>
      <c r="F172" s="13">
        <v>11</v>
      </c>
      <c r="G172" s="13">
        <v>140</v>
      </c>
      <c r="H172" s="13">
        <v>79</v>
      </c>
      <c r="I172" s="8" t="s">
        <v>808</v>
      </c>
      <c r="J172" s="13">
        <v>0</v>
      </c>
      <c r="K172" s="13">
        <v>0</v>
      </c>
      <c r="L172" s="13">
        <v>0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185</v>
      </c>
      <c r="S172" s="13">
        <v>79</v>
      </c>
      <c r="T172" s="13">
        <v>0</v>
      </c>
      <c r="U172" s="13">
        <v>0</v>
      </c>
      <c r="V172" s="13">
        <v>1</v>
      </c>
      <c r="W172" s="13">
        <v>0</v>
      </c>
      <c r="X172" s="13">
        <v>1</v>
      </c>
      <c r="Y172" s="13">
        <v>0</v>
      </c>
      <c r="Z172" s="13">
        <v>1</v>
      </c>
      <c r="AA172" s="13">
        <v>0</v>
      </c>
      <c r="AB172" s="13">
        <v>0</v>
      </c>
      <c r="AC172" s="13">
        <v>0</v>
      </c>
      <c r="AD172" s="13">
        <v>0</v>
      </c>
      <c r="AE172" s="13">
        <v>1</v>
      </c>
    </row>
    <row r="173" spans="2:31" x14ac:dyDescent="0.25">
      <c r="B173" t="s">
        <v>1330</v>
      </c>
      <c r="C173" s="7" t="s">
        <v>814</v>
      </c>
      <c r="D173" s="14">
        <v>22500</v>
      </c>
      <c r="E173" s="15">
        <v>18</v>
      </c>
      <c r="F173" s="15">
        <v>8</v>
      </c>
      <c r="G173" s="15">
        <v>141</v>
      </c>
      <c r="H173" s="15">
        <v>80</v>
      </c>
      <c r="I173" s="6" t="s">
        <v>812</v>
      </c>
      <c r="J173" s="15">
        <v>0</v>
      </c>
      <c r="K173" s="15">
        <v>0</v>
      </c>
      <c r="L173" s="15">
        <v>0</v>
      </c>
      <c r="M173" s="15">
        <v>1</v>
      </c>
      <c r="N173" s="15">
        <v>0</v>
      </c>
      <c r="O173" s="15">
        <v>0</v>
      </c>
      <c r="P173" s="15">
        <v>0</v>
      </c>
      <c r="Q173" s="15">
        <v>0</v>
      </c>
      <c r="R173" s="15">
        <v>186</v>
      </c>
      <c r="S173" s="15">
        <v>80</v>
      </c>
      <c r="T173" s="15">
        <v>1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1</v>
      </c>
      <c r="AB173" s="15">
        <v>1</v>
      </c>
      <c r="AC173" s="15">
        <v>1</v>
      </c>
      <c r="AD173" s="15">
        <v>1</v>
      </c>
      <c r="AE173" s="15">
        <v>0</v>
      </c>
    </row>
    <row r="174" spans="2:31" x14ac:dyDescent="0.25">
      <c r="B174" t="s">
        <v>1324</v>
      </c>
      <c r="C174" s="9" t="s">
        <v>817</v>
      </c>
      <c r="D174" s="12">
        <v>4000</v>
      </c>
      <c r="E174" s="13">
        <v>17</v>
      </c>
      <c r="F174" s="13">
        <v>2</v>
      </c>
      <c r="G174" s="13">
        <v>108</v>
      </c>
      <c r="H174" s="13">
        <v>81</v>
      </c>
      <c r="I174" s="8" t="s">
        <v>815</v>
      </c>
      <c r="J174" s="13">
        <v>0</v>
      </c>
      <c r="K174" s="13">
        <v>0</v>
      </c>
      <c r="L174" s="13">
        <v>0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187</v>
      </c>
      <c r="S174" s="13">
        <v>81</v>
      </c>
      <c r="T174" s="13">
        <v>0</v>
      </c>
      <c r="U174" s="13">
        <v>1</v>
      </c>
      <c r="V174" s="13">
        <v>1</v>
      </c>
      <c r="W174" s="13">
        <v>0</v>
      </c>
      <c r="X174" s="13">
        <v>0</v>
      </c>
      <c r="Y174" s="13">
        <v>1</v>
      </c>
      <c r="Z174" s="13">
        <v>1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</row>
    <row r="175" spans="2:31" x14ac:dyDescent="0.25">
      <c r="B175" t="s">
        <v>1375</v>
      </c>
      <c r="C175" s="7" t="s">
        <v>820</v>
      </c>
      <c r="D175" s="14">
        <v>5800</v>
      </c>
      <c r="E175" s="15">
        <v>17</v>
      </c>
      <c r="F175" s="15">
        <v>2</v>
      </c>
      <c r="G175" s="15">
        <v>115</v>
      </c>
      <c r="H175" s="15">
        <v>82</v>
      </c>
      <c r="I175" s="6" t="s">
        <v>818</v>
      </c>
      <c r="J175" s="15">
        <v>0</v>
      </c>
      <c r="K175" s="15">
        <v>0</v>
      </c>
      <c r="L175" s="15">
        <v>0</v>
      </c>
      <c r="M175" s="15">
        <v>1</v>
      </c>
      <c r="N175" s="15">
        <v>0</v>
      </c>
      <c r="O175" s="15">
        <v>0</v>
      </c>
      <c r="P175" s="15">
        <v>0</v>
      </c>
      <c r="Q175" s="15">
        <v>0</v>
      </c>
      <c r="R175" s="15">
        <v>188</v>
      </c>
      <c r="S175" s="15">
        <v>82</v>
      </c>
      <c r="T175" s="15">
        <v>0</v>
      </c>
      <c r="U175" s="15">
        <v>1</v>
      </c>
      <c r="V175" s="15">
        <v>1</v>
      </c>
      <c r="W175" s="15">
        <v>0</v>
      </c>
      <c r="X175" s="15">
        <v>0</v>
      </c>
      <c r="Y175" s="15">
        <v>1</v>
      </c>
      <c r="Z175" s="15">
        <v>1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</row>
    <row r="176" spans="2:31" x14ac:dyDescent="0.25">
      <c r="B176" t="s">
        <v>1377</v>
      </c>
      <c r="C176" s="9" t="s">
        <v>823</v>
      </c>
      <c r="D176" s="12">
        <v>8000</v>
      </c>
      <c r="E176" s="13">
        <v>17</v>
      </c>
      <c r="F176" s="13">
        <v>8</v>
      </c>
      <c r="G176" s="13">
        <v>119</v>
      </c>
      <c r="H176" s="13">
        <v>83</v>
      </c>
      <c r="I176" s="8" t="s">
        <v>821</v>
      </c>
      <c r="J176" s="13">
        <v>0</v>
      </c>
      <c r="K176" s="13">
        <v>0</v>
      </c>
      <c r="L176" s="13">
        <v>0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189</v>
      </c>
      <c r="S176" s="13">
        <v>83</v>
      </c>
      <c r="T176" s="13">
        <v>0</v>
      </c>
      <c r="U176" s="13">
        <v>1</v>
      </c>
      <c r="V176" s="13">
        <v>1</v>
      </c>
      <c r="W176" s="13">
        <v>0</v>
      </c>
      <c r="X176" s="13">
        <v>0</v>
      </c>
      <c r="Y176" s="13">
        <v>1</v>
      </c>
      <c r="Z176" s="13">
        <v>1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</row>
    <row r="177" spans="2:31" x14ac:dyDescent="0.25">
      <c r="B177" t="s">
        <v>1378</v>
      </c>
      <c r="C177" s="7" t="s">
        <v>826</v>
      </c>
      <c r="D177" s="14">
        <v>16000</v>
      </c>
      <c r="E177" s="15">
        <v>17</v>
      </c>
      <c r="F177" s="15">
        <v>8</v>
      </c>
      <c r="G177" s="15">
        <v>131</v>
      </c>
      <c r="H177" s="15">
        <v>84</v>
      </c>
      <c r="I177" s="6" t="s">
        <v>824</v>
      </c>
      <c r="J177" s="15">
        <v>0</v>
      </c>
      <c r="K177" s="15">
        <v>0</v>
      </c>
      <c r="L177" s="15">
        <v>0</v>
      </c>
      <c r="M177" s="15">
        <v>1</v>
      </c>
      <c r="N177" s="15">
        <v>0</v>
      </c>
      <c r="O177" s="15">
        <v>0</v>
      </c>
      <c r="P177" s="15">
        <v>0</v>
      </c>
      <c r="Q177" s="15">
        <v>0</v>
      </c>
      <c r="R177" s="15">
        <v>190</v>
      </c>
      <c r="S177" s="15">
        <v>84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1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</row>
    <row r="178" spans="2:31" x14ac:dyDescent="0.25">
      <c r="B178" t="s">
        <v>1379</v>
      </c>
      <c r="C178" s="9" t="s">
        <v>828</v>
      </c>
      <c r="D178" s="12">
        <v>29000</v>
      </c>
      <c r="E178" s="13">
        <v>17</v>
      </c>
      <c r="F178" s="13">
        <v>3</v>
      </c>
      <c r="G178" s="13">
        <v>134</v>
      </c>
      <c r="H178" s="13">
        <v>85</v>
      </c>
      <c r="I178" s="8" t="s">
        <v>827</v>
      </c>
      <c r="J178" s="13">
        <v>0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191</v>
      </c>
      <c r="S178" s="13">
        <v>85</v>
      </c>
      <c r="T178" s="13">
        <v>0</v>
      </c>
      <c r="U178" s="13">
        <v>0</v>
      </c>
      <c r="V178" s="13">
        <v>1</v>
      </c>
      <c r="W178" s="13">
        <v>0</v>
      </c>
      <c r="X178" s="13">
        <v>0</v>
      </c>
      <c r="Y178" s="13">
        <v>0</v>
      </c>
      <c r="Z178" s="13">
        <v>1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</row>
    <row r="179" spans="2:31" x14ac:dyDescent="0.25">
      <c r="B179" t="s">
        <v>1380</v>
      </c>
      <c r="C179" s="7" t="s">
        <v>830</v>
      </c>
      <c r="D179" s="14">
        <v>29000</v>
      </c>
      <c r="E179" s="15">
        <v>17</v>
      </c>
      <c r="F179" s="15">
        <v>14</v>
      </c>
      <c r="G179" s="15">
        <v>136</v>
      </c>
      <c r="H179" s="15">
        <v>86</v>
      </c>
      <c r="I179" s="6" t="s">
        <v>829</v>
      </c>
      <c r="J179" s="15">
        <v>0</v>
      </c>
      <c r="K179" s="15">
        <v>0</v>
      </c>
      <c r="L179" s="15">
        <v>0</v>
      </c>
      <c r="M179" s="15">
        <v>1</v>
      </c>
      <c r="N179" s="15">
        <v>0</v>
      </c>
      <c r="O179" s="15">
        <v>0</v>
      </c>
      <c r="P179" s="15">
        <v>0</v>
      </c>
      <c r="Q179" s="15">
        <v>0</v>
      </c>
      <c r="R179" s="15">
        <v>192</v>
      </c>
      <c r="S179" s="15">
        <v>86</v>
      </c>
      <c r="T179" s="15">
        <v>0</v>
      </c>
      <c r="U179" s="15">
        <v>1</v>
      </c>
      <c r="V179" s="15">
        <v>0</v>
      </c>
      <c r="W179" s="15">
        <v>0</v>
      </c>
      <c r="X179" s="15">
        <v>0</v>
      </c>
      <c r="Y179" s="15">
        <v>1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</row>
    <row r="180" spans="2:31" x14ac:dyDescent="0.25">
      <c r="B180" t="s">
        <v>1376</v>
      </c>
      <c r="C180" s="9" t="s">
        <v>832</v>
      </c>
      <c r="D180" s="12">
        <v>40000</v>
      </c>
      <c r="E180" s="13">
        <v>17</v>
      </c>
      <c r="F180" s="13">
        <v>1</v>
      </c>
      <c r="G180" s="13">
        <v>132</v>
      </c>
      <c r="H180" s="13">
        <v>87</v>
      </c>
      <c r="I180" s="8" t="s">
        <v>831</v>
      </c>
      <c r="J180" s="13">
        <v>0</v>
      </c>
      <c r="K180" s="13">
        <v>0</v>
      </c>
      <c r="L180" s="13">
        <v>0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193</v>
      </c>
      <c r="S180" s="13">
        <v>87</v>
      </c>
      <c r="T180" s="13">
        <v>0</v>
      </c>
      <c r="U180" s="13">
        <v>1</v>
      </c>
      <c r="V180" s="13">
        <v>1</v>
      </c>
      <c r="W180" s="13">
        <v>0</v>
      </c>
      <c r="X180" s="13">
        <v>0</v>
      </c>
      <c r="Y180" s="13">
        <v>1</v>
      </c>
      <c r="Z180" s="13">
        <v>1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</row>
    <row r="181" spans="2:31" x14ac:dyDescent="0.25">
      <c r="B181" t="s">
        <v>1381</v>
      </c>
      <c r="C181" s="7" t="s">
        <v>835</v>
      </c>
      <c r="D181" s="14">
        <v>52000</v>
      </c>
      <c r="E181" s="15">
        <v>17</v>
      </c>
      <c r="F181" s="15">
        <v>8</v>
      </c>
      <c r="G181" s="15">
        <v>139</v>
      </c>
      <c r="H181" s="15">
        <v>88</v>
      </c>
      <c r="I181" s="6" t="s">
        <v>834</v>
      </c>
      <c r="J181" s="15">
        <v>0</v>
      </c>
      <c r="K181" s="15">
        <v>0</v>
      </c>
      <c r="L181" s="15">
        <v>0</v>
      </c>
      <c r="M181" s="15">
        <v>1</v>
      </c>
      <c r="N181" s="15">
        <v>0</v>
      </c>
      <c r="O181" s="15">
        <v>0</v>
      </c>
      <c r="P181" s="15">
        <v>0</v>
      </c>
      <c r="Q181" s="15">
        <v>0</v>
      </c>
      <c r="R181" s="15">
        <v>194</v>
      </c>
      <c r="S181" s="15">
        <v>88</v>
      </c>
      <c r="T181" s="15">
        <v>0</v>
      </c>
      <c r="U181" s="15">
        <v>1</v>
      </c>
      <c r="V181" s="15">
        <v>1</v>
      </c>
      <c r="W181" s="15">
        <v>0</v>
      </c>
      <c r="X181" s="15">
        <v>0</v>
      </c>
      <c r="Y181" s="15">
        <v>1</v>
      </c>
      <c r="Z181" s="15">
        <v>1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</row>
    <row r="182" spans="2:31" x14ac:dyDescent="0.25">
      <c r="B182" t="s">
        <v>1314</v>
      </c>
      <c r="C182" s="9" t="s">
        <v>837</v>
      </c>
      <c r="D182" s="12">
        <v>20</v>
      </c>
      <c r="E182" s="13">
        <v>19</v>
      </c>
      <c r="F182" s="13">
        <v>8</v>
      </c>
      <c r="G182" s="13">
        <v>100</v>
      </c>
      <c r="H182" s="13">
        <v>89</v>
      </c>
      <c r="I182" s="8" t="s">
        <v>353</v>
      </c>
      <c r="J182" s="13">
        <v>0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195</v>
      </c>
      <c r="S182" s="13">
        <v>89</v>
      </c>
      <c r="T182" s="13">
        <v>0</v>
      </c>
      <c r="U182" s="13">
        <v>0</v>
      </c>
      <c r="V182" s="13">
        <v>0</v>
      </c>
      <c r="W182" s="13">
        <v>1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</row>
    <row r="183" spans="2:31" x14ac:dyDescent="0.25">
      <c r="B183" t="s">
        <v>1314</v>
      </c>
      <c r="C183" s="7" t="s">
        <v>841</v>
      </c>
      <c r="D183" s="14">
        <v>650</v>
      </c>
      <c r="E183" s="15">
        <v>19</v>
      </c>
      <c r="F183" s="15">
        <v>11</v>
      </c>
      <c r="G183" s="15">
        <v>106</v>
      </c>
      <c r="H183" s="15">
        <v>90</v>
      </c>
      <c r="I183" s="6" t="s">
        <v>840</v>
      </c>
      <c r="J183" s="15">
        <v>0</v>
      </c>
      <c r="K183" s="15">
        <v>0</v>
      </c>
      <c r="L183" s="15">
        <v>0</v>
      </c>
      <c r="M183" s="15">
        <v>1</v>
      </c>
      <c r="N183" s="15">
        <v>0</v>
      </c>
      <c r="O183" s="15">
        <v>0</v>
      </c>
      <c r="P183" s="15">
        <v>0</v>
      </c>
      <c r="Q183" s="15">
        <v>0</v>
      </c>
      <c r="R183" s="15">
        <v>196</v>
      </c>
      <c r="S183" s="15">
        <v>90</v>
      </c>
      <c r="T183" s="15">
        <v>0</v>
      </c>
      <c r="U183" s="15">
        <v>0</v>
      </c>
      <c r="V183" s="15">
        <v>0</v>
      </c>
      <c r="W183" s="15">
        <v>1</v>
      </c>
      <c r="X183" s="15">
        <v>1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1</v>
      </c>
    </row>
    <row r="184" spans="2:31" x14ac:dyDescent="0.25">
      <c r="B184" t="s">
        <v>1316</v>
      </c>
      <c r="C184" s="9" t="s">
        <v>842</v>
      </c>
      <c r="D184" s="12">
        <v>800</v>
      </c>
      <c r="E184" s="13">
        <v>19</v>
      </c>
      <c r="F184" s="13">
        <v>8</v>
      </c>
      <c r="G184" s="13">
        <v>109</v>
      </c>
      <c r="H184" s="13">
        <v>91</v>
      </c>
      <c r="I184" s="8" t="s">
        <v>658</v>
      </c>
      <c r="J184" s="13">
        <v>0</v>
      </c>
      <c r="K184" s="13">
        <v>0</v>
      </c>
      <c r="L184" s="13">
        <v>0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197</v>
      </c>
      <c r="S184" s="13">
        <v>91</v>
      </c>
      <c r="T184" s="13">
        <v>0</v>
      </c>
      <c r="U184" s="13">
        <v>0</v>
      </c>
      <c r="V184" s="13">
        <v>0</v>
      </c>
      <c r="W184" s="13">
        <v>1</v>
      </c>
      <c r="X184" s="13">
        <v>1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1</v>
      </c>
    </row>
    <row r="185" spans="2:31" x14ac:dyDescent="0.25">
      <c r="B185" t="s">
        <v>1316</v>
      </c>
      <c r="C185" s="7" t="s">
        <v>844</v>
      </c>
      <c r="D185" s="14">
        <v>1200</v>
      </c>
      <c r="E185" s="15">
        <v>19</v>
      </c>
      <c r="F185" s="15">
        <v>2</v>
      </c>
      <c r="G185" s="15">
        <v>111</v>
      </c>
      <c r="H185" s="15">
        <v>92</v>
      </c>
      <c r="I185" s="6" t="s">
        <v>843</v>
      </c>
      <c r="J185" s="15">
        <v>0</v>
      </c>
      <c r="K185" s="15">
        <v>0</v>
      </c>
      <c r="L185" s="15">
        <v>0</v>
      </c>
      <c r="M185" s="15">
        <v>1</v>
      </c>
      <c r="N185" s="15">
        <v>0</v>
      </c>
      <c r="O185" s="15">
        <v>0</v>
      </c>
      <c r="P185" s="15">
        <v>0</v>
      </c>
      <c r="Q185" s="15">
        <v>0</v>
      </c>
      <c r="R185" s="15">
        <v>198</v>
      </c>
      <c r="S185" s="15">
        <v>92</v>
      </c>
      <c r="T185" s="15">
        <v>0</v>
      </c>
      <c r="U185" s="15">
        <v>0</v>
      </c>
      <c r="V185" s="15">
        <v>0</v>
      </c>
      <c r="W185" s="15">
        <v>1</v>
      </c>
      <c r="X185" s="15">
        <v>1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1</v>
      </c>
    </row>
    <row r="186" spans="2:31" x14ac:dyDescent="0.25">
      <c r="B186" t="s">
        <v>1317</v>
      </c>
      <c r="C186" s="9" t="s">
        <v>847</v>
      </c>
      <c r="D186" s="12">
        <v>1830</v>
      </c>
      <c r="E186" s="13">
        <v>19</v>
      </c>
      <c r="F186" s="13">
        <v>2</v>
      </c>
      <c r="G186" s="13">
        <v>113</v>
      </c>
      <c r="H186" s="13">
        <v>93</v>
      </c>
      <c r="I186" s="8" t="s">
        <v>846</v>
      </c>
      <c r="J186" s="13">
        <v>0</v>
      </c>
      <c r="K186" s="13">
        <v>0</v>
      </c>
      <c r="L186" s="13">
        <v>0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199</v>
      </c>
      <c r="S186" s="13">
        <v>93</v>
      </c>
      <c r="T186" s="13">
        <v>0</v>
      </c>
      <c r="U186" s="13">
        <v>0</v>
      </c>
      <c r="V186" s="13">
        <v>0</v>
      </c>
      <c r="W186" s="13">
        <v>1</v>
      </c>
      <c r="X186" s="13">
        <v>1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1</v>
      </c>
    </row>
    <row r="187" spans="2:31" x14ac:dyDescent="0.25">
      <c r="B187" t="s">
        <v>1318</v>
      </c>
      <c r="C187" s="7" t="s">
        <v>850</v>
      </c>
      <c r="D187" s="14">
        <v>2320</v>
      </c>
      <c r="E187" s="15">
        <v>19</v>
      </c>
      <c r="F187" s="15">
        <v>2</v>
      </c>
      <c r="G187" s="15">
        <v>116</v>
      </c>
      <c r="H187" s="15">
        <v>94</v>
      </c>
      <c r="I187" s="6" t="s">
        <v>849</v>
      </c>
      <c r="J187" s="15">
        <v>0</v>
      </c>
      <c r="K187" s="15">
        <v>0</v>
      </c>
      <c r="L187" s="15">
        <v>0</v>
      </c>
      <c r="M187" s="15">
        <v>1</v>
      </c>
      <c r="N187" s="15">
        <v>0</v>
      </c>
      <c r="O187" s="15">
        <v>0</v>
      </c>
      <c r="P187" s="15">
        <v>0</v>
      </c>
      <c r="Q187" s="15">
        <v>0</v>
      </c>
      <c r="R187" s="15">
        <v>200</v>
      </c>
      <c r="S187" s="15">
        <v>94</v>
      </c>
      <c r="T187" s="15">
        <v>0</v>
      </c>
      <c r="U187" s="15">
        <v>0</v>
      </c>
      <c r="V187" s="15">
        <v>0</v>
      </c>
      <c r="W187" s="15">
        <v>1</v>
      </c>
      <c r="X187" s="15">
        <v>1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1</v>
      </c>
    </row>
    <row r="188" spans="2:31" x14ac:dyDescent="0.25">
      <c r="B188" t="s">
        <v>1319</v>
      </c>
      <c r="C188" s="9" t="s">
        <v>853</v>
      </c>
      <c r="D188" s="12">
        <v>2950</v>
      </c>
      <c r="E188" s="13">
        <v>19</v>
      </c>
      <c r="F188" s="13">
        <v>3</v>
      </c>
      <c r="G188" s="13">
        <v>118</v>
      </c>
      <c r="H188" s="13">
        <v>95</v>
      </c>
      <c r="I188" s="8" t="s">
        <v>852</v>
      </c>
      <c r="J188" s="13">
        <v>0</v>
      </c>
      <c r="K188" s="13">
        <v>0</v>
      </c>
      <c r="L188" s="13">
        <v>0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201</v>
      </c>
      <c r="S188" s="13">
        <v>95</v>
      </c>
      <c r="T188" s="13">
        <v>0</v>
      </c>
      <c r="U188" s="13">
        <v>0</v>
      </c>
      <c r="V188" s="13">
        <v>0</v>
      </c>
      <c r="W188" s="13">
        <v>1</v>
      </c>
      <c r="X188" s="13">
        <v>1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1</v>
      </c>
    </row>
    <row r="189" spans="2:31" x14ac:dyDescent="0.25">
      <c r="B189" t="s">
        <v>1319</v>
      </c>
      <c r="C189" s="7" t="s">
        <v>855</v>
      </c>
      <c r="D189" s="14">
        <v>4300</v>
      </c>
      <c r="E189" s="15">
        <v>19</v>
      </c>
      <c r="F189" s="15">
        <v>2</v>
      </c>
      <c r="G189" s="15">
        <v>121</v>
      </c>
      <c r="H189" s="15">
        <v>96</v>
      </c>
      <c r="I189" s="6" t="s">
        <v>854</v>
      </c>
      <c r="J189" s="15">
        <v>0</v>
      </c>
      <c r="K189" s="15">
        <v>0</v>
      </c>
      <c r="L189" s="15">
        <v>0</v>
      </c>
      <c r="M189" s="15">
        <v>1</v>
      </c>
      <c r="N189" s="15">
        <v>0</v>
      </c>
      <c r="O189" s="15">
        <v>0</v>
      </c>
      <c r="P189" s="15">
        <v>0</v>
      </c>
      <c r="Q189" s="15">
        <v>0</v>
      </c>
      <c r="R189" s="15">
        <v>202</v>
      </c>
      <c r="S189" s="15">
        <v>96</v>
      </c>
      <c r="T189" s="15">
        <v>0</v>
      </c>
      <c r="U189" s="15">
        <v>0</v>
      </c>
      <c r="V189" s="15">
        <v>0</v>
      </c>
      <c r="W189" s="15">
        <v>1</v>
      </c>
      <c r="X189" s="15">
        <v>1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1</v>
      </c>
    </row>
    <row r="190" spans="2:31" x14ac:dyDescent="0.25">
      <c r="B190" t="s">
        <v>1320</v>
      </c>
      <c r="C190" s="9" t="s">
        <v>857</v>
      </c>
      <c r="D190" s="12">
        <v>5900</v>
      </c>
      <c r="E190" s="13">
        <v>19</v>
      </c>
      <c r="F190" s="13">
        <v>8</v>
      </c>
      <c r="G190" s="13">
        <v>123</v>
      </c>
      <c r="H190" s="13">
        <v>97</v>
      </c>
      <c r="I190" s="8" t="s">
        <v>579</v>
      </c>
      <c r="J190" s="13">
        <v>0</v>
      </c>
      <c r="K190" s="13">
        <v>0</v>
      </c>
      <c r="L190" s="13">
        <v>0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203</v>
      </c>
      <c r="S190" s="13">
        <v>97</v>
      </c>
      <c r="T190" s="13">
        <v>0</v>
      </c>
      <c r="U190" s="13">
        <v>0</v>
      </c>
      <c r="V190" s="13">
        <v>0</v>
      </c>
      <c r="W190" s="13">
        <v>1</v>
      </c>
      <c r="X190" s="13">
        <v>1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1</v>
      </c>
    </row>
    <row r="191" spans="2:31" x14ac:dyDescent="0.25">
      <c r="B191" t="s">
        <v>1320</v>
      </c>
      <c r="C191" s="7" t="s">
        <v>859</v>
      </c>
      <c r="D191" s="14">
        <v>8800</v>
      </c>
      <c r="E191" s="15">
        <v>19</v>
      </c>
      <c r="F191" s="15">
        <v>12</v>
      </c>
      <c r="G191" s="15">
        <v>126</v>
      </c>
      <c r="H191" s="15">
        <v>98</v>
      </c>
      <c r="I191" s="6" t="s">
        <v>858</v>
      </c>
      <c r="J191" s="15">
        <v>0</v>
      </c>
      <c r="K191" s="15">
        <v>0</v>
      </c>
      <c r="L191" s="15">
        <v>0</v>
      </c>
      <c r="M191" s="15">
        <v>1</v>
      </c>
      <c r="N191" s="15">
        <v>0</v>
      </c>
      <c r="O191" s="15">
        <v>0</v>
      </c>
      <c r="P191" s="15">
        <v>0</v>
      </c>
      <c r="Q191" s="15">
        <v>0</v>
      </c>
      <c r="R191" s="15">
        <v>204</v>
      </c>
      <c r="S191" s="15">
        <v>98</v>
      </c>
      <c r="T191" s="15">
        <v>0</v>
      </c>
      <c r="U191" s="15">
        <v>0</v>
      </c>
      <c r="V191" s="15">
        <v>0</v>
      </c>
      <c r="W191" s="15">
        <v>1</v>
      </c>
      <c r="X191" s="15">
        <v>1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1</v>
      </c>
    </row>
    <row r="192" spans="2:31" x14ac:dyDescent="0.25">
      <c r="B192" t="s">
        <v>1321</v>
      </c>
      <c r="C192" s="9" t="s">
        <v>861</v>
      </c>
      <c r="D192" s="12">
        <v>10500</v>
      </c>
      <c r="E192" s="13">
        <v>19</v>
      </c>
      <c r="F192" s="13">
        <v>2</v>
      </c>
      <c r="G192" s="13">
        <v>128</v>
      </c>
      <c r="H192" s="13">
        <v>99</v>
      </c>
      <c r="I192" s="8" t="s">
        <v>393</v>
      </c>
      <c r="J192" s="13">
        <v>0</v>
      </c>
      <c r="K192" s="13">
        <v>0</v>
      </c>
      <c r="L192" s="13">
        <v>0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205</v>
      </c>
      <c r="S192" s="13">
        <v>99</v>
      </c>
      <c r="T192" s="13">
        <v>0</v>
      </c>
      <c r="U192" s="13">
        <v>0</v>
      </c>
      <c r="V192" s="13">
        <v>0</v>
      </c>
      <c r="W192" s="13">
        <v>1</v>
      </c>
      <c r="X192" s="13">
        <v>1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1</v>
      </c>
    </row>
    <row r="193" spans="2:31" x14ac:dyDescent="0.25">
      <c r="B193" t="s">
        <v>1322</v>
      </c>
      <c r="C193" s="7" t="s">
        <v>864</v>
      </c>
      <c r="D193" s="14">
        <v>12300</v>
      </c>
      <c r="E193" s="15">
        <v>19</v>
      </c>
      <c r="F193" s="15">
        <v>8</v>
      </c>
      <c r="G193" s="15">
        <v>130</v>
      </c>
      <c r="H193" s="15">
        <v>100</v>
      </c>
      <c r="I193" s="6" t="s">
        <v>863</v>
      </c>
      <c r="J193" s="15">
        <v>0</v>
      </c>
      <c r="K193" s="15">
        <v>0</v>
      </c>
      <c r="L193" s="15">
        <v>0</v>
      </c>
      <c r="M193" s="15">
        <v>1</v>
      </c>
      <c r="N193" s="15">
        <v>0</v>
      </c>
      <c r="O193" s="15">
        <v>0</v>
      </c>
      <c r="P193" s="15">
        <v>0</v>
      </c>
      <c r="Q193" s="15">
        <v>0</v>
      </c>
      <c r="R193" s="15">
        <v>206</v>
      </c>
      <c r="S193" s="15">
        <v>100</v>
      </c>
      <c r="T193" s="15">
        <v>0</v>
      </c>
      <c r="U193" s="15">
        <v>0</v>
      </c>
      <c r="V193" s="15">
        <v>0</v>
      </c>
      <c r="W193" s="15">
        <v>1</v>
      </c>
      <c r="X193" s="15">
        <v>1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1</v>
      </c>
    </row>
    <row r="194" spans="2:31" x14ac:dyDescent="0.25">
      <c r="B194" t="s">
        <v>1323</v>
      </c>
      <c r="C194" s="9" t="s">
        <v>866</v>
      </c>
      <c r="D194" s="12">
        <v>14000</v>
      </c>
      <c r="E194" s="13">
        <v>19</v>
      </c>
      <c r="F194" s="13">
        <v>6</v>
      </c>
      <c r="G194" s="13">
        <v>135</v>
      </c>
      <c r="H194" s="13">
        <v>101</v>
      </c>
      <c r="I194" s="8" t="s">
        <v>865</v>
      </c>
      <c r="J194" s="13">
        <v>0</v>
      </c>
      <c r="K194" s="13">
        <v>0</v>
      </c>
      <c r="L194" s="13">
        <v>0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207</v>
      </c>
      <c r="S194" s="13">
        <v>101</v>
      </c>
      <c r="T194" s="13">
        <v>0</v>
      </c>
      <c r="U194" s="13">
        <v>0</v>
      </c>
      <c r="V194" s="13">
        <v>0</v>
      </c>
      <c r="W194" s="13">
        <v>0</v>
      </c>
      <c r="X194" s="13">
        <v>1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1</v>
      </c>
    </row>
    <row r="195" spans="2:31" x14ac:dyDescent="0.25">
      <c r="B195" t="s">
        <v>1323</v>
      </c>
      <c r="C195" s="7" t="s">
        <v>868</v>
      </c>
      <c r="D195" s="14">
        <v>2</v>
      </c>
      <c r="E195" s="15">
        <v>19</v>
      </c>
      <c r="F195" s="15">
        <v>2</v>
      </c>
      <c r="G195" s="15">
        <v>138</v>
      </c>
      <c r="H195" s="15">
        <v>102</v>
      </c>
      <c r="I195" s="6" t="s">
        <v>867</v>
      </c>
      <c r="J195" s="15">
        <v>0</v>
      </c>
      <c r="K195" s="15">
        <v>0</v>
      </c>
      <c r="L195" s="15">
        <v>0</v>
      </c>
      <c r="M195" s="15">
        <v>1</v>
      </c>
      <c r="N195" s="15">
        <v>0</v>
      </c>
      <c r="O195" s="15">
        <v>0</v>
      </c>
      <c r="P195" s="15">
        <v>0</v>
      </c>
      <c r="Q195" s="15">
        <v>0</v>
      </c>
      <c r="R195" s="15">
        <v>208</v>
      </c>
      <c r="S195" s="15">
        <v>102</v>
      </c>
      <c r="T195" s="15">
        <v>0</v>
      </c>
      <c r="U195" s="15">
        <v>0</v>
      </c>
      <c r="V195" s="15">
        <v>0</v>
      </c>
      <c r="W195" s="15">
        <v>1</v>
      </c>
      <c r="X195" s="15">
        <v>1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1</v>
      </c>
    </row>
    <row r="196" spans="2:31" x14ac:dyDescent="0.25">
      <c r="B196" t="s">
        <v>1315</v>
      </c>
      <c r="C196" s="9" t="s">
        <v>870</v>
      </c>
      <c r="D196" s="12">
        <v>22600</v>
      </c>
      <c r="E196" s="13">
        <v>19</v>
      </c>
      <c r="F196" s="13">
        <v>6</v>
      </c>
      <c r="G196" s="13">
        <v>142</v>
      </c>
      <c r="H196" s="13">
        <v>103</v>
      </c>
      <c r="I196" s="8" t="s">
        <v>652</v>
      </c>
      <c r="J196" s="13">
        <v>0</v>
      </c>
      <c r="K196" s="13">
        <v>0</v>
      </c>
      <c r="L196" s="13">
        <v>0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209</v>
      </c>
      <c r="S196" s="13">
        <v>103</v>
      </c>
      <c r="T196" s="13">
        <v>0</v>
      </c>
      <c r="U196" s="13">
        <v>0</v>
      </c>
      <c r="V196" s="13">
        <v>0</v>
      </c>
      <c r="W196" s="13">
        <v>1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1</v>
      </c>
    </row>
    <row r="197" spans="2:31" x14ac:dyDescent="0.25">
      <c r="B197" t="s">
        <v>1315</v>
      </c>
      <c r="C197" s="7" t="s">
        <v>873</v>
      </c>
      <c r="D197" s="14">
        <v>28000</v>
      </c>
      <c r="E197" s="15">
        <v>19</v>
      </c>
      <c r="F197" s="15">
        <v>6</v>
      </c>
      <c r="G197" s="15">
        <v>143</v>
      </c>
      <c r="H197" s="15">
        <v>104</v>
      </c>
      <c r="I197" s="6" t="s">
        <v>872</v>
      </c>
      <c r="J197" s="15">
        <v>0</v>
      </c>
      <c r="K197" s="15">
        <v>0</v>
      </c>
      <c r="L197" s="15">
        <v>0</v>
      </c>
      <c r="M197" s="15">
        <v>1</v>
      </c>
      <c r="N197" s="15">
        <v>0</v>
      </c>
      <c r="O197" s="15">
        <v>0</v>
      </c>
      <c r="P197" s="15">
        <v>0</v>
      </c>
      <c r="Q197" s="15">
        <v>0</v>
      </c>
      <c r="R197" s="15">
        <v>210</v>
      </c>
      <c r="S197" s="15">
        <v>104</v>
      </c>
      <c r="T197" s="15">
        <v>0</v>
      </c>
      <c r="U197" s="15">
        <v>0</v>
      </c>
      <c r="V197" s="15">
        <v>0</v>
      </c>
      <c r="W197" s="15">
        <v>1</v>
      </c>
      <c r="X197" s="15">
        <v>1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</v>
      </c>
    </row>
    <row r="198" spans="2:31" x14ac:dyDescent="0.25">
      <c r="B198" t="s">
        <v>1272</v>
      </c>
      <c r="C198" s="9" t="s">
        <v>875</v>
      </c>
      <c r="D198" s="12">
        <v>1500</v>
      </c>
      <c r="E198" s="13">
        <v>23</v>
      </c>
      <c r="F198" s="13">
        <v>7</v>
      </c>
      <c r="G198" s="13">
        <v>153</v>
      </c>
      <c r="H198" s="13">
        <v>105</v>
      </c>
      <c r="I198" s="8" t="s">
        <v>874</v>
      </c>
      <c r="J198" s="13">
        <v>0</v>
      </c>
      <c r="K198" s="13">
        <v>0</v>
      </c>
      <c r="L198" s="13">
        <v>0</v>
      </c>
      <c r="M198" s="13">
        <v>0</v>
      </c>
      <c r="N198" s="13">
        <v>1</v>
      </c>
      <c r="O198" s="13">
        <v>0</v>
      </c>
      <c r="P198" s="13">
        <v>0</v>
      </c>
      <c r="Q198" s="13">
        <v>0</v>
      </c>
      <c r="R198" s="13">
        <v>211</v>
      </c>
      <c r="S198" s="13">
        <v>105</v>
      </c>
      <c r="T198" s="13">
        <v>1</v>
      </c>
      <c r="U198" s="13">
        <v>1</v>
      </c>
      <c r="V198" s="13">
        <v>1</v>
      </c>
      <c r="W198" s="13">
        <v>1</v>
      </c>
      <c r="X198" s="13">
        <v>1</v>
      </c>
      <c r="Y198" s="13">
        <v>1</v>
      </c>
      <c r="Z198" s="13">
        <v>1</v>
      </c>
      <c r="AA198" s="13">
        <v>1</v>
      </c>
      <c r="AB198" s="13">
        <v>1</v>
      </c>
      <c r="AC198" s="13">
        <v>1</v>
      </c>
      <c r="AD198" s="13">
        <v>1</v>
      </c>
      <c r="AE198" s="13">
        <v>1</v>
      </c>
    </row>
    <row r="199" spans="2:31" x14ac:dyDescent="0.25">
      <c r="B199" t="s">
        <v>1272</v>
      </c>
      <c r="C199" s="7" t="s">
        <v>878</v>
      </c>
      <c r="D199" s="14">
        <v>7500</v>
      </c>
      <c r="E199" s="15">
        <v>23</v>
      </c>
      <c r="F199" s="15">
        <v>6</v>
      </c>
      <c r="G199" s="15">
        <v>157</v>
      </c>
      <c r="H199" s="15">
        <v>106</v>
      </c>
      <c r="I199" s="6" t="s">
        <v>877</v>
      </c>
      <c r="J199" s="15">
        <v>0</v>
      </c>
      <c r="K199" s="15">
        <v>0</v>
      </c>
      <c r="L199" s="15">
        <v>0</v>
      </c>
      <c r="M199" s="15">
        <v>0</v>
      </c>
      <c r="N199" s="15">
        <v>1</v>
      </c>
      <c r="O199" s="15">
        <v>0</v>
      </c>
      <c r="P199" s="15">
        <v>0</v>
      </c>
      <c r="Q199" s="15">
        <v>0</v>
      </c>
      <c r="R199" s="15">
        <v>212</v>
      </c>
      <c r="S199" s="15">
        <v>106</v>
      </c>
      <c r="T199" s="15">
        <v>1</v>
      </c>
      <c r="U199" s="15">
        <v>1</v>
      </c>
      <c r="V199" s="15">
        <v>1</v>
      </c>
      <c r="W199" s="15">
        <v>1</v>
      </c>
      <c r="X199" s="15">
        <v>1</v>
      </c>
      <c r="Y199" s="15">
        <v>1</v>
      </c>
      <c r="Z199" s="15">
        <v>1</v>
      </c>
      <c r="AA199" s="15">
        <v>1</v>
      </c>
      <c r="AB199" s="15">
        <v>1</v>
      </c>
      <c r="AC199" s="15">
        <v>1</v>
      </c>
      <c r="AD199" s="15">
        <v>1</v>
      </c>
      <c r="AE199" s="15">
        <v>1</v>
      </c>
    </row>
    <row r="200" spans="2:31" x14ac:dyDescent="0.25">
      <c r="B200" t="s">
        <v>1272</v>
      </c>
      <c r="C200" s="9" t="s">
        <v>880</v>
      </c>
      <c r="D200" s="12">
        <v>4000</v>
      </c>
      <c r="E200" s="13">
        <v>23</v>
      </c>
      <c r="F200" s="13">
        <v>9</v>
      </c>
      <c r="G200" s="13">
        <v>153</v>
      </c>
      <c r="H200" s="13">
        <v>107</v>
      </c>
      <c r="I200" s="8" t="s">
        <v>879</v>
      </c>
      <c r="J200" s="13">
        <v>0</v>
      </c>
      <c r="K200" s="13">
        <v>0</v>
      </c>
      <c r="L200" s="13">
        <v>0</v>
      </c>
      <c r="M200" s="13">
        <v>0</v>
      </c>
      <c r="N200" s="13">
        <v>1</v>
      </c>
      <c r="O200" s="13">
        <v>0</v>
      </c>
      <c r="P200" s="13">
        <v>0</v>
      </c>
      <c r="Q200" s="13">
        <v>0</v>
      </c>
      <c r="R200" s="13">
        <v>213</v>
      </c>
      <c r="S200" s="13">
        <v>107</v>
      </c>
      <c r="T200" s="13">
        <v>1</v>
      </c>
      <c r="U200" s="13">
        <v>1</v>
      </c>
      <c r="V200" s="13">
        <v>1</v>
      </c>
      <c r="W200" s="13">
        <v>1</v>
      </c>
      <c r="X200" s="13">
        <v>1</v>
      </c>
      <c r="Y200" s="13">
        <v>1</v>
      </c>
      <c r="Z200" s="13">
        <v>1</v>
      </c>
      <c r="AA200" s="13">
        <v>1</v>
      </c>
      <c r="AB200" s="13">
        <v>1</v>
      </c>
      <c r="AC200" s="13">
        <v>1</v>
      </c>
      <c r="AD200" s="13">
        <v>1</v>
      </c>
      <c r="AE200" s="13">
        <v>1</v>
      </c>
    </row>
    <row r="201" spans="2:31" x14ac:dyDescent="0.25">
      <c r="B201" t="s">
        <v>1275</v>
      </c>
      <c r="C201" s="7" t="s">
        <v>881</v>
      </c>
      <c r="D201" s="14">
        <v>1200</v>
      </c>
      <c r="E201" s="15">
        <v>23</v>
      </c>
      <c r="F201" s="15">
        <v>5</v>
      </c>
      <c r="G201" s="15">
        <v>0</v>
      </c>
      <c r="H201" s="15">
        <v>108</v>
      </c>
      <c r="I201" s="6" t="s">
        <v>353</v>
      </c>
      <c r="J201" s="15">
        <v>0</v>
      </c>
      <c r="K201" s="15">
        <v>0</v>
      </c>
      <c r="L201" s="15">
        <v>0</v>
      </c>
      <c r="M201" s="15">
        <v>0</v>
      </c>
      <c r="N201" s="15">
        <v>1</v>
      </c>
      <c r="O201" s="15">
        <v>0</v>
      </c>
      <c r="P201" s="15">
        <v>0</v>
      </c>
      <c r="Q201" s="15">
        <v>0</v>
      </c>
      <c r="R201" s="15">
        <v>214</v>
      </c>
      <c r="S201" s="15">
        <v>108</v>
      </c>
      <c r="T201" s="15">
        <v>1</v>
      </c>
      <c r="U201" s="15">
        <v>1</v>
      </c>
      <c r="V201" s="15">
        <v>1</v>
      </c>
      <c r="W201" s="15">
        <v>1</v>
      </c>
      <c r="X201" s="15">
        <v>1</v>
      </c>
      <c r="Y201" s="15">
        <v>1</v>
      </c>
      <c r="Z201" s="15">
        <v>1</v>
      </c>
      <c r="AA201" s="15">
        <v>1</v>
      </c>
      <c r="AB201" s="15">
        <v>1</v>
      </c>
      <c r="AC201" s="15">
        <v>1</v>
      </c>
      <c r="AD201" s="15">
        <v>1</v>
      </c>
      <c r="AE201" s="15">
        <v>1</v>
      </c>
    </row>
    <row r="202" spans="2:31" x14ac:dyDescent="0.25">
      <c r="B202" t="s">
        <v>1275</v>
      </c>
      <c r="C202" s="9" t="s">
        <v>883</v>
      </c>
      <c r="D202" s="12">
        <v>6000</v>
      </c>
      <c r="E202" s="13">
        <v>23</v>
      </c>
      <c r="F202" s="13">
        <v>9</v>
      </c>
      <c r="G202" s="13">
        <v>154</v>
      </c>
      <c r="H202" s="13">
        <v>109</v>
      </c>
      <c r="I202" s="8" t="s">
        <v>882</v>
      </c>
      <c r="J202" s="13">
        <v>0</v>
      </c>
      <c r="K202" s="13">
        <v>0</v>
      </c>
      <c r="L202" s="13">
        <v>0</v>
      </c>
      <c r="M202" s="13">
        <v>0</v>
      </c>
      <c r="N202" s="13">
        <v>1</v>
      </c>
      <c r="O202" s="13">
        <v>0</v>
      </c>
      <c r="P202" s="13">
        <v>0</v>
      </c>
      <c r="Q202" s="13">
        <v>0</v>
      </c>
      <c r="R202" s="13">
        <v>215</v>
      </c>
      <c r="S202" s="13">
        <v>109</v>
      </c>
      <c r="T202" s="13">
        <v>1</v>
      </c>
      <c r="U202" s="13">
        <v>1</v>
      </c>
      <c r="V202" s="13">
        <v>1</v>
      </c>
      <c r="W202" s="13">
        <v>1</v>
      </c>
      <c r="X202" s="13">
        <v>1</v>
      </c>
      <c r="Y202" s="13">
        <v>1</v>
      </c>
      <c r="Z202" s="13">
        <v>1</v>
      </c>
      <c r="AA202" s="13">
        <v>1</v>
      </c>
      <c r="AB202" s="13">
        <v>1</v>
      </c>
      <c r="AC202" s="13">
        <v>1</v>
      </c>
      <c r="AD202" s="13">
        <v>1</v>
      </c>
      <c r="AE202" s="13">
        <v>1</v>
      </c>
    </row>
    <row r="203" spans="2:31" x14ac:dyDescent="0.25">
      <c r="B203" t="s">
        <v>1275</v>
      </c>
      <c r="C203" s="7" t="s">
        <v>886</v>
      </c>
      <c r="D203" s="14">
        <v>21000</v>
      </c>
      <c r="E203" s="15">
        <v>23</v>
      </c>
      <c r="F203" s="15">
        <v>10</v>
      </c>
      <c r="G203" s="15">
        <v>161</v>
      </c>
      <c r="H203" s="15">
        <v>110</v>
      </c>
      <c r="I203" s="6" t="s">
        <v>885</v>
      </c>
      <c r="J203" s="15">
        <v>0</v>
      </c>
      <c r="K203" s="15">
        <v>0</v>
      </c>
      <c r="L203" s="15">
        <v>0</v>
      </c>
      <c r="M203" s="15">
        <v>0</v>
      </c>
      <c r="N203" s="15">
        <v>1</v>
      </c>
      <c r="O203" s="15">
        <v>0</v>
      </c>
      <c r="P203" s="15">
        <v>0</v>
      </c>
      <c r="Q203" s="15">
        <v>0</v>
      </c>
      <c r="R203" s="15">
        <v>216</v>
      </c>
      <c r="S203" s="15">
        <v>110</v>
      </c>
      <c r="T203" s="15">
        <v>1</v>
      </c>
      <c r="U203" s="15">
        <v>1</v>
      </c>
      <c r="V203" s="15">
        <v>1</v>
      </c>
      <c r="W203" s="15">
        <v>1</v>
      </c>
      <c r="X203" s="15">
        <v>1</v>
      </c>
      <c r="Y203" s="15">
        <v>1</v>
      </c>
      <c r="Z203" s="15">
        <v>1</v>
      </c>
      <c r="AA203" s="15">
        <v>1</v>
      </c>
      <c r="AB203" s="15">
        <v>1</v>
      </c>
      <c r="AC203" s="15">
        <v>1</v>
      </c>
      <c r="AD203" s="15">
        <v>1</v>
      </c>
      <c r="AE203" s="15">
        <v>1</v>
      </c>
    </row>
    <row r="204" spans="2:31" x14ac:dyDescent="0.25">
      <c r="B204" t="s">
        <v>1276</v>
      </c>
      <c r="C204" s="9" t="s">
        <v>890</v>
      </c>
      <c r="D204" s="12">
        <v>33000</v>
      </c>
      <c r="E204" s="13">
        <v>23</v>
      </c>
      <c r="F204" s="13">
        <v>3</v>
      </c>
      <c r="G204" s="13">
        <v>158</v>
      </c>
      <c r="H204" s="13">
        <v>111</v>
      </c>
      <c r="I204" s="8" t="s">
        <v>888</v>
      </c>
      <c r="J204" s="13">
        <v>0</v>
      </c>
      <c r="K204" s="13">
        <v>0</v>
      </c>
      <c r="L204" s="13">
        <v>0</v>
      </c>
      <c r="M204" s="13">
        <v>0</v>
      </c>
      <c r="N204" s="13">
        <v>1</v>
      </c>
      <c r="O204" s="13">
        <v>0</v>
      </c>
      <c r="P204" s="13">
        <v>0</v>
      </c>
      <c r="Q204" s="13">
        <v>0</v>
      </c>
      <c r="R204" s="13">
        <v>217</v>
      </c>
      <c r="S204" s="13">
        <v>111</v>
      </c>
      <c r="T204" s="13">
        <v>1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1</v>
      </c>
      <c r="AB204" s="13">
        <v>1</v>
      </c>
      <c r="AC204" s="13">
        <v>1</v>
      </c>
      <c r="AD204" s="13">
        <v>1</v>
      </c>
      <c r="AE204" s="13">
        <v>1</v>
      </c>
    </row>
    <row r="205" spans="2:31" x14ac:dyDescent="0.25">
      <c r="B205" t="s">
        <v>1276</v>
      </c>
      <c r="C205" s="7" t="s">
        <v>892</v>
      </c>
      <c r="D205" s="14">
        <v>3200</v>
      </c>
      <c r="E205" s="15">
        <v>33</v>
      </c>
      <c r="F205" s="15">
        <v>4</v>
      </c>
      <c r="G205" s="15">
        <v>156</v>
      </c>
      <c r="H205" s="15">
        <v>112</v>
      </c>
      <c r="I205" s="6" t="s">
        <v>891</v>
      </c>
      <c r="J205" s="15">
        <v>0</v>
      </c>
      <c r="K205" s="15">
        <v>0</v>
      </c>
      <c r="L205" s="15">
        <v>0</v>
      </c>
      <c r="M205" s="15">
        <v>0</v>
      </c>
      <c r="N205" s="15">
        <v>1</v>
      </c>
      <c r="O205" s="15">
        <v>0</v>
      </c>
      <c r="P205" s="15">
        <v>0</v>
      </c>
      <c r="Q205" s="15">
        <v>0</v>
      </c>
      <c r="R205" s="15">
        <v>218</v>
      </c>
      <c r="S205" s="15">
        <v>112</v>
      </c>
      <c r="T205" s="15">
        <v>0</v>
      </c>
      <c r="U205" s="15">
        <v>0</v>
      </c>
      <c r="V205" s="15">
        <v>1</v>
      </c>
      <c r="W205" s="15">
        <v>0</v>
      </c>
      <c r="X205" s="15">
        <v>1</v>
      </c>
      <c r="Y205" s="15">
        <v>0</v>
      </c>
      <c r="Z205" s="15">
        <v>1</v>
      </c>
      <c r="AA205" s="15">
        <v>1</v>
      </c>
      <c r="AB205" s="15">
        <v>0</v>
      </c>
      <c r="AC205" s="15">
        <v>0</v>
      </c>
      <c r="AD205" s="15">
        <v>0</v>
      </c>
      <c r="AE205" s="15">
        <v>1</v>
      </c>
    </row>
    <row r="206" spans="2:31" x14ac:dyDescent="0.25">
      <c r="B206" t="s">
        <v>1276</v>
      </c>
      <c r="C206" s="9" t="s">
        <v>894</v>
      </c>
      <c r="D206" s="12">
        <v>7000</v>
      </c>
      <c r="E206" s="13">
        <v>31</v>
      </c>
      <c r="F206" s="13">
        <v>9</v>
      </c>
      <c r="G206" s="13">
        <v>160</v>
      </c>
      <c r="H206" s="13">
        <v>113</v>
      </c>
      <c r="I206" s="8" t="s">
        <v>893</v>
      </c>
      <c r="J206" s="13">
        <v>0</v>
      </c>
      <c r="K206" s="13">
        <v>0</v>
      </c>
      <c r="L206" s="13">
        <v>0</v>
      </c>
      <c r="M206" s="13">
        <v>0</v>
      </c>
      <c r="N206" s="13">
        <v>1</v>
      </c>
      <c r="O206" s="13">
        <v>0</v>
      </c>
      <c r="P206" s="13">
        <v>0</v>
      </c>
      <c r="Q206" s="13">
        <v>0</v>
      </c>
      <c r="R206" s="13">
        <v>219</v>
      </c>
      <c r="S206" s="13">
        <v>113</v>
      </c>
      <c r="T206" s="13">
        <v>1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</row>
    <row r="207" spans="2:31" x14ac:dyDescent="0.25">
      <c r="B207" t="s">
        <v>1249</v>
      </c>
      <c r="C207" s="7" t="s">
        <v>896</v>
      </c>
      <c r="D207" s="14">
        <v>11000</v>
      </c>
      <c r="E207" s="15">
        <v>31</v>
      </c>
      <c r="F207" s="15">
        <v>14</v>
      </c>
      <c r="G207" s="15">
        <v>159</v>
      </c>
      <c r="H207" s="15">
        <v>114</v>
      </c>
      <c r="I207" s="6" t="s">
        <v>895</v>
      </c>
      <c r="J207" s="15">
        <v>0</v>
      </c>
      <c r="K207" s="15">
        <v>0</v>
      </c>
      <c r="L207" s="15">
        <v>0</v>
      </c>
      <c r="M207" s="15">
        <v>0</v>
      </c>
      <c r="N207" s="15">
        <v>1</v>
      </c>
      <c r="O207" s="15">
        <v>0</v>
      </c>
      <c r="P207" s="15">
        <v>0</v>
      </c>
      <c r="Q207" s="15">
        <v>0</v>
      </c>
      <c r="R207" s="15">
        <v>220</v>
      </c>
      <c r="S207" s="15">
        <v>114</v>
      </c>
      <c r="T207" s="15">
        <v>1</v>
      </c>
      <c r="U207" s="15">
        <v>1</v>
      </c>
      <c r="V207" s="15">
        <v>1</v>
      </c>
      <c r="W207" s="15">
        <v>1</v>
      </c>
      <c r="X207" s="15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</row>
    <row r="208" spans="2:31" x14ac:dyDescent="0.25">
      <c r="B208" t="s">
        <v>1249</v>
      </c>
      <c r="C208" s="9" t="s">
        <v>899</v>
      </c>
      <c r="D208" s="12">
        <v>1600</v>
      </c>
      <c r="E208" s="13">
        <v>31</v>
      </c>
      <c r="F208" s="13">
        <v>8</v>
      </c>
      <c r="G208" s="13">
        <v>156</v>
      </c>
      <c r="H208" s="13">
        <v>115</v>
      </c>
      <c r="I208" s="8" t="s">
        <v>897</v>
      </c>
      <c r="J208" s="13">
        <v>0</v>
      </c>
      <c r="K208" s="13">
        <v>0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0</v>
      </c>
      <c r="R208" s="13">
        <v>221</v>
      </c>
      <c r="S208" s="13">
        <v>115</v>
      </c>
      <c r="T208" s="13">
        <v>1</v>
      </c>
      <c r="U208" s="13">
        <v>1</v>
      </c>
      <c r="V208" s="13">
        <v>1</v>
      </c>
      <c r="W208" s="13">
        <v>1</v>
      </c>
      <c r="X208" s="13">
        <v>1</v>
      </c>
      <c r="Y208" s="13">
        <v>1</v>
      </c>
      <c r="Z208" s="13">
        <v>1</v>
      </c>
      <c r="AA208" s="13">
        <v>1</v>
      </c>
      <c r="AB208" s="13">
        <v>1</v>
      </c>
      <c r="AC208" s="13">
        <v>1</v>
      </c>
      <c r="AD208" s="13">
        <v>1</v>
      </c>
      <c r="AE208" s="13">
        <v>1</v>
      </c>
    </row>
    <row r="209" spans="2:31" x14ac:dyDescent="0.25">
      <c r="B209" t="s">
        <v>1249</v>
      </c>
      <c r="C209" s="7" t="s">
        <v>902</v>
      </c>
      <c r="D209" s="14">
        <v>7500</v>
      </c>
      <c r="E209" s="15">
        <v>20</v>
      </c>
      <c r="F209" s="15">
        <v>10</v>
      </c>
      <c r="G209" s="15">
        <v>160</v>
      </c>
      <c r="H209" s="15">
        <v>116</v>
      </c>
      <c r="I209" s="6" t="s">
        <v>900</v>
      </c>
      <c r="J209" s="15">
        <v>0</v>
      </c>
      <c r="K209" s="15">
        <v>0</v>
      </c>
      <c r="L209" s="15">
        <v>0</v>
      </c>
      <c r="M209" s="15">
        <v>0</v>
      </c>
      <c r="N209" s="15">
        <v>1</v>
      </c>
      <c r="O209" s="15">
        <v>0</v>
      </c>
      <c r="P209" s="15">
        <v>0</v>
      </c>
      <c r="Q209" s="15">
        <v>0</v>
      </c>
      <c r="R209" s="15">
        <v>222</v>
      </c>
      <c r="S209" s="15">
        <v>116</v>
      </c>
      <c r="T209" s="15">
        <v>1</v>
      </c>
      <c r="U209" s="15">
        <v>1</v>
      </c>
      <c r="V209" s="15">
        <v>1</v>
      </c>
      <c r="W209" s="15">
        <v>1</v>
      </c>
      <c r="X209" s="15">
        <v>1</v>
      </c>
      <c r="Y209" s="15">
        <v>1</v>
      </c>
      <c r="Z209" s="15">
        <v>1</v>
      </c>
      <c r="AA209" s="15">
        <v>1</v>
      </c>
      <c r="AB209" s="15">
        <v>1</v>
      </c>
      <c r="AC209" s="15">
        <v>1</v>
      </c>
      <c r="AD209" s="15">
        <v>1</v>
      </c>
      <c r="AE209" s="15">
        <v>1</v>
      </c>
    </row>
    <row r="210" spans="2:31" x14ac:dyDescent="0.25">
      <c r="B210" t="s">
        <v>1277</v>
      </c>
      <c r="C210" s="9" t="s">
        <v>906</v>
      </c>
      <c r="D210" s="12">
        <v>36000</v>
      </c>
      <c r="E210" s="13">
        <v>20</v>
      </c>
      <c r="F210" s="13">
        <v>1</v>
      </c>
      <c r="G210" s="13">
        <v>162</v>
      </c>
      <c r="H210" s="13">
        <v>117</v>
      </c>
      <c r="I210" s="8" t="s">
        <v>904</v>
      </c>
      <c r="J210" s="13">
        <v>0</v>
      </c>
      <c r="K210" s="13">
        <v>0</v>
      </c>
      <c r="L210" s="13">
        <v>0</v>
      </c>
      <c r="M210" s="13">
        <v>0</v>
      </c>
      <c r="N210" s="13">
        <v>1</v>
      </c>
      <c r="O210" s="13">
        <v>0</v>
      </c>
      <c r="P210" s="13">
        <v>0</v>
      </c>
      <c r="Q210" s="13">
        <v>0</v>
      </c>
      <c r="R210" s="13">
        <v>223</v>
      </c>
      <c r="S210" s="13">
        <v>117</v>
      </c>
      <c r="T210" s="13">
        <v>1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</row>
    <row r="211" spans="2:31" x14ac:dyDescent="0.25">
      <c r="B211" t="s">
        <v>1277</v>
      </c>
      <c r="C211" s="7" t="s">
        <v>908</v>
      </c>
      <c r="D211" s="14">
        <v>7000</v>
      </c>
      <c r="E211" s="15">
        <v>20</v>
      </c>
      <c r="F211" s="15">
        <v>14</v>
      </c>
      <c r="G211" s="15">
        <v>159</v>
      </c>
      <c r="H211" s="15">
        <v>118</v>
      </c>
      <c r="I211" s="6" t="s">
        <v>907</v>
      </c>
      <c r="J211" s="15">
        <v>0</v>
      </c>
      <c r="K211" s="15">
        <v>0</v>
      </c>
      <c r="L211" s="15">
        <v>0</v>
      </c>
      <c r="M211" s="15">
        <v>0</v>
      </c>
      <c r="N211" s="15">
        <v>1</v>
      </c>
      <c r="O211" s="15">
        <v>0</v>
      </c>
      <c r="P211" s="15">
        <v>0</v>
      </c>
      <c r="Q211" s="15">
        <v>0</v>
      </c>
      <c r="R211" s="15">
        <v>224</v>
      </c>
      <c r="S211" s="15">
        <v>118</v>
      </c>
      <c r="T211" s="15">
        <v>1</v>
      </c>
      <c r="U211" s="15">
        <v>1</v>
      </c>
      <c r="V211" s="15">
        <v>1</v>
      </c>
      <c r="W211" s="15">
        <v>1</v>
      </c>
      <c r="X211" s="15">
        <v>1</v>
      </c>
      <c r="Y211" s="15">
        <v>1</v>
      </c>
      <c r="Z211" s="15">
        <v>1</v>
      </c>
      <c r="AA211" s="15">
        <v>1</v>
      </c>
      <c r="AB211" s="15">
        <v>1</v>
      </c>
      <c r="AC211" s="15">
        <v>1</v>
      </c>
      <c r="AD211" s="15">
        <v>1</v>
      </c>
      <c r="AE211" s="15">
        <v>1</v>
      </c>
    </row>
    <row r="212" spans="2:31" x14ac:dyDescent="0.25">
      <c r="B212" t="s">
        <v>1277</v>
      </c>
      <c r="C212" s="9" t="s">
        <v>910</v>
      </c>
      <c r="D212" s="12">
        <v>4000</v>
      </c>
      <c r="E212" s="13">
        <v>20</v>
      </c>
      <c r="F212" s="13">
        <v>11</v>
      </c>
      <c r="G212" s="13">
        <v>154</v>
      </c>
      <c r="H212" s="13">
        <v>119</v>
      </c>
      <c r="I212" s="8" t="s">
        <v>909</v>
      </c>
      <c r="J212" s="13">
        <v>0</v>
      </c>
      <c r="K212" s="13">
        <v>0</v>
      </c>
      <c r="L212" s="13">
        <v>0</v>
      </c>
      <c r="M212" s="13">
        <v>0</v>
      </c>
      <c r="N212" s="13">
        <v>1</v>
      </c>
      <c r="O212" s="13">
        <v>0</v>
      </c>
      <c r="P212" s="13">
        <v>0</v>
      </c>
      <c r="Q212" s="13">
        <v>0</v>
      </c>
      <c r="R212" s="13">
        <v>225</v>
      </c>
      <c r="S212" s="13">
        <v>119</v>
      </c>
      <c r="T212" s="13">
        <v>1</v>
      </c>
      <c r="U212" s="13">
        <v>1</v>
      </c>
      <c r="V212" s="13">
        <v>1</v>
      </c>
      <c r="W212" s="13">
        <v>1</v>
      </c>
      <c r="X212" s="13">
        <v>1</v>
      </c>
      <c r="Y212" s="13">
        <v>1</v>
      </c>
      <c r="Z212" s="13">
        <v>1</v>
      </c>
      <c r="AA212" s="13">
        <v>1</v>
      </c>
      <c r="AB212" s="13">
        <v>1</v>
      </c>
      <c r="AC212" s="13">
        <v>1</v>
      </c>
      <c r="AD212" s="13">
        <v>1</v>
      </c>
      <c r="AE212" s="13">
        <v>1</v>
      </c>
    </row>
    <row r="213" spans="2:31" x14ac:dyDescent="0.25">
      <c r="B213" t="s">
        <v>1277</v>
      </c>
      <c r="C213" s="7" t="s">
        <v>913</v>
      </c>
      <c r="D213" s="14">
        <v>9000</v>
      </c>
      <c r="E213" s="15">
        <v>20</v>
      </c>
      <c r="F213" s="15">
        <v>2</v>
      </c>
      <c r="G213" s="15">
        <v>154</v>
      </c>
      <c r="H213" s="15">
        <v>120</v>
      </c>
      <c r="I213" s="6" t="s">
        <v>911</v>
      </c>
      <c r="J213" s="15">
        <v>0</v>
      </c>
      <c r="K213" s="15">
        <v>0</v>
      </c>
      <c r="L213" s="15">
        <v>0</v>
      </c>
      <c r="M213" s="15">
        <v>0</v>
      </c>
      <c r="N213" s="15">
        <v>1</v>
      </c>
      <c r="O213" s="15">
        <v>0</v>
      </c>
      <c r="P213" s="15">
        <v>0</v>
      </c>
      <c r="Q213" s="15">
        <v>0</v>
      </c>
      <c r="R213" s="15">
        <v>226</v>
      </c>
      <c r="S213" s="15">
        <v>120</v>
      </c>
      <c r="T213" s="15">
        <v>1</v>
      </c>
      <c r="U213" s="15">
        <v>1</v>
      </c>
      <c r="V213" s="15">
        <v>1</v>
      </c>
      <c r="W213" s="15">
        <v>1</v>
      </c>
      <c r="X213" s="15">
        <v>1</v>
      </c>
      <c r="Y213" s="15">
        <v>1</v>
      </c>
      <c r="Z213" s="15">
        <v>1</v>
      </c>
      <c r="AA213" s="15">
        <v>1</v>
      </c>
      <c r="AB213" s="15">
        <v>1</v>
      </c>
      <c r="AC213" s="15">
        <v>1</v>
      </c>
      <c r="AD213" s="15">
        <v>1</v>
      </c>
      <c r="AE213" s="15">
        <v>1</v>
      </c>
    </row>
    <row r="214" spans="2:31" x14ac:dyDescent="0.25">
      <c r="B214" t="s">
        <v>1278</v>
      </c>
      <c r="C214" s="9" t="s">
        <v>915</v>
      </c>
      <c r="D214" s="12">
        <v>10000</v>
      </c>
      <c r="E214" s="13">
        <v>20</v>
      </c>
      <c r="F214" s="13">
        <v>3</v>
      </c>
      <c r="G214" s="13">
        <v>160</v>
      </c>
      <c r="H214" s="13">
        <v>121</v>
      </c>
      <c r="I214" s="8" t="s">
        <v>914</v>
      </c>
      <c r="J214" s="13">
        <v>0</v>
      </c>
      <c r="K214" s="13">
        <v>0</v>
      </c>
      <c r="L214" s="13">
        <v>0</v>
      </c>
      <c r="M214" s="1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227</v>
      </c>
      <c r="S214" s="13">
        <v>121</v>
      </c>
      <c r="T214" s="13">
        <v>1</v>
      </c>
      <c r="U214" s="13">
        <v>1</v>
      </c>
      <c r="V214" s="13">
        <v>1</v>
      </c>
      <c r="W214" s="13">
        <v>1</v>
      </c>
      <c r="X214" s="13">
        <v>1</v>
      </c>
      <c r="Y214" s="13">
        <v>1</v>
      </c>
      <c r="Z214" s="13">
        <v>1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</row>
    <row r="215" spans="2:31" x14ac:dyDescent="0.25">
      <c r="B215" t="s">
        <v>1278</v>
      </c>
      <c r="C215" s="7" t="s">
        <v>917</v>
      </c>
      <c r="D215" s="14">
        <v>40000</v>
      </c>
      <c r="E215" s="15">
        <v>20</v>
      </c>
      <c r="F215" s="15">
        <v>6</v>
      </c>
      <c r="G215" s="15">
        <v>163</v>
      </c>
      <c r="H215" s="15">
        <v>122</v>
      </c>
      <c r="I215" s="6" t="s">
        <v>916</v>
      </c>
      <c r="J215" s="15">
        <v>0</v>
      </c>
      <c r="K215" s="15">
        <v>0</v>
      </c>
      <c r="L215" s="15">
        <v>0</v>
      </c>
      <c r="M215" s="15">
        <v>0</v>
      </c>
      <c r="N215" s="15">
        <v>1</v>
      </c>
      <c r="O215" s="15">
        <v>0</v>
      </c>
      <c r="P215" s="15">
        <v>0</v>
      </c>
      <c r="Q215" s="15">
        <v>0</v>
      </c>
      <c r="R215" s="15">
        <v>228</v>
      </c>
      <c r="S215" s="15">
        <v>122</v>
      </c>
      <c r="T215" s="15">
        <v>1</v>
      </c>
      <c r="U215" s="15">
        <v>1</v>
      </c>
      <c r="V215" s="15">
        <v>1</v>
      </c>
      <c r="W215" s="15">
        <v>1</v>
      </c>
      <c r="X215" s="15">
        <v>1</v>
      </c>
      <c r="Y215" s="15">
        <v>1</v>
      </c>
      <c r="Z215" s="15">
        <v>1</v>
      </c>
      <c r="AA215" s="15">
        <v>1</v>
      </c>
      <c r="AB215" s="15">
        <v>1</v>
      </c>
      <c r="AC215" s="15">
        <v>1</v>
      </c>
      <c r="AD215" s="15">
        <v>1</v>
      </c>
      <c r="AE215" s="15">
        <v>1</v>
      </c>
    </row>
    <row r="216" spans="2:31" x14ac:dyDescent="0.25">
      <c r="B216" t="s">
        <v>1278</v>
      </c>
      <c r="C216" s="9" t="s">
        <v>919</v>
      </c>
      <c r="D216" s="12">
        <v>2</v>
      </c>
      <c r="E216" s="13">
        <v>32</v>
      </c>
      <c r="F216" s="13">
        <v>2</v>
      </c>
      <c r="G216" s="13">
        <v>159</v>
      </c>
      <c r="H216" s="13">
        <v>123</v>
      </c>
      <c r="I216" s="8" t="s">
        <v>918</v>
      </c>
      <c r="J216" s="13">
        <v>0</v>
      </c>
      <c r="K216" s="13">
        <v>0</v>
      </c>
      <c r="L216" s="13">
        <v>0</v>
      </c>
      <c r="M216" s="13">
        <v>0</v>
      </c>
      <c r="N216" s="13">
        <v>1</v>
      </c>
      <c r="O216" s="13">
        <v>0</v>
      </c>
      <c r="P216" s="13">
        <v>0</v>
      </c>
      <c r="Q216" s="13">
        <v>0</v>
      </c>
      <c r="R216" s="13">
        <v>229</v>
      </c>
      <c r="S216" s="13">
        <v>123</v>
      </c>
      <c r="T216" s="13">
        <v>1</v>
      </c>
      <c r="U216" s="13">
        <v>1</v>
      </c>
      <c r="V216" s="13">
        <v>1</v>
      </c>
      <c r="W216" s="13">
        <v>1</v>
      </c>
      <c r="X216" s="13">
        <v>1</v>
      </c>
      <c r="Y216" s="13">
        <v>1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1</v>
      </c>
    </row>
    <row r="217" spans="2:31" x14ac:dyDescent="0.25">
      <c r="B217" t="s">
        <v>1278</v>
      </c>
      <c r="C217" s="7" t="s">
        <v>921</v>
      </c>
      <c r="D217" s="14">
        <v>2</v>
      </c>
      <c r="E217" s="15">
        <v>32</v>
      </c>
      <c r="F217" s="15">
        <v>3</v>
      </c>
      <c r="G217" s="15">
        <v>161</v>
      </c>
      <c r="H217" s="15">
        <v>124</v>
      </c>
      <c r="I217" s="6" t="s">
        <v>920</v>
      </c>
      <c r="J217" s="15">
        <v>0</v>
      </c>
      <c r="K217" s="15">
        <v>0</v>
      </c>
      <c r="L217" s="15">
        <v>0</v>
      </c>
      <c r="M217" s="15">
        <v>0</v>
      </c>
      <c r="N217" s="15">
        <v>1</v>
      </c>
      <c r="O217" s="15">
        <v>0</v>
      </c>
      <c r="P217" s="15">
        <v>0</v>
      </c>
      <c r="Q217" s="15">
        <v>0</v>
      </c>
      <c r="R217" s="15">
        <v>230</v>
      </c>
      <c r="S217" s="15">
        <v>124</v>
      </c>
      <c r="T217" s="15">
        <v>1</v>
      </c>
      <c r="U217" s="15">
        <v>1</v>
      </c>
      <c r="V217" s="15">
        <v>1</v>
      </c>
      <c r="W217" s="15">
        <v>1</v>
      </c>
      <c r="X217" s="15">
        <v>1</v>
      </c>
      <c r="Y217" s="15">
        <v>1</v>
      </c>
      <c r="Z217" s="15">
        <v>1</v>
      </c>
      <c r="AA217" s="15">
        <v>1</v>
      </c>
      <c r="AB217" s="15">
        <v>1</v>
      </c>
      <c r="AC217" s="15">
        <v>1</v>
      </c>
      <c r="AD217" s="15">
        <v>1</v>
      </c>
      <c r="AE217" s="15">
        <v>1</v>
      </c>
    </row>
    <row r="218" spans="2:31" x14ac:dyDescent="0.25">
      <c r="B218" t="s">
        <v>1279</v>
      </c>
      <c r="C218" s="9" t="s">
        <v>923</v>
      </c>
      <c r="D218" s="12">
        <v>1800</v>
      </c>
      <c r="E218" s="13">
        <v>33</v>
      </c>
      <c r="F218" s="13">
        <v>3</v>
      </c>
      <c r="G218" s="13">
        <v>159</v>
      </c>
      <c r="H218" s="13">
        <v>125</v>
      </c>
      <c r="I218" s="8" t="s">
        <v>922</v>
      </c>
      <c r="J218" s="13">
        <v>0</v>
      </c>
      <c r="K218" s="13">
        <v>0</v>
      </c>
      <c r="L218" s="13">
        <v>0</v>
      </c>
      <c r="M218" s="13">
        <v>0</v>
      </c>
      <c r="N218" s="13">
        <v>1</v>
      </c>
      <c r="O218" s="13">
        <v>0</v>
      </c>
      <c r="P218" s="13">
        <v>0</v>
      </c>
      <c r="Q218" s="13">
        <v>0</v>
      </c>
      <c r="R218" s="13">
        <v>231</v>
      </c>
      <c r="S218" s="13">
        <v>125</v>
      </c>
      <c r="T218" s="13">
        <v>1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1</v>
      </c>
      <c r="AA218" s="13">
        <v>1</v>
      </c>
      <c r="AB218" s="13">
        <v>1</v>
      </c>
      <c r="AC218" s="13">
        <v>1</v>
      </c>
      <c r="AD218" s="13">
        <v>1</v>
      </c>
      <c r="AE218" s="13">
        <v>1</v>
      </c>
    </row>
    <row r="219" spans="2:31" x14ac:dyDescent="0.25">
      <c r="B219" t="s">
        <v>1279</v>
      </c>
      <c r="C219" s="7" t="s">
        <v>925</v>
      </c>
      <c r="D219" s="14">
        <v>4000</v>
      </c>
      <c r="E219" s="15">
        <v>33</v>
      </c>
      <c r="F219" s="15">
        <v>11</v>
      </c>
      <c r="G219" s="15">
        <v>159</v>
      </c>
      <c r="H219" s="15">
        <v>126</v>
      </c>
      <c r="I219" s="6" t="s">
        <v>924</v>
      </c>
      <c r="J219" s="15">
        <v>0</v>
      </c>
      <c r="K219" s="15">
        <v>0</v>
      </c>
      <c r="L219" s="15">
        <v>0</v>
      </c>
      <c r="M219" s="15">
        <v>0</v>
      </c>
      <c r="N219" s="15">
        <v>1</v>
      </c>
      <c r="O219" s="15">
        <v>0</v>
      </c>
      <c r="P219" s="15">
        <v>0</v>
      </c>
      <c r="Q219" s="15">
        <v>0</v>
      </c>
      <c r="R219" s="15">
        <v>232</v>
      </c>
      <c r="S219" s="15">
        <v>126</v>
      </c>
      <c r="T219" s="15">
        <v>1</v>
      </c>
      <c r="U219" s="15">
        <v>1</v>
      </c>
      <c r="V219" s="15">
        <v>1</v>
      </c>
      <c r="W219" s="15">
        <v>1</v>
      </c>
      <c r="X219" s="15">
        <v>1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1</v>
      </c>
      <c r="AE219" s="15">
        <v>1</v>
      </c>
    </row>
    <row r="220" spans="2:31" x14ac:dyDescent="0.25">
      <c r="B220" t="s">
        <v>1279</v>
      </c>
      <c r="C220" s="9" t="s">
        <v>927</v>
      </c>
      <c r="D220" s="12">
        <v>6000</v>
      </c>
      <c r="E220" s="13">
        <v>35</v>
      </c>
      <c r="F220" s="13">
        <v>12</v>
      </c>
      <c r="G220" s="13">
        <v>157</v>
      </c>
      <c r="H220" s="13">
        <v>127</v>
      </c>
      <c r="I220" s="8" t="s">
        <v>926</v>
      </c>
      <c r="J220" s="13">
        <v>0</v>
      </c>
      <c r="K220" s="13">
        <v>0</v>
      </c>
      <c r="L220" s="13">
        <v>0</v>
      </c>
      <c r="M220" s="13">
        <v>0</v>
      </c>
      <c r="N220" s="13">
        <v>1</v>
      </c>
      <c r="O220" s="13">
        <v>0</v>
      </c>
      <c r="P220" s="13">
        <v>0</v>
      </c>
      <c r="Q220" s="13">
        <v>0</v>
      </c>
      <c r="R220" s="13">
        <v>233</v>
      </c>
      <c r="S220" s="13">
        <v>127</v>
      </c>
      <c r="T220" s="13">
        <v>1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</row>
    <row r="221" spans="2:31" x14ac:dyDescent="0.25">
      <c r="B221" t="s">
        <v>1274</v>
      </c>
      <c r="C221" s="7" t="s">
        <v>929</v>
      </c>
      <c r="D221" s="14">
        <v>20000</v>
      </c>
      <c r="E221" s="15">
        <v>35</v>
      </c>
      <c r="F221" s="15">
        <v>3</v>
      </c>
      <c r="G221" s="15">
        <v>160</v>
      </c>
      <c r="H221" s="15">
        <v>128</v>
      </c>
      <c r="I221" s="6" t="s">
        <v>928</v>
      </c>
      <c r="J221" s="15">
        <v>0</v>
      </c>
      <c r="K221" s="15">
        <v>0</v>
      </c>
      <c r="L221" s="15">
        <v>0</v>
      </c>
      <c r="M221" s="15">
        <v>0</v>
      </c>
      <c r="N221" s="15">
        <v>1</v>
      </c>
      <c r="O221" s="15">
        <v>0</v>
      </c>
      <c r="P221" s="15">
        <v>0</v>
      </c>
      <c r="Q221" s="15">
        <v>0</v>
      </c>
      <c r="R221" s="15">
        <v>234</v>
      </c>
      <c r="S221" s="15">
        <v>128</v>
      </c>
      <c r="T221" s="15">
        <v>0</v>
      </c>
      <c r="U221" s="15">
        <v>0</v>
      </c>
      <c r="V221" s="15">
        <v>1</v>
      </c>
      <c r="W221" s="15">
        <v>0</v>
      </c>
      <c r="X221" s="15">
        <v>1</v>
      </c>
      <c r="Y221" s="15">
        <v>0</v>
      </c>
      <c r="Z221" s="15">
        <v>1</v>
      </c>
      <c r="AA221" s="15">
        <v>0</v>
      </c>
      <c r="AB221" s="15">
        <v>1</v>
      </c>
      <c r="AC221" s="15">
        <v>1</v>
      </c>
      <c r="AD221" s="15">
        <v>1</v>
      </c>
      <c r="AE221" s="15">
        <v>1</v>
      </c>
    </row>
    <row r="222" spans="2:31" x14ac:dyDescent="0.25">
      <c r="B222" t="s">
        <v>1274</v>
      </c>
      <c r="C222" s="9" t="s">
        <v>931</v>
      </c>
      <c r="D222" s="12">
        <v>4000</v>
      </c>
      <c r="E222" s="13">
        <v>34</v>
      </c>
      <c r="F222" s="13">
        <v>2</v>
      </c>
      <c r="G222" s="13">
        <v>155</v>
      </c>
      <c r="H222" s="13">
        <v>129</v>
      </c>
      <c r="I222" s="8" t="s">
        <v>930</v>
      </c>
      <c r="J222" s="13">
        <v>0</v>
      </c>
      <c r="K222" s="13">
        <v>0</v>
      </c>
      <c r="L222" s="13">
        <v>0</v>
      </c>
      <c r="M222" s="13">
        <v>0</v>
      </c>
      <c r="N222" s="13">
        <v>1</v>
      </c>
      <c r="O222" s="13">
        <v>0</v>
      </c>
      <c r="P222" s="13">
        <v>0</v>
      </c>
      <c r="Q222" s="13">
        <v>0</v>
      </c>
      <c r="R222" s="13">
        <v>235</v>
      </c>
      <c r="S222" s="13">
        <v>129</v>
      </c>
      <c r="T222" s="13">
        <v>0</v>
      </c>
      <c r="U222" s="13">
        <v>0</v>
      </c>
      <c r="V222" s="13">
        <v>1</v>
      </c>
      <c r="W222" s="13">
        <v>0</v>
      </c>
      <c r="X222" s="13">
        <v>1</v>
      </c>
      <c r="Y222" s="13">
        <v>0</v>
      </c>
      <c r="Z222" s="13">
        <v>1</v>
      </c>
      <c r="AA222" s="13">
        <v>0</v>
      </c>
      <c r="AB222" s="13">
        <v>0</v>
      </c>
      <c r="AC222" s="13">
        <v>0</v>
      </c>
      <c r="AD222" s="13">
        <v>0</v>
      </c>
      <c r="AE222" s="13">
        <v>1</v>
      </c>
    </row>
    <row r="223" spans="2:31" x14ac:dyDescent="0.25">
      <c r="B223" t="s">
        <v>1274</v>
      </c>
      <c r="C223" s="7" t="s">
        <v>932</v>
      </c>
      <c r="D223" s="14">
        <v>980</v>
      </c>
      <c r="E223" s="15">
        <v>33</v>
      </c>
      <c r="F223" s="15">
        <v>2</v>
      </c>
      <c r="G223" s="15">
        <v>0</v>
      </c>
      <c r="H223" s="15">
        <v>130</v>
      </c>
      <c r="I223" s="6" t="s">
        <v>353</v>
      </c>
      <c r="J223" s="15">
        <v>0</v>
      </c>
      <c r="K223" s="15">
        <v>1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106</v>
      </c>
      <c r="S223" s="15">
        <v>130</v>
      </c>
      <c r="T223" s="15">
        <v>1</v>
      </c>
      <c r="U223" s="15">
        <v>1</v>
      </c>
      <c r="V223" s="15">
        <v>1</v>
      </c>
      <c r="W223" s="15">
        <v>1</v>
      </c>
      <c r="X223" s="15">
        <v>1</v>
      </c>
      <c r="Y223" s="15">
        <v>1</v>
      </c>
      <c r="Z223" s="15">
        <v>1</v>
      </c>
      <c r="AA223" s="15">
        <v>1</v>
      </c>
      <c r="AB223" s="15">
        <v>1</v>
      </c>
      <c r="AC223" s="15">
        <v>1</v>
      </c>
      <c r="AD223" s="15">
        <v>1</v>
      </c>
      <c r="AE223" s="15">
        <v>1</v>
      </c>
    </row>
    <row r="224" spans="2:31" x14ac:dyDescent="0.25">
      <c r="B224" t="s">
        <v>1280</v>
      </c>
      <c r="C224" s="9" t="s">
        <v>934</v>
      </c>
      <c r="D224" s="12">
        <v>3000</v>
      </c>
      <c r="E224" s="13">
        <v>29</v>
      </c>
      <c r="F224" s="13">
        <v>8</v>
      </c>
      <c r="G224" s="13">
        <v>159</v>
      </c>
      <c r="H224" s="13">
        <v>131</v>
      </c>
      <c r="I224" s="8" t="s">
        <v>933</v>
      </c>
      <c r="J224" s="13">
        <v>0</v>
      </c>
      <c r="K224" s="13">
        <v>0</v>
      </c>
      <c r="L224" s="13">
        <v>0</v>
      </c>
      <c r="M224" s="13">
        <v>0</v>
      </c>
      <c r="N224" s="13">
        <v>1</v>
      </c>
      <c r="O224" s="13">
        <v>0</v>
      </c>
      <c r="P224" s="13">
        <v>0</v>
      </c>
      <c r="Q224" s="13">
        <v>0</v>
      </c>
      <c r="R224" s="13">
        <v>236</v>
      </c>
      <c r="S224" s="13">
        <v>131</v>
      </c>
      <c r="T224" s="13">
        <v>0</v>
      </c>
      <c r="U224" s="13">
        <v>0</v>
      </c>
      <c r="V224" s="13">
        <v>1</v>
      </c>
      <c r="W224" s="13">
        <v>0</v>
      </c>
      <c r="X224" s="13">
        <v>1</v>
      </c>
      <c r="Y224" s="13">
        <v>0</v>
      </c>
      <c r="Z224" s="13">
        <v>1</v>
      </c>
      <c r="AA224" s="13">
        <v>0</v>
      </c>
      <c r="AB224" s="13">
        <v>0</v>
      </c>
      <c r="AC224" s="13">
        <v>0</v>
      </c>
      <c r="AD224" s="13">
        <v>0</v>
      </c>
      <c r="AE224" s="13">
        <v>1</v>
      </c>
    </row>
    <row r="225" spans="2:31" x14ac:dyDescent="0.25">
      <c r="B225" t="s">
        <v>1280</v>
      </c>
      <c r="C225" s="7" t="s">
        <v>937</v>
      </c>
      <c r="D225" s="14">
        <v>7000</v>
      </c>
      <c r="E225" s="15">
        <v>33</v>
      </c>
      <c r="F225" s="15">
        <v>1</v>
      </c>
      <c r="G225" s="15">
        <v>159</v>
      </c>
      <c r="H225" s="15">
        <v>132</v>
      </c>
      <c r="I225" s="6" t="s">
        <v>935</v>
      </c>
      <c r="J225" s="15">
        <v>0</v>
      </c>
      <c r="K225" s="15">
        <v>0</v>
      </c>
      <c r="L225" s="15">
        <v>0</v>
      </c>
      <c r="M225" s="15">
        <v>0</v>
      </c>
      <c r="N225" s="15">
        <v>1</v>
      </c>
      <c r="O225" s="15">
        <v>0</v>
      </c>
      <c r="P225" s="15">
        <v>0</v>
      </c>
      <c r="Q225" s="15">
        <v>0</v>
      </c>
      <c r="R225" s="15">
        <v>237</v>
      </c>
      <c r="S225" s="15">
        <v>132</v>
      </c>
      <c r="T225" s="15">
        <v>0</v>
      </c>
      <c r="U225" s="15">
        <v>0</v>
      </c>
      <c r="V225" s="15">
        <v>1</v>
      </c>
      <c r="W225" s="15">
        <v>0</v>
      </c>
      <c r="X225" s="15">
        <v>1</v>
      </c>
      <c r="Y225" s="15">
        <v>0</v>
      </c>
      <c r="Z225" s="15">
        <v>1</v>
      </c>
      <c r="AA225" s="15">
        <v>0</v>
      </c>
      <c r="AB225" s="15">
        <v>0</v>
      </c>
      <c r="AC225" s="15">
        <v>0</v>
      </c>
      <c r="AD225" s="15">
        <v>0</v>
      </c>
      <c r="AE225" s="15">
        <v>1</v>
      </c>
    </row>
    <row r="226" spans="2:31" x14ac:dyDescent="0.25">
      <c r="B226" t="s">
        <v>1280</v>
      </c>
      <c r="C226" s="9" t="s">
        <v>939</v>
      </c>
      <c r="D226" s="12">
        <v>10000</v>
      </c>
      <c r="E226" s="13">
        <v>33</v>
      </c>
      <c r="F226" s="13">
        <v>5</v>
      </c>
      <c r="G226" s="13">
        <v>160</v>
      </c>
      <c r="H226" s="13">
        <v>133</v>
      </c>
      <c r="I226" s="8" t="s">
        <v>938</v>
      </c>
      <c r="J226" s="13">
        <v>0</v>
      </c>
      <c r="K226" s="13">
        <v>0</v>
      </c>
      <c r="L226" s="13">
        <v>0</v>
      </c>
      <c r="M226" s="13">
        <v>0</v>
      </c>
      <c r="N226" s="13">
        <v>1</v>
      </c>
      <c r="O226" s="13">
        <v>0</v>
      </c>
      <c r="P226" s="13">
        <v>0</v>
      </c>
      <c r="Q226" s="13">
        <v>0</v>
      </c>
      <c r="R226" s="13">
        <v>238</v>
      </c>
      <c r="S226" s="13">
        <v>133</v>
      </c>
      <c r="T226" s="13">
        <v>0</v>
      </c>
      <c r="U226" s="13">
        <v>0</v>
      </c>
      <c r="V226" s="13">
        <v>1</v>
      </c>
      <c r="W226" s="13">
        <v>0</v>
      </c>
      <c r="X226" s="13">
        <v>1</v>
      </c>
      <c r="Y226" s="13">
        <v>0</v>
      </c>
      <c r="Z226" s="13">
        <v>1</v>
      </c>
      <c r="AA226" s="13">
        <v>0</v>
      </c>
      <c r="AB226" s="13">
        <v>0</v>
      </c>
      <c r="AC226" s="13">
        <v>0</v>
      </c>
      <c r="AD226" s="13">
        <v>0</v>
      </c>
      <c r="AE226" s="13">
        <v>1</v>
      </c>
    </row>
    <row r="227" spans="2:31" x14ac:dyDescent="0.25">
      <c r="B227" t="s">
        <v>1271</v>
      </c>
      <c r="C227" s="7" t="s">
        <v>941</v>
      </c>
      <c r="D227" s="14">
        <v>2</v>
      </c>
      <c r="E227" s="15">
        <v>33</v>
      </c>
      <c r="F227" s="15">
        <v>14</v>
      </c>
      <c r="G227" s="15">
        <v>160</v>
      </c>
      <c r="H227" s="15">
        <v>134</v>
      </c>
      <c r="I227" s="6" t="s">
        <v>940</v>
      </c>
      <c r="J227" s="15">
        <v>0</v>
      </c>
      <c r="K227" s="15">
        <v>0</v>
      </c>
      <c r="L227" s="15">
        <v>0</v>
      </c>
      <c r="M227" s="15">
        <v>0</v>
      </c>
      <c r="N227" s="15">
        <v>1</v>
      </c>
      <c r="O227" s="15">
        <v>0</v>
      </c>
      <c r="P227" s="15">
        <v>0</v>
      </c>
      <c r="Q227" s="15">
        <v>0</v>
      </c>
      <c r="R227" s="15">
        <v>239</v>
      </c>
      <c r="S227" s="15">
        <v>134</v>
      </c>
      <c r="T227" s="15">
        <v>1</v>
      </c>
      <c r="U227" s="15">
        <v>1</v>
      </c>
      <c r="V227" s="15">
        <v>1</v>
      </c>
      <c r="W227" s="15">
        <v>1</v>
      </c>
      <c r="X227" s="15">
        <v>1</v>
      </c>
      <c r="Y227" s="15">
        <v>1</v>
      </c>
      <c r="Z227" s="15">
        <v>1</v>
      </c>
      <c r="AA227" s="15">
        <v>1</v>
      </c>
      <c r="AB227" s="15">
        <v>1</v>
      </c>
      <c r="AC227" s="15">
        <v>1</v>
      </c>
      <c r="AD227" s="15">
        <v>1</v>
      </c>
      <c r="AE227" s="15">
        <v>1</v>
      </c>
    </row>
    <row r="228" spans="2:31" x14ac:dyDescent="0.25">
      <c r="B228" t="s">
        <v>1271</v>
      </c>
      <c r="C228" s="9" t="s">
        <v>942</v>
      </c>
      <c r="D228" s="12">
        <v>2</v>
      </c>
      <c r="E228" s="13">
        <v>28</v>
      </c>
      <c r="F228" s="13">
        <v>3</v>
      </c>
      <c r="G228" s="13">
        <v>159</v>
      </c>
      <c r="H228" s="13">
        <v>135</v>
      </c>
      <c r="I228" s="8" t="s">
        <v>863</v>
      </c>
      <c r="J228" s="13">
        <v>0</v>
      </c>
      <c r="K228" s="13">
        <v>0</v>
      </c>
      <c r="L228" s="13">
        <v>0</v>
      </c>
      <c r="M228" s="13">
        <v>0</v>
      </c>
      <c r="N228" s="13">
        <v>1</v>
      </c>
      <c r="O228" s="13">
        <v>0</v>
      </c>
      <c r="P228" s="13">
        <v>0</v>
      </c>
      <c r="Q228" s="13">
        <v>0</v>
      </c>
      <c r="R228" s="13">
        <v>240</v>
      </c>
      <c r="S228" s="13">
        <v>135</v>
      </c>
      <c r="T228" s="13">
        <v>0</v>
      </c>
      <c r="U228" s="13">
        <v>0</v>
      </c>
      <c r="V228" s="13">
        <v>1</v>
      </c>
      <c r="W228" s="13">
        <v>0</v>
      </c>
      <c r="X228" s="13">
        <v>1</v>
      </c>
      <c r="Y228" s="13">
        <v>0</v>
      </c>
      <c r="Z228" s="13">
        <v>1</v>
      </c>
      <c r="AA228" s="13">
        <v>0</v>
      </c>
      <c r="AB228" s="13">
        <v>0</v>
      </c>
      <c r="AC228" s="13">
        <v>0</v>
      </c>
      <c r="AD228" s="13">
        <v>0</v>
      </c>
      <c r="AE228" s="13">
        <v>1</v>
      </c>
    </row>
    <row r="229" spans="2:31" x14ac:dyDescent="0.25">
      <c r="B229" t="s">
        <v>1271</v>
      </c>
      <c r="C229" s="7" t="s">
        <v>944</v>
      </c>
      <c r="D229" s="14">
        <v>2</v>
      </c>
      <c r="E229" s="15">
        <v>28</v>
      </c>
      <c r="F229" s="15">
        <v>8</v>
      </c>
      <c r="G229" s="15">
        <v>155</v>
      </c>
      <c r="H229" s="15">
        <v>136</v>
      </c>
      <c r="I229" s="6" t="s">
        <v>943</v>
      </c>
      <c r="J229" s="15">
        <v>0</v>
      </c>
      <c r="K229" s="15">
        <v>0</v>
      </c>
      <c r="L229" s="15">
        <v>0</v>
      </c>
      <c r="M229" s="15">
        <v>0</v>
      </c>
      <c r="N229" s="15">
        <v>1</v>
      </c>
      <c r="O229" s="15">
        <v>0</v>
      </c>
      <c r="P229" s="15">
        <v>1</v>
      </c>
      <c r="Q229" s="15">
        <v>0</v>
      </c>
      <c r="R229" s="15">
        <v>241</v>
      </c>
      <c r="S229" s="15">
        <v>136</v>
      </c>
      <c r="T229" s="15">
        <v>0</v>
      </c>
      <c r="U229" s="15">
        <v>0</v>
      </c>
      <c r="V229" s="15">
        <v>1</v>
      </c>
      <c r="W229" s="15">
        <v>0</v>
      </c>
      <c r="X229" s="15">
        <v>1</v>
      </c>
      <c r="Y229" s="15">
        <v>0</v>
      </c>
      <c r="Z229" s="15">
        <v>1</v>
      </c>
      <c r="AA229" s="15">
        <v>0</v>
      </c>
      <c r="AB229" s="15">
        <v>0</v>
      </c>
      <c r="AC229" s="15">
        <v>0</v>
      </c>
      <c r="AD229" s="15">
        <v>0</v>
      </c>
      <c r="AE229" s="15">
        <v>1</v>
      </c>
    </row>
    <row r="230" spans="2:31" x14ac:dyDescent="0.25">
      <c r="B230" t="s">
        <v>1312</v>
      </c>
      <c r="C230" s="9" t="s">
        <v>946</v>
      </c>
      <c r="D230" s="12">
        <v>2</v>
      </c>
      <c r="E230" s="13">
        <v>21</v>
      </c>
      <c r="F230" s="13">
        <v>13</v>
      </c>
      <c r="G230" s="13">
        <v>0</v>
      </c>
      <c r="H230" s="13">
        <v>137</v>
      </c>
      <c r="I230" s="8" t="s">
        <v>945</v>
      </c>
      <c r="J230" s="13">
        <v>0</v>
      </c>
      <c r="K230" s="13">
        <v>0</v>
      </c>
      <c r="L230" s="13">
        <v>0</v>
      </c>
      <c r="M230" s="13">
        <v>0</v>
      </c>
      <c r="N230" s="13">
        <v>1</v>
      </c>
      <c r="O230" s="13">
        <v>1</v>
      </c>
      <c r="P230" s="13">
        <v>1</v>
      </c>
      <c r="Q230" s="13">
        <v>0</v>
      </c>
      <c r="R230" s="13">
        <v>242</v>
      </c>
      <c r="S230" s="13">
        <v>137</v>
      </c>
      <c r="T230" s="13">
        <v>1</v>
      </c>
      <c r="U230" s="13">
        <v>1</v>
      </c>
      <c r="V230" s="13">
        <v>1</v>
      </c>
      <c r="W230" s="13">
        <v>1</v>
      </c>
      <c r="X230" s="13">
        <v>1</v>
      </c>
      <c r="Y230" s="13">
        <v>1</v>
      </c>
      <c r="Z230" s="13">
        <v>1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</row>
    <row r="231" spans="2:31" x14ac:dyDescent="0.25">
      <c r="B231" t="s">
        <v>1312</v>
      </c>
      <c r="C231" s="7" t="s">
        <v>948</v>
      </c>
      <c r="D231" s="14">
        <v>2</v>
      </c>
      <c r="E231" s="15">
        <v>21</v>
      </c>
      <c r="F231" s="15">
        <v>4</v>
      </c>
      <c r="G231" s="15">
        <v>0</v>
      </c>
      <c r="H231" s="15">
        <v>138</v>
      </c>
      <c r="I231" s="6" t="s">
        <v>947</v>
      </c>
      <c r="J231" s="15">
        <v>0</v>
      </c>
      <c r="K231" s="15">
        <v>0</v>
      </c>
      <c r="L231" s="15">
        <v>0</v>
      </c>
      <c r="M231" s="15">
        <v>0</v>
      </c>
      <c r="N231" s="15">
        <v>1</v>
      </c>
      <c r="O231" s="15">
        <v>1</v>
      </c>
      <c r="P231" s="15">
        <v>1</v>
      </c>
      <c r="Q231" s="15">
        <v>0</v>
      </c>
      <c r="R231" s="15">
        <v>243</v>
      </c>
      <c r="S231" s="15">
        <v>138</v>
      </c>
      <c r="T231" s="15">
        <v>1</v>
      </c>
      <c r="U231" s="15">
        <v>1</v>
      </c>
      <c r="V231" s="15">
        <v>1</v>
      </c>
      <c r="W231" s="15">
        <v>1</v>
      </c>
      <c r="X231" s="15">
        <v>1</v>
      </c>
      <c r="Y231" s="15">
        <v>1</v>
      </c>
      <c r="Z231" s="15">
        <v>1</v>
      </c>
      <c r="AA231" s="15">
        <v>1</v>
      </c>
      <c r="AB231" s="15">
        <v>1</v>
      </c>
      <c r="AC231" s="15">
        <v>1</v>
      </c>
      <c r="AD231" s="15">
        <v>1</v>
      </c>
      <c r="AE231" s="15">
        <v>1</v>
      </c>
    </row>
    <row r="232" spans="2:31" x14ac:dyDescent="0.25">
      <c r="B232" t="s">
        <v>1312</v>
      </c>
      <c r="C232" s="9" t="s">
        <v>950</v>
      </c>
      <c r="D232" s="12">
        <v>2</v>
      </c>
      <c r="E232" s="13">
        <v>21</v>
      </c>
      <c r="F232" s="13">
        <v>0</v>
      </c>
      <c r="G232" s="13">
        <v>0</v>
      </c>
      <c r="H232" s="13">
        <v>139</v>
      </c>
      <c r="I232" s="8" t="s">
        <v>949</v>
      </c>
      <c r="J232" s="13">
        <v>0</v>
      </c>
      <c r="K232" s="13">
        <v>0</v>
      </c>
      <c r="L232" s="13">
        <v>0</v>
      </c>
      <c r="M232" s="13">
        <v>0</v>
      </c>
      <c r="N232" s="13">
        <v>1</v>
      </c>
      <c r="O232" s="13">
        <v>1</v>
      </c>
      <c r="P232" s="13">
        <v>1</v>
      </c>
      <c r="Q232" s="13">
        <v>0</v>
      </c>
      <c r="R232" s="13">
        <v>244</v>
      </c>
      <c r="S232" s="13">
        <v>139</v>
      </c>
      <c r="T232" s="13">
        <v>1</v>
      </c>
      <c r="U232" s="13">
        <v>1</v>
      </c>
      <c r="V232" s="13">
        <v>1</v>
      </c>
      <c r="W232" s="13">
        <v>1</v>
      </c>
      <c r="X232" s="13">
        <v>1</v>
      </c>
      <c r="Y232" s="13">
        <v>1</v>
      </c>
      <c r="Z232" s="13">
        <v>1</v>
      </c>
      <c r="AA232" s="13">
        <v>1</v>
      </c>
      <c r="AB232" s="13">
        <v>1</v>
      </c>
      <c r="AC232" s="13">
        <v>1</v>
      </c>
      <c r="AD232" s="13">
        <v>1</v>
      </c>
      <c r="AE232" s="13">
        <v>1</v>
      </c>
    </row>
    <row r="233" spans="2:31" x14ac:dyDescent="0.25">
      <c r="B233" t="s">
        <v>1312</v>
      </c>
      <c r="C233" s="7" t="s">
        <v>953</v>
      </c>
      <c r="D233" s="14">
        <v>2</v>
      </c>
      <c r="E233" s="15">
        <v>21</v>
      </c>
      <c r="F233" s="15">
        <v>7</v>
      </c>
      <c r="G233" s="15">
        <v>0</v>
      </c>
      <c r="H233" s="15">
        <v>140</v>
      </c>
      <c r="I233" s="6" t="s">
        <v>951</v>
      </c>
      <c r="J233" s="15">
        <v>0</v>
      </c>
      <c r="K233" s="15">
        <v>0</v>
      </c>
      <c r="L233" s="15">
        <v>0</v>
      </c>
      <c r="M233" s="15">
        <v>0</v>
      </c>
      <c r="N233" s="15">
        <v>1</v>
      </c>
      <c r="O233" s="15">
        <v>1</v>
      </c>
      <c r="P233" s="15">
        <v>1</v>
      </c>
      <c r="Q233" s="15">
        <v>0</v>
      </c>
      <c r="R233" s="15">
        <v>245</v>
      </c>
      <c r="S233" s="15">
        <v>140</v>
      </c>
      <c r="T233" s="15">
        <v>1</v>
      </c>
      <c r="U233" s="15">
        <v>1</v>
      </c>
      <c r="V233" s="15">
        <v>1</v>
      </c>
      <c r="W233" s="15">
        <v>1</v>
      </c>
      <c r="X233" s="15">
        <v>1</v>
      </c>
      <c r="Y233" s="15">
        <v>1</v>
      </c>
      <c r="Z233" s="15">
        <v>1</v>
      </c>
      <c r="AA233" s="15">
        <v>1</v>
      </c>
      <c r="AB233" s="15">
        <v>1</v>
      </c>
      <c r="AC233" s="15">
        <v>1</v>
      </c>
      <c r="AD233" s="15">
        <v>1</v>
      </c>
      <c r="AE233" s="15">
        <v>1</v>
      </c>
    </row>
    <row r="234" spans="2:31" x14ac:dyDescent="0.25">
      <c r="B234" t="s">
        <v>1312</v>
      </c>
      <c r="C234" s="9" t="s">
        <v>955</v>
      </c>
      <c r="D234" s="12">
        <v>2</v>
      </c>
      <c r="E234" s="13">
        <v>21</v>
      </c>
      <c r="F234" s="13">
        <v>5</v>
      </c>
      <c r="G234" s="13">
        <v>0</v>
      </c>
      <c r="H234" s="13">
        <v>141</v>
      </c>
      <c r="I234" s="8" t="s">
        <v>954</v>
      </c>
      <c r="J234" s="13">
        <v>0</v>
      </c>
      <c r="K234" s="13">
        <v>0</v>
      </c>
      <c r="L234" s="13">
        <v>0</v>
      </c>
      <c r="M234" s="13">
        <v>0</v>
      </c>
      <c r="N234" s="13">
        <v>1</v>
      </c>
      <c r="O234" s="13">
        <v>1</v>
      </c>
      <c r="P234" s="13">
        <v>1</v>
      </c>
      <c r="Q234" s="13">
        <v>0</v>
      </c>
      <c r="R234" s="13">
        <v>246</v>
      </c>
      <c r="S234" s="13">
        <v>141</v>
      </c>
      <c r="T234" s="13">
        <v>1</v>
      </c>
      <c r="U234" s="13">
        <v>1</v>
      </c>
      <c r="V234" s="13">
        <v>1</v>
      </c>
      <c r="W234" s="13">
        <v>1</v>
      </c>
      <c r="X234" s="13">
        <v>1</v>
      </c>
      <c r="Y234" s="13">
        <v>1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1</v>
      </c>
    </row>
    <row r="235" spans="2:31" x14ac:dyDescent="0.25">
      <c r="B235" t="s">
        <v>1312</v>
      </c>
      <c r="C235" s="7" t="s">
        <v>957</v>
      </c>
      <c r="D235" s="14">
        <v>2</v>
      </c>
      <c r="E235" s="15">
        <v>21</v>
      </c>
      <c r="F235" s="15">
        <v>12</v>
      </c>
      <c r="G235" s="15">
        <v>0</v>
      </c>
      <c r="H235" s="15">
        <v>142</v>
      </c>
      <c r="I235" s="6" t="s">
        <v>956</v>
      </c>
      <c r="J235" s="15">
        <v>0</v>
      </c>
      <c r="K235" s="15">
        <v>0</v>
      </c>
      <c r="L235" s="15">
        <v>0</v>
      </c>
      <c r="M235" s="15">
        <v>0</v>
      </c>
      <c r="N235" s="15">
        <v>1</v>
      </c>
      <c r="O235" s="15">
        <v>1</v>
      </c>
      <c r="P235" s="15">
        <v>1</v>
      </c>
      <c r="Q235" s="15">
        <v>0</v>
      </c>
      <c r="R235" s="15">
        <v>247</v>
      </c>
      <c r="S235" s="15">
        <v>142</v>
      </c>
      <c r="T235" s="15">
        <v>1</v>
      </c>
      <c r="U235" s="15">
        <v>1</v>
      </c>
      <c r="V235" s="15">
        <v>1</v>
      </c>
      <c r="W235" s="15">
        <v>1</v>
      </c>
      <c r="X235" s="15">
        <v>1</v>
      </c>
      <c r="Y235" s="15">
        <v>1</v>
      </c>
      <c r="Z235" s="15">
        <v>1</v>
      </c>
      <c r="AA235" s="15">
        <v>1</v>
      </c>
      <c r="AB235" s="15">
        <v>1</v>
      </c>
      <c r="AC235" s="15">
        <v>1</v>
      </c>
      <c r="AD235" s="15">
        <v>1</v>
      </c>
      <c r="AE235" s="15">
        <v>1</v>
      </c>
    </row>
    <row r="236" spans="2:31" x14ac:dyDescent="0.25">
      <c r="B236" t="s">
        <v>1312</v>
      </c>
      <c r="C236" s="9" t="s">
        <v>959</v>
      </c>
      <c r="D236" s="12">
        <v>2</v>
      </c>
      <c r="E236" s="13">
        <v>21</v>
      </c>
      <c r="F236" s="13">
        <v>1</v>
      </c>
      <c r="G236" s="13">
        <v>0</v>
      </c>
      <c r="H236" s="13">
        <v>143</v>
      </c>
      <c r="I236" s="8" t="s">
        <v>958</v>
      </c>
      <c r="J236" s="13">
        <v>0</v>
      </c>
      <c r="K236" s="13">
        <v>0</v>
      </c>
      <c r="L236" s="13">
        <v>0</v>
      </c>
      <c r="M236" s="13">
        <v>0</v>
      </c>
      <c r="N236" s="13">
        <v>1</v>
      </c>
      <c r="O236" s="13">
        <v>1</v>
      </c>
      <c r="P236" s="13">
        <v>1</v>
      </c>
      <c r="Q236" s="13">
        <v>0</v>
      </c>
      <c r="R236" s="13">
        <v>248</v>
      </c>
      <c r="S236" s="13">
        <v>143</v>
      </c>
      <c r="T236" s="13">
        <v>1</v>
      </c>
      <c r="U236" s="13">
        <v>1</v>
      </c>
      <c r="V236" s="13">
        <v>1</v>
      </c>
      <c r="W236" s="13">
        <v>1</v>
      </c>
      <c r="X236" s="13">
        <v>1</v>
      </c>
      <c r="Y236" s="13">
        <v>1</v>
      </c>
      <c r="Z236" s="13">
        <v>1</v>
      </c>
      <c r="AA236" s="13">
        <v>1</v>
      </c>
      <c r="AB236" s="13">
        <v>1</v>
      </c>
      <c r="AC236" s="13">
        <v>1</v>
      </c>
      <c r="AD236" s="13">
        <v>1</v>
      </c>
      <c r="AE236" s="13">
        <v>1</v>
      </c>
    </row>
    <row r="237" spans="2:31" x14ac:dyDescent="0.25">
      <c r="B237" t="s">
        <v>1312</v>
      </c>
      <c r="C237" s="7" t="s">
        <v>961</v>
      </c>
      <c r="D237" s="14">
        <v>2</v>
      </c>
      <c r="E237" s="15">
        <v>21</v>
      </c>
      <c r="F237" s="15">
        <v>6</v>
      </c>
      <c r="G237" s="15">
        <v>0</v>
      </c>
      <c r="H237" s="15">
        <v>144</v>
      </c>
      <c r="I237" s="6" t="s">
        <v>960</v>
      </c>
      <c r="J237" s="15">
        <v>0</v>
      </c>
      <c r="K237" s="15">
        <v>0</v>
      </c>
      <c r="L237" s="15">
        <v>0</v>
      </c>
      <c r="M237" s="15">
        <v>0</v>
      </c>
      <c r="N237" s="15">
        <v>1</v>
      </c>
      <c r="O237" s="15">
        <v>1</v>
      </c>
      <c r="P237" s="15">
        <v>1</v>
      </c>
      <c r="Q237" s="15">
        <v>0</v>
      </c>
      <c r="R237" s="15">
        <v>249</v>
      </c>
      <c r="S237" s="15">
        <v>144</v>
      </c>
      <c r="T237" s="15">
        <v>1</v>
      </c>
      <c r="U237" s="15">
        <v>1</v>
      </c>
      <c r="V237" s="15">
        <v>1</v>
      </c>
      <c r="W237" s="15">
        <v>1</v>
      </c>
      <c r="X237" s="15">
        <v>1</v>
      </c>
      <c r="Y237" s="15">
        <v>1</v>
      </c>
      <c r="Z237" s="15">
        <v>1</v>
      </c>
      <c r="AA237" s="15">
        <v>1</v>
      </c>
      <c r="AB237" s="15">
        <v>1</v>
      </c>
      <c r="AC237" s="15">
        <v>1</v>
      </c>
      <c r="AD237" s="15">
        <v>1</v>
      </c>
      <c r="AE237" s="15">
        <v>1</v>
      </c>
    </row>
    <row r="238" spans="2:31" x14ac:dyDescent="0.25">
      <c r="B238" t="s">
        <v>1312</v>
      </c>
      <c r="C238" s="9" t="s">
        <v>963</v>
      </c>
      <c r="D238" s="12">
        <v>2</v>
      </c>
      <c r="E238" s="13">
        <v>21</v>
      </c>
      <c r="F238" s="13">
        <v>8</v>
      </c>
      <c r="G238" s="13">
        <v>0</v>
      </c>
      <c r="H238" s="13">
        <v>145</v>
      </c>
      <c r="I238" s="8" t="s">
        <v>962</v>
      </c>
      <c r="J238" s="13">
        <v>0</v>
      </c>
      <c r="K238" s="13">
        <v>0</v>
      </c>
      <c r="L238" s="13">
        <v>0</v>
      </c>
      <c r="M238" s="13">
        <v>0</v>
      </c>
      <c r="N238" s="13">
        <v>1</v>
      </c>
      <c r="O238" s="13">
        <v>1</v>
      </c>
      <c r="P238" s="13">
        <v>1</v>
      </c>
      <c r="Q238" s="13">
        <v>0</v>
      </c>
      <c r="R238" s="13">
        <v>250</v>
      </c>
      <c r="S238" s="13">
        <v>145</v>
      </c>
      <c r="T238" s="13">
        <v>1</v>
      </c>
      <c r="U238" s="13">
        <v>1</v>
      </c>
      <c r="V238" s="13">
        <v>1</v>
      </c>
      <c r="W238" s="13">
        <v>1</v>
      </c>
      <c r="X238" s="13">
        <v>1</v>
      </c>
      <c r="Y238" s="13">
        <v>1</v>
      </c>
      <c r="Z238" s="13">
        <v>1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</row>
    <row r="239" spans="2:31" x14ac:dyDescent="0.25">
      <c r="B239" t="s">
        <v>1312</v>
      </c>
      <c r="C239" s="7" t="s">
        <v>965</v>
      </c>
      <c r="D239" s="14">
        <v>2</v>
      </c>
      <c r="E239" s="15">
        <v>21</v>
      </c>
      <c r="F239" s="15">
        <v>2</v>
      </c>
      <c r="G239" s="15">
        <v>0</v>
      </c>
      <c r="H239" s="15">
        <v>146</v>
      </c>
      <c r="I239" s="6" t="s">
        <v>964</v>
      </c>
      <c r="J239" s="15">
        <v>0</v>
      </c>
      <c r="K239" s="15">
        <v>0</v>
      </c>
      <c r="L239" s="15">
        <v>0</v>
      </c>
      <c r="M239" s="15">
        <v>0</v>
      </c>
      <c r="N239" s="15">
        <v>1</v>
      </c>
      <c r="O239" s="15">
        <v>1</v>
      </c>
      <c r="P239" s="15">
        <v>1</v>
      </c>
      <c r="Q239" s="15">
        <v>0</v>
      </c>
      <c r="R239" s="15">
        <v>251</v>
      </c>
      <c r="S239" s="15">
        <v>146</v>
      </c>
      <c r="T239" s="15">
        <v>1</v>
      </c>
      <c r="U239" s="15">
        <v>1</v>
      </c>
      <c r="V239" s="15">
        <v>1</v>
      </c>
      <c r="W239" s="15">
        <v>1</v>
      </c>
      <c r="X239" s="15">
        <v>1</v>
      </c>
      <c r="Y239" s="15">
        <v>1</v>
      </c>
      <c r="Z239" s="15">
        <v>1</v>
      </c>
      <c r="AA239" s="15">
        <v>1</v>
      </c>
      <c r="AB239" s="15">
        <v>1</v>
      </c>
      <c r="AC239" s="15">
        <v>1</v>
      </c>
      <c r="AD239" s="15">
        <v>1</v>
      </c>
      <c r="AE239" s="15">
        <v>1</v>
      </c>
    </row>
    <row r="240" spans="2:31" x14ac:dyDescent="0.25">
      <c r="B240" t="s">
        <v>1312</v>
      </c>
      <c r="C240" s="9" t="s">
        <v>967</v>
      </c>
      <c r="D240" s="12">
        <v>2</v>
      </c>
      <c r="E240" s="13">
        <v>21</v>
      </c>
      <c r="F240" s="13">
        <v>3</v>
      </c>
      <c r="G240" s="13">
        <v>0</v>
      </c>
      <c r="H240" s="13">
        <v>147</v>
      </c>
      <c r="I240" s="8" t="s">
        <v>966</v>
      </c>
      <c r="J240" s="13">
        <v>0</v>
      </c>
      <c r="K240" s="13">
        <v>0</v>
      </c>
      <c r="L240" s="13">
        <v>0</v>
      </c>
      <c r="M240" s="13">
        <v>0</v>
      </c>
      <c r="N240" s="13">
        <v>1</v>
      </c>
      <c r="O240" s="13">
        <v>1</v>
      </c>
      <c r="P240" s="13">
        <v>1</v>
      </c>
      <c r="Q240" s="13">
        <v>0</v>
      </c>
      <c r="R240" s="13">
        <v>252</v>
      </c>
      <c r="S240" s="13">
        <v>147</v>
      </c>
      <c r="T240" s="13">
        <v>1</v>
      </c>
      <c r="U240" s="13">
        <v>1</v>
      </c>
      <c r="V240" s="13">
        <v>1</v>
      </c>
      <c r="W240" s="13">
        <v>1</v>
      </c>
      <c r="X240" s="13">
        <v>1</v>
      </c>
      <c r="Y240" s="13">
        <v>1</v>
      </c>
      <c r="Z240" s="13">
        <v>1</v>
      </c>
      <c r="AA240" s="13">
        <v>1</v>
      </c>
      <c r="AB240" s="13">
        <v>1</v>
      </c>
      <c r="AC240" s="13">
        <v>1</v>
      </c>
      <c r="AD240" s="13">
        <v>1</v>
      </c>
      <c r="AE240" s="13">
        <v>1</v>
      </c>
    </row>
    <row r="241" spans="2:31" x14ac:dyDescent="0.25">
      <c r="B241" t="s">
        <v>1312</v>
      </c>
      <c r="C241" s="7" t="s">
        <v>970</v>
      </c>
      <c r="D241" s="14">
        <v>2</v>
      </c>
      <c r="E241" s="15">
        <v>21</v>
      </c>
      <c r="F241" s="15">
        <v>10</v>
      </c>
      <c r="G241" s="15">
        <v>0</v>
      </c>
      <c r="H241" s="15">
        <v>148</v>
      </c>
      <c r="I241" s="6" t="s">
        <v>968</v>
      </c>
      <c r="J241" s="15">
        <v>0</v>
      </c>
      <c r="K241" s="15">
        <v>0</v>
      </c>
      <c r="L241" s="15">
        <v>0</v>
      </c>
      <c r="M241" s="15">
        <v>0</v>
      </c>
      <c r="N241" s="15">
        <v>1</v>
      </c>
      <c r="O241" s="15">
        <v>1</v>
      </c>
      <c r="P241" s="15">
        <v>1</v>
      </c>
      <c r="Q241" s="15">
        <v>0</v>
      </c>
      <c r="R241" s="15">
        <v>253</v>
      </c>
      <c r="S241" s="15">
        <v>148</v>
      </c>
      <c r="T241" s="15">
        <v>1</v>
      </c>
      <c r="U241" s="15">
        <v>1</v>
      </c>
      <c r="V241" s="15">
        <v>1</v>
      </c>
      <c r="W241" s="15">
        <v>1</v>
      </c>
      <c r="X241" s="15">
        <v>1</v>
      </c>
      <c r="Y241" s="15">
        <v>1</v>
      </c>
      <c r="Z241" s="15">
        <v>1</v>
      </c>
      <c r="AA241" s="15">
        <v>1</v>
      </c>
      <c r="AB241" s="15">
        <v>1</v>
      </c>
      <c r="AC241" s="15">
        <v>1</v>
      </c>
      <c r="AD241" s="15">
        <v>1</v>
      </c>
      <c r="AE241" s="15">
        <v>1</v>
      </c>
    </row>
    <row r="242" spans="2:31" x14ac:dyDescent="0.25">
      <c r="B242" t="s">
        <v>1311</v>
      </c>
      <c r="C242" s="9" t="s">
        <v>971</v>
      </c>
      <c r="D242" s="12">
        <v>50</v>
      </c>
      <c r="E242" s="13">
        <v>22</v>
      </c>
      <c r="F242" s="13">
        <v>8</v>
      </c>
      <c r="G242" s="13">
        <v>0</v>
      </c>
      <c r="H242" s="13">
        <v>0</v>
      </c>
      <c r="I242" s="8" t="s">
        <v>353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1</v>
      </c>
      <c r="P242" s="13">
        <v>0</v>
      </c>
      <c r="Q242" s="13">
        <v>1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</row>
    <row r="243" spans="2:31" x14ac:dyDescent="0.25">
      <c r="B243" t="s">
        <v>1311</v>
      </c>
      <c r="C243" s="7" t="s">
        <v>972</v>
      </c>
      <c r="D243" s="14">
        <v>200</v>
      </c>
      <c r="E243" s="15">
        <v>22</v>
      </c>
      <c r="F243" s="15">
        <v>6</v>
      </c>
      <c r="G243" s="15">
        <v>0</v>
      </c>
      <c r="H243" s="15">
        <v>0</v>
      </c>
      <c r="I243" s="6" t="s">
        <v>353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1</v>
      </c>
      <c r="P243" s="15">
        <v>0</v>
      </c>
      <c r="Q243" s="15">
        <v>1</v>
      </c>
      <c r="R243" s="15">
        <v>1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</row>
    <row r="244" spans="2:31" x14ac:dyDescent="0.25">
      <c r="B244" t="s">
        <v>1311</v>
      </c>
      <c r="C244" s="9" t="s">
        <v>973</v>
      </c>
      <c r="D244" s="12">
        <v>2000</v>
      </c>
      <c r="E244" s="13">
        <v>22</v>
      </c>
      <c r="F244" s="13">
        <v>9</v>
      </c>
      <c r="G244" s="13">
        <v>0</v>
      </c>
      <c r="H244" s="13">
        <v>0</v>
      </c>
      <c r="I244" s="8" t="s">
        <v>353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1</v>
      </c>
      <c r="P244" s="13">
        <v>1</v>
      </c>
      <c r="Q244" s="13">
        <v>1</v>
      </c>
      <c r="R244" s="13">
        <v>2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</row>
    <row r="245" spans="2:31" x14ac:dyDescent="0.25">
      <c r="B245" t="s">
        <v>1311</v>
      </c>
      <c r="C245" s="7" t="s">
        <v>974</v>
      </c>
      <c r="D245" s="14">
        <v>2</v>
      </c>
      <c r="E245" s="15">
        <v>22</v>
      </c>
      <c r="F245" s="15">
        <v>2</v>
      </c>
      <c r="G245" s="15">
        <v>0</v>
      </c>
      <c r="H245" s="15">
        <v>0</v>
      </c>
      <c r="I245" s="6" t="s">
        <v>353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1</v>
      </c>
      <c r="P245" s="15">
        <v>1</v>
      </c>
      <c r="Q245" s="15">
        <v>1</v>
      </c>
      <c r="R245" s="15">
        <v>3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</row>
    <row r="246" spans="2:31" x14ac:dyDescent="0.25">
      <c r="B246" t="s">
        <v>1311</v>
      </c>
      <c r="C246" s="9" t="s">
        <v>975</v>
      </c>
      <c r="D246" s="12">
        <v>150</v>
      </c>
      <c r="E246" s="13">
        <v>25</v>
      </c>
      <c r="F246" s="13">
        <v>9</v>
      </c>
      <c r="G246" s="13">
        <v>0</v>
      </c>
      <c r="H246" s="13">
        <v>0</v>
      </c>
      <c r="I246" s="8" t="s">
        <v>353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1</v>
      </c>
      <c r="P246" s="13">
        <v>0</v>
      </c>
      <c r="Q246" s="13">
        <v>1</v>
      </c>
      <c r="R246" s="13">
        <v>4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</row>
    <row r="247" spans="2:31" x14ac:dyDescent="0.25">
      <c r="B247" t="s">
        <v>1311</v>
      </c>
      <c r="C247" s="7" t="s">
        <v>976</v>
      </c>
      <c r="D247" s="14">
        <v>50</v>
      </c>
      <c r="E247" s="15">
        <v>24</v>
      </c>
      <c r="F247" s="15">
        <v>10</v>
      </c>
      <c r="G247" s="15">
        <v>0</v>
      </c>
      <c r="H247" s="15">
        <v>0</v>
      </c>
      <c r="I247" s="6" t="s">
        <v>353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1</v>
      </c>
      <c r="P247" s="15">
        <v>0</v>
      </c>
      <c r="Q247" s="15">
        <v>1</v>
      </c>
      <c r="R247" s="15">
        <v>8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</row>
    <row r="248" spans="2:31" x14ac:dyDescent="0.25">
      <c r="B248" t="s">
        <v>1311</v>
      </c>
      <c r="C248" s="9" t="s">
        <v>977</v>
      </c>
      <c r="D248" s="12">
        <v>100</v>
      </c>
      <c r="E248" s="13">
        <v>24</v>
      </c>
      <c r="F248" s="13">
        <v>11</v>
      </c>
      <c r="G248" s="13">
        <v>0</v>
      </c>
      <c r="H248" s="13">
        <v>0</v>
      </c>
      <c r="I248" s="8" t="s">
        <v>353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1</v>
      </c>
      <c r="P248" s="13">
        <v>0</v>
      </c>
      <c r="Q248" s="13">
        <v>1</v>
      </c>
      <c r="R248" s="13">
        <v>9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</row>
    <row r="249" spans="2:31" x14ac:dyDescent="0.25">
      <c r="B249" t="s">
        <v>1311</v>
      </c>
      <c r="C249" s="7" t="s">
        <v>978</v>
      </c>
      <c r="D249" s="14">
        <v>50</v>
      </c>
      <c r="E249" s="15">
        <v>24</v>
      </c>
      <c r="F249" s="15">
        <v>6</v>
      </c>
      <c r="G249" s="15">
        <v>0</v>
      </c>
      <c r="H249" s="15">
        <v>0</v>
      </c>
      <c r="I249" s="6" t="s">
        <v>353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1</v>
      </c>
      <c r="P249" s="15">
        <v>0</v>
      </c>
      <c r="Q249" s="15">
        <v>1</v>
      </c>
      <c r="R249" s="15">
        <v>6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</row>
    <row r="250" spans="2:31" x14ac:dyDescent="0.25">
      <c r="B250" t="s">
        <v>1311</v>
      </c>
      <c r="C250" s="9" t="s">
        <v>979</v>
      </c>
      <c r="D250" s="12">
        <v>50</v>
      </c>
      <c r="E250" s="13">
        <v>24</v>
      </c>
      <c r="F250" s="13">
        <v>8</v>
      </c>
      <c r="G250" s="13">
        <v>0</v>
      </c>
      <c r="H250" s="13">
        <v>0</v>
      </c>
      <c r="I250" s="8" t="s">
        <v>353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1</v>
      </c>
      <c r="P250" s="13">
        <v>0</v>
      </c>
      <c r="Q250" s="13">
        <v>1</v>
      </c>
      <c r="R250" s="13">
        <v>7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</row>
    <row r="251" spans="2:31" x14ac:dyDescent="0.25">
      <c r="B251" t="s">
        <v>1311</v>
      </c>
      <c r="C251" s="7" t="s">
        <v>980</v>
      </c>
      <c r="D251" s="14">
        <v>100</v>
      </c>
      <c r="E251" s="15">
        <v>24</v>
      </c>
      <c r="F251" s="15">
        <v>4</v>
      </c>
      <c r="G251" s="15">
        <v>0</v>
      </c>
      <c r="H251" s="15">
        <v>0</v>
      </c>
      <c r="I251" s="6" t="s">
        <v>353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1</v>
      </c>
      <c r="P251" s="15">
        <v>0</v>
      </c>
      <c r="Q251" s="15">
        <v>1</v>
      </c>
      <c r="R251" s="15">
        <v>10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</row>
    <row r="252" spans="2:31" x14ac:dyDescent="0.25">
      <c r="B252" t="s">
        <v>1311</v>
      </c>
      <c r="C252" s="9" t="s">
        <v>981</v>
      </c>
      <c r="D252" s="12">
        <v>100</v>
      </c>
      <c r="E252" s="13">
        <v>24</v>
      </c>
      <c r="F252" s="13">
        <v>0</v>
      </c>
      <c r="G252" s="13">
        <v>0</v>
      </c>
      <c r="H252" s="13">
        <v>0</v>
      </c>
      <c r="I252" s="8" t="s">
        <v>353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1</v>
      </c>
      <c r="P252" s="13">
        <v>0</v>
      </c>
      <c r="Q252" s="13">
        <v>1</v>
      </c>
      <c r="R252" s="13">
        <v>12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</row>
    <row r="253" spans="2:31" x14ac:dyDescent="0.25">
      <c r="B253" t="s">
        <v>1311</v>
      </c>
      <c r="C253" s="7" t="s">
        <v>982</v>
      </c>
      <c r="D253" s="14">
        <v>300</v>
      </c>
      <c r="E253" s="15">
        <v>24</v>
      </c>
      <c r="F253" s="15">
        <v>3</v>
      </c>
      <c r="G253" s="15">
        <v>0</v>
      </c>
      <c r="H253" s="15">
        <v>0</v>
      </c>
      <c r="I253" s="6" t="s">
        <v>353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1</v>
      </c>
      <c r="P253" s="15">
        <v>0</v>
      </c>
      <c r="Q253" s="15">
        <v>1</v>
      </c>
      <c r="R253" s="15">
        <v>5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</row>
    <row r="254" spans="2:31" x14ac:dyDescent="0.25">
      <c r="B254" t="s">
        <v>1311</v>
      </c>
      <c r="C254" s="9" t="s">
        <v>983</v>
      </c>
      <c r="D254" s="12">
        <v>150</v>
      </c>
      <c r="E254" s="13">
        <v>24</v>
      </c>
      <c r="F254" s="13">
        <v>2</v>
      </c>
      <c r="G254" s="13">
        <v>0</v>
      </c>
      <c r="H254" s="13">
        <v>0</v>
      </c>
      <c r="I254" s="8" t="s">
        <v>353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1</v>
      </c>
      <c r="P254" s="13">
        <v>0</v>
      </c>
      <c r="Q254" s="13">
        <v>1</v>
      </c>
      <c r="R254" s="13">
        <v>11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</row>
    <row r="255" spans="2:31" x14ac:dyDescent="0.25">
      <c r="B255" t="s">
        <v>1311</v>
      </c>
      <c r="C255" s="7" t="s">
        <v>985</v>
      </c>
      <c r="D255" s="14">
        <v>2000</v>
      </c>
      <c r="E255" s="15">
        <v>25</v>
      </c>
      <c r="F255" s="15">
        <v>3</v>
      </c>
      <c r="G255" s="15">
        <v>0</v>
      </c>
      <c r="H255" s="15">
        <v>0</v>
      </c>
      <c r="I255" s="6" t="s">
        <v>984</v>
      </c>
      <c r="J255" s="15">
        <v>0</v>
      </c>
      <c r="K255" s="15">
        <v>0</v>
      </c>
      <c r="L255" s="15">
        <v>0</v>
      </c>
      <c r="M255" s="15">
        <v>0</v>
      </c>
      <c r="N255" s="15">
        <v>1</v>
      </c>
      <c r="O255" s="15">
        <v>1</v>
      </c>
      <c r="P255" s="15">
        <v>0</v>
      </c>
      <c r="Q255" s="15">
        <v>0</v>
      </c>
      <c r="R255" s="15">
        <v>14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1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</row>
    <row r="256" spans="2:31" x14ac:dyDescent="0.25">
      <c r="B256" t="s">
        <v>1313</v>
      </c>
      <c r="C256" s="9" t="s">
        <v>987</v>
      </c>
      <c r="D256" s="12">
        <v>2</v>
      </c>
      <c r="E256" s="13">
        <v>30</v>
      </c>
      <c r="F256" s="13">
        <v>0</v>
      </c>
      <c r="G256" s="13">
        <v>0</v>
      </c>
      <c r="H256" s="13">
        <v>156</v>
      </c>
      <c r="I256" s="8" t="s">
        <v>986</v>
      </c>
      <c r="J256" s="13">
        <v>0</v>
      </c>
      <c r="K256" s="13">
        <v>0</v>
      </c>
      <c r="L256" s="13">
        <v>0</v>
      </c>
      <c r="M256" s="13">
        <v>0</v>
      </c>
      <c r="N256" s="13">
        <v>1</v>
      </c>
      <c r="O256" s="13">
        <v>1</v>
      </c>
      <c r="P256" s="13">
        <v>0</v>
      </c>
      <c r="Q256" s="13">
        <v>0</v>
      </c>
      <c r="R256" s="13">
        <v>17</v>
      </c>
      <c r="S256" s="13">
        <v>156</v>
      </c>
      <c r="T256" s="13">
        <v>1</v>
      </c>
      <c r="U256" s="13">
        <v>1</v>
      </c>
      <c r="V256" s="13">
        <v>1</v>
      </c>
      <c r="W256" s="13">
        <v>1</v>
      </c>
      <c r="X256" s="13">
        <v>1</v>
      </c>
      <c r="Y256" s="13">
        <v>1</v>
      </c>
      <c r="Z256" s="13">
        <v>1</v>
      </c>
      <c r="AA256" s="13">
        <v>1</v>
      </c>
      <c r="AB256" s="13">
        <v>0</v>
      </c>
      <c r="AC256" s="13">
        <v>0</v>
      </c>
      <c r="AD256" s="13">
        <v>0</v>
      </c>
      <c r="AE256" s="13">
        <v>1</v>
      </c>
    </row>
    <row r="257" spans="2:31" x14ac:dyDescent="0.25">
      <c r="B257" t="s">
        <v>1311</v>
      </c>
      <c r="C257" s="7" t="s">
        <v>988</v>
      </c>
      <c r="D257" s="14">
        <v>60</v>
      </c>
      <c r="E257" s="15">
        <v>27</v>
      </c>
      <c r="F257" s="15">
        <v>9</v>
      </c>
      <c r="G257" s="15">
        <v>0</v>
      </c>
      <c r="H257" s="15">
        <v>0</v>
      </c>
      <c r="I257" s="6" t="s">
        <v>353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1</v>
      </c>
      <c r="P257" s="15">
        <v>0</v>
      </c>
      <c r="Q257" s="15">
        <v>1</v>
      </c>
      <c r="R257" s="15">
        <v>13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</row>
    <row r="258" spans="2:31" x14ac:dyDescent="0.25">
      <c r="B258" t="s">
        <v>1311</v>
      </c>
      <c r="C258" s="9" t="s">
        <v>989</v>
      </c>
      <c r="D258" s="12">
        <v>100</v>
      </c>
      <c r="E258" s="13">
        <v>27</v>
      </c>
      <c r="F258" s="13">
        <v>1</v>
      </c>
      <c r="G258" s="13">
        <v>0</v>
      </c>
      <c r="H258" s="13">
        <v>0</v>
      </c>
      <c r="I258" s="8" t="s">
        <v>353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1</v>
      </c>
      <c r="P258" s="13">
        <v>0</v>
      </c>
      <c r="Q258" s="13">
        <v>0</v>
      </c>
      <c r="R258" s="13">
        <v>15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</row>
    <row r="259" spans="2:31" x14ac:dyDescent="0.25">
      <c r="B259" t="s">
        <v>1311</v>
      </c>
      <c r="C259" s="7" t="s">
        <v>990</v>
      </c>
      <c r="D259" s="14">
        <v>800</v>
      </c>
      <c r="E259" s="15">
        <v>26</v>
      </c>
      <c r="F259" s="15">
        <v>9</v>
      </c>
      <c r="G259" s="15">
        <v>0</v>
      </c>
      <c r="H259" s="15">
        <v>0</v>
      </c>
      <c r="I259" s="6" t="s">
        <v>353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1</v>
      </c>
      <c r="P259" s="15">
        <v>0</v>
      </c>
      <c r="Q259" s="15">
        <v>0</v>
      </c>
      <c r="R259" s="15">
        <v>16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</row>
    <row r="260" spans="2:31" x14ac:dyDescent="0.25">
      <c r="B260" t="s">
        <v>1311</v>
      </c>
      <c r="C260" s="9" t="s">
        <v>991</v>
      </c>
      <c r="D260" s="12">
        <v>300</v>
      </c>
      <c r="E260" s="13">
        <v>21</v>
      </c>
      <c r="F260" s="13">
        <v>14</v>
      </c>
      <c r="G260" s="13">
        <v>0</v>
      </c>
      <c r="H260" s="13">
        <v>0</v>
      </c>
      <c r="I260" s="8" t="s">
        <v>353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1</v>
      </c>
      <c r="P260" s="13">
        <v>1</v>
      </c>
      <c r="Q260" s="13">
        <v>0</v>
      </c>
      <c r="R260" s="13">
        <v>254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</row>
    <row r="261" spans="2:31" x14ac:dyDescent="0.25">
      <c r="C261" s="7" t="s">
        <v>992</v>
      </c>
      <c r="D261" s="14">
        <v>0</v>
      </c>
      <c r="E261" s="15">
        <v>0</v>
      </c>
      <c r="F261" s="15">
        <v>0</v>
      </c>
      <c r="G261" s="15">
        <v>0</v>
      </c>
      <c r="H261" s="15">
        <v>0</v>
      </c>
      <c r="I261" s="6" t="s">
        <v>353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10F7-685A-4E67-B1AE-F5B919540347}">
  <dimension ref="A1:G19"/>
  <sheetViews>
    <sheetView tabSelected="1" workbookViewId="0">
      <selection activeCell="D14" activeCellId="5" sqref="E9 D9 E10 D10 E14 D14"/>
    </sheetView>
  </sheetViews>
  <sheetFormatPr defaultRowHeight="15" x14ac:dyDescent="0.25"/>
  <cols>
    <col min="1" max="1" width="47.28515625" bestFit="1" customWidth="1"/>
    <col min="2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6" t="s">
        <v>1382</v>
      </c>
      <c r="B2" s="16" t="s">
        <v>8</v>
      </c>
      <c r="C2" s="16" t="s">
        <v>8</v>
      </c>
      <c r="D2" s="16" t="s">
        <v>8</v>
      </c>
      <c r="E2" s="16" t="s">
        <v>8</v>
      </c>
      <c r="F2" s="16" t="s">
        <v>8</v>
      </c>
      <c r="G2" s="16" t="s">
        <v>8</v>
      </c>
    </row>
    <row r="3" spans="1:7" x14ac:dyDescent="0.25">
      <c r="A3" s="16" t="s">
        <v>1383</v>
      </c>
      <c r="B3" s="16" t="s">
        <v>8</v>
      </c>
      <c r="C3" s="16" t="s">
        <v>8</v>
      </c>
      <c r="D3" s="16" t="s">
        <v>8</v>
      </c>
      <c r="E3" s="16" t="s">
        <v>8</v>
      </c>
      <c r="F3" s="16" t="s">
        <v>8</v>
      </c>
      <c r="G3" s="16" t="s">
        <v>8</v>
      </c>
    </row>
    <row r="4" spans="1:7" x14ac:dyDescent="0.25">
      <c r="A4" s="16" t="s">
        <v>1384</v>
      </c>
      <c r="B4" s="16" t="s">
        <v>8</v>
      </c>
      <c r="C4" s="16" t="s">
        <v>8</v>
      </c>
      <c r="D4" s="16" t="s">
        <v>8</v>
      </c>
      <c r="E4" s="16" t="s">
        <v>8</v>
      </c>
      <c r="F4" s="16" t="s">
        <v>8</v>
      </c>
      <c r="G4" s="16" t="s">
        <v>8</v>
      </c>
    </row>
    <row r="5" spans="1:7" x14ac:dyDescent="0.25">
      <c r="A5" s="16" t="s">
        <v>11</v>
      </c>
      <c r="B5" s="16" t="s">
        <v>12</v>
      </c>
      <c r="C5" s="16" t="s">
        <v>1029</v>
      </c>
      <c r="D5" s="16" t="s">
        <v>1030</v>
      </c>
      <c r="E5" s="16" t="s">
        <v>1031</v>
      </c>
      <c r="F5" s="16" t="s">
        <v>1032</v>
      </c>
      <c r="G5" s="16" t="s">
        <v>1385</v>
      </c>
    </row>
    <row r="6" spans="1:7" x14ac:dyDescent="0.25">
      <c r="A6" s="16" t="s">
        <v>18</v>
      </c>
      <c r="B6" s="16" t="s">
        <v>19</v>
      </c>
      <c r="C6" s="16" t="s">
        <v>350</v>
      </c>
      <c r="D6" s="16" t="s">
        <v>350</v>
      </c>
      <c r="E6" s="16" t="s">
        <v>350</v>
      </c>
      <c r="F6" s="16" t="s">
        <v>350</v>
      </c>
      <c r="G6" s="16" t="s">
        <v>350</v>
      </c>
    </row>
    <row r="7" spans="1:7" x14ac:dyDescent="0.25">
      <c r="A7" s="16" t="s">
        <v>1384</v>
      </c>
      <c r="B7" s="16" t="s">
        <v>8</v>
      </c>
      <c r="C7" s="16" t="s">
        <v>8</v>
      </c>
      <c r="D7" s="16" t="s">
        <v>8</v>
      </c>
      <c r="E7" s="16" t="s">
        <v>8</v>
      </c>
      <c r="F7" s="16" t="s">
        <v>8</v>
      </c>
      <c r="G7" s="16" t="s">
        <v>8</v>
      </c>
    </row>
    <row r="8" spans="1:7" x14ac:dyDescent="0.25">
      <c r="A8" s="16" t="s">
        <v>338</v>
      </c>
      <c r="B8" s="16" t="s">
        <v>22</v>
      </c>
      <c r="C8" s="16" t="s">
        <v>136</v>
      </c>
      <c r="D8" s="16" t="s">
        <v>129</v>
      </c>
      <c r="E8" s="16" t="s">
        <v>111</v>
      </c>
      <c r="F8" s="16" t="s">
        <v>136</v>
      </c>
      <c r="G8" s="16" t="s">
        <v>111</v>
      </c>
    </row>
    <row r="9" spans="1:7" x14ac:dyDescent="0.25">
      <c r="A9" s="16" t="s">
        <v>1386</v>
      </c>
      <c r="B9" s="16" t="s">
        <v>26</v>
      </c>
      <c r="C9" s="16" t="s">
        <v>100</v>
      </c>
      <c r="D9" s="16" t="s">
        <v>50</v>
      </c>
      <c r="E9" s="16" t="s">
        <v>140</v>
      </c>
      <c r="F9" s="16" t="s">
        <v>118</v>
      </c>
      <c r="G9" s="16" t="s">
        <v>90</v>
      </c>
    </row>
    <row r="10" spans="1:7" x14ac:dyDescent="0.25">
      <c r="A10" s="16" t="s">
        <v>263</v>
      </c>
      <c r="B10" s="16" t="s">
        <v>27</v>
      </c>
      <c r="C10" s="16" t="s">
        <v>129</v>
      </c>
      <c r="D10" s="16" t="s">
        <v>90</v>
      </c>
      <c r="E10" s="16" t="s">
        <v>136</v>
      </c>
      <c r="F10" s="16" t="s">
        <v>105</v>
      </c>
      <c r="G10" s="16" t="s">
        <v>90</v>
      </c>
    </row>
    <row r="11" spans="1:7" x14ac:dyDescent="0.25">
      <c r="A11" s="16" t="s">
        <v>340</v>
      </c>
      <c r="B11" s="16" t="s">
        <v>36</v>
      </c>
      <c r="C11" s="16" t="s">
        <v>111</v>
      </c>
      <c r="D11" s="16" t="s">
        <v>140</v>
      </c>
      <c r="E11" s="16" t="s">
        <v>50</v>
      </c>
      <c r="F11" s="16" t="s">
        <v>129</v>
      </c>
      <c r="G11" s="16" t="s">
        <v>105</v>
      </c>
    </row>
    <row r="12" spans="1:7" x14ac:dyDescent="0.25">
      <c r="A12" s="16" t="s">
        <v>341</v>
      </c>
      <c r="B12" s="16" t="s">
        <v>42</v>
      </c>
      <c r="C12" s="16" t="s">
        <v>124</v>
      </c>
      <c r="D12" s="16" t="s">
        <v>124</v>
      </c>
      <c r="E12" s="16" t="s">
        <v>100</v>
      </c>
      <c r="F12" s="16" t="s">
        <v>132</v>
      </c>
      <c r="G12" s="16" t="s">
        <v>111</v>
      </c>
    </row>
    <row r="13" spans="1:7" x14ac:dyDescent="0.25">
      <c r="A13" s="16" t="s">
        <v>342</v>
      </c>
      <c r="B13" s="16" t="s">
        <v>47</v>
      </c>
      <c r="C13" s="16" t="s">
        <v>90</v>
      </c>
      <c r="D13" s="16" t="s">
        <v>111</v>
      </c>
      <c r="E13" s="16" t="s">
        <v>124</v>
      </c>
      <c r="F13" s="16" t="s">
        <v>45</v>
      </c>
      <c r="G13" s="16" t="s">
        <v>94</v>
      </c>
    </row>
    <row r="14" spans="1:7" x14ac:dyDescent="0.25">
      <c r="A14" s="16" t="s">
        <v>343</v>
      </c>
      <c r="B14" s="16" t="s">
        <v>52</v>
      </c>
      <c r="C14" s="16" t="s">
        <v>118</v>
      </c>
      <c r="D14" s="16" t="s">
        <v>55</v>
      </c>
      <c r="E14" s="16" t="s">
        <v>129</v>
      </c>
      <c r="F14" s="16" t="s">
        <v>111</v>
      </c>
      <c r="G14" s="16" t="s">
        <v>50</v>
      </c>
    </row>
    <row r="15" spans="1:7" x14ac:dyDescent="0.25">
      <c r="A15" s="16" t="s">
        <v>344</v>
      </c>
      <c r="B15" s="16" t="s">
        <v>25</v>
      </c>
      <c r="C15" s="16" t="s">
        <v>132</v>
      </c>
      <c r="D15" s="16" t="s">
        <v>132</v>
      </c>
      <c r="E15" s="16" t="s">
        <v>55</v>
      </c>
      <c r="F15" s="16" t="s">
        <v>94</v>
      </c>
      <c r="G15" s="16" t="s">
        <v>111</v>
      </c>
    </row>
    <row r="16" spans="1:7" x14ac:dyDescent="0.25">
      <c r="A16" s="16" t="s">
        <v>345</v>
      </c>
      <c r="B16" s="16" t="s">
        <v>31</v>
      </c>
      <c r="C16" s="16" t="s">
        <v>118</v>
      </c>
      <c r="D16" s="16" t="s">
        <v>94</v>
      </c>
      <c r="E16" s="16" t="s">
        <v>100</v>
      </c>
      <c r="F16" s="16" t="s">
        <v>118</v>
      </c>
      <c r="G16" s="16" t="s">
        <v>31</v>
      </c>
    </row>
    <row r="17" spans="1:7" x14ac:dyDescent="0.25">
      <c r="A17" s="16" t="s">
        <v>346</v>
      </c>
      <c r="B17" s="16" t="s">
        <v>35</v>
      </c>
      <c r="C17" s="16" t="s">
        <v>124</v>
      </c>
      <c r="D17" s="16" t="s">
        <v>111</v>
      </c>
      <c r="E17" s="16" t="s">
        <v>45</v>
      </c>
      <c r="F17" s="16" t="s">
        <v>129</v>
      </c>
      <c r="G17" s="16" t="s">
        <v>31</v>
      </c>
    </row>
    <row r="18" spans="1:7" x14ac:dyDescent="0.25">
      <c r="A18" s="16" t="s">
        <v>347</v>
      </c>
      <c r="B18" s="16" t="s">
        <v>40</v>
      </c>
      <c r="C18" s="16" t="s">
        <v>136</v>
      </c>
      <c r="D18" s="16" t="s">
        <v>129</v>
      </c>
      <c r="E18" s="16" t="s">
        <v>50</v>
      </c>
      <c r="F18" s="16" t="s">
        <v>129</v>
      </c>
      <c r="G18" s="16" t="s">
        <v>50</v>
      </c>
    </row>
    <row r="19" spans="1:7" x14ac:dyDescent="0.25">
      <c r="A19" s="16" t="s">
        <v>348</v>
      </c>
      <c r="B19" s="16" t="s">
        <v>45</v>
      </c>
      <c r="C19" s="16" t="s">
        <v>140</v>
      </c>
      <c r="D19" s="16" t="s">
        <v>129</v>
      </c>
      <c r="E19" s="16" t="s">
        <v>118</v>
      </c>
      <c r="F19" s="16" t="s">
        <v>136</v>
      </c>
      <c r="G19" s="16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769C-4732-4F3E-A574-CFAD1E8A2C40}">
  <dimension ref="A1:J71"/>
  <sheetViews>
    <sheetView workbookViewId="0">
      <selection activeCell="D9" sqref="D9"/>
    </sheetView>
  </sheetViews>
  <sheetFormatPr defaultRowHeight="15" x14ac:dyDescent="0.25"/>
  <cols>
    <col min="1" max="1" width="17.85546875" customWidth="1"/>
    <col min="2" max="7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10" x14ac:dyDescent="0.25">
      <c r="A3" t="s">
        <v>9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10" x14ac:dyDescent="0.25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</row>
    <row r="5" spans="1:10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</row>
    <row r="6" spans="1:10" x14ac:dyDescent="0.25">
      <c r="A6" t="s">
        <v>18</v>
      </c>
      <c r="B6" t="s">
        <v>19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</row>
    <row r="7" spans="1:10" x14ac:dyDescent="0.25">
      <c r="A7" t="s">
        <v>10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0" x14ac:dyDescent="0.25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27</v>
      </c>
      <c r="I8">
        <f>Synthesis[[#This Row],[Column4]]/10</f>
        <v>30</v>
      </c>
      <c r="J8">
        <f>Synthesis[[#This Row],[Column4]]/100</f>
        <v>3</v>
      </c>
    </row>
    <row r="9" spans="1:10" x14ac:dyDescent="0.25">
      <c r="A9" t="s">
        <v>28</v>
      </c>
      <c r="B9" t="s">
        <v>26</v>
      </c>
      <c r="C9" t="s">
        <v>29</v>
      </c>
      <c r="D9" t="s">
        <v>30</v>
      </c>
      <c r="E9" t="s">
        <v>31</v>
      </c>
      <c r="F9" t="s">
        <v>27</v>
      </c>
      <c r="G9" t="s">
        <v>27</v>
      </c>
      <c r="I9">
        <f>Synthesis[[#This Row],[Column4]]/10</f>
        <v>70</v>
      </c>
      <c r="J9">
        <f>Synthesis[[#This Row],[Column4]]/100</f>
        <v>7</v>
      </c>
    </row>
    <row r="10" spans="1:10" x14ac:dyDescent="0.25">
      <c r="A10" t="s">
        <v>32</v>
      </c>
      <c r="B10" t="s">
        <v>27</v>
      </c>
      <c r="C10" t="s">
        <v>33</v>
      </c>
      <c r="D10" t="s">
        <v>34</v>
      </c>
      <c r="E10" t="s">
        <v>35</v>
      </c>
      <c r="F10" t="s">
        <v>27</v>
      </c>
      <c r="G10" t="s">
        <v>36</v>
      </c>
      <c r="I10">
        <f>Synthesis[[#This Row],[Column4]]/10</f>
        <v>100</v>
      </c>
      <c r="J10">
        <f>Synthesis[[#This Row],[Column4]]/100</f>
        <v>10</v>
      </c>
    </row>
    <row r="11" spans="1:10" x14ac:dyDescent="0.25">
      <c r="A11" t="s">
        <v>37</v>
      </c>
      <c r="B11" t="s">
        <v>36</v>
      </c>
      <c r="C11" t="s">
        <v>38</v>
      </c>
      <c r="D11" t="s">
        <v>39</v>
      </c>
      <c r="E11" t="s">
        <v>40</v>
      </c>
      <c r="F11" t="s">
        <v>36</v>
      </c>
      <c r="G11" t="s">
        <v>36</v>
      </c>
      <c r="I11">
        <f>Synthesis[[#This Row],[Column4]]/10</f>
        <v>200</v>
      </c>
      <c r="J11">
        <f>Synthesis[[#This Row],[Column4]]/100</f>
        <v>20</v>
      </c>
    </row>
    <row r="12" spans="1:10" x14ac:dyDescent="0.25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t="s">
        <v>36</v>
      </c>
      <c r="G12" t="s">
        <v>42</v>
      </c>
      <c r="I12">
        <f>Synthesis[[#This Row],[Column4]]/10</f>
        <v>900</v>
      </c>
      <c r="J12">
        <f>Synthesis[[#This Row],[Column4]]/100</f>
        <v>90</v>
      </c>
    </row>
    <row r="13" spans="1:10" x14ac:dyDescent="0.25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42</v>
      </c>
      <c r="G13" t="s">
        <v>47</v>
      </c>
      <c r="I13">
        <f>Synthesis[[#This Row],[Column4]]/10</f>
        <v>1200</v>
      </c>
      <c r="J13">
        <f>Synthesis[[#This Row],[Column4]]/100</f>
        <v>120</v>
      </c>
    </row>
    <row r="14" spans="1:10" x14ac:dyDescent="0.25">
      <c r="A14" t="s">
        <v>51</v>
      </c>
      <c r="B14" t="s">
        <v>52</v>
      </c>
      <c r="C14" t="s">
        <v>53</v>
      </c>
      <c r="D14" t="s">
        <v>54</v>
      </c>
      <c r="E14" t="s">
        <v>55</v>
      </c>
      <c r="F14" t="s">
        <v>47</v>
      </c>
      <c r="G14" t="s">
        <v>52</v>
      </c>
      <c r="I14">
        <f>Synthesis[[#This Row],[Column4]]/10</f>
        <v>1600</v>
      </c>
      <c r="J14">
        <f>Synthesis[[#This Row],[Column4]]/100</f>
        <v>160</v>
      </c>
    </row>
    <row r="15" spans="1:10" x14ac:dyDescent="0.25">
      <c r="A15" t="s">
        <v>56</v>
      </c>
      <c r="B15" t="s">
        <v>25</v>
      </c>
      <c r="C15" t="s">
        <v>53</v>
      </c>
      <c r="D15" t="s">
        <v>54</v>
      </c>
      <c r="E15" t="s">
        <v>57</v>
      </c>
      <c r="F15" t="s">
        <v>58</v>
      </c>
      <c r="G15" t="s">
        <v>59</v>
      </c>
      <c r="I15">
        <f>Synthesis[[#This Row],[Column4]]/10</f>
        <v>1600</v>
      </c>
      <c r="J15">
        <f>Synthesis[[#This Row],[Column4]]/100</f>
        <v>160</v>
      </c>
    </row>
    <row r="16" spans="1:10" x14ac:dyDescent="0.25">
      <c r="A16" t="s">
        <v>60</v>
      </c>
      <c r="B16" t="s">
        <v>31</v>
      </c>
      <c r="C16" t="s">
        <v>53</v>
      </c>
      <c r="D16" t="s">
        <v>61</v>
      </c>
      <c r="E16" t="s">
        <v>62</v>
      </c>
      <c r="F16" t="s">
        <v>63</v>
      </c>
      <c r="G16" t="s">
        <v>64</v>
      </c>
      <c r="I16">
        <f>Synthesis[[#This Row],[Column4]]/10</f>
        <v>1100</v>
      </c>
      <c r="J16">
        <f>Synthesis[[#This Row],[Column4]]/100</f>
        <v>110</v>
      </c>
    </row>
    <row r="17" spans="1:10" x14ac:dyDescent="0.25">
      <c r="A17" t="s">
        <v>65</v>
      </c>
      <c r="B17" t="s">
        <v>35</v>
      </c>
      <c r="C17" t="s">
        <v>53</v>
      </c>
      <c r="D17" t="s">
        <v>66</v>
      </c>
      <c r="E17" t="s">
        <v>67</v>
      </c>
      <c r="F17" t="s">
        <v>68</v>
      </c>
      <c r="G17" t="s">
        <v>69</v>
      </c>
      <c r="I17">
        <f>Synthesis[[#This Row],[Column4]]/10</f>
        <v>2400</v>
      </c>
      <c r="J17">
        <f>Synthesis[[#This Row],[Column4]]/100</f>
        <v>240</v>
      </c>
    </row>
    <row r="18" spans="1:10" x14ac:dyDescent="0.25">
      <c r="A18" t="s">
        <v>70</v>
      </c>
      <c r="B18" t="s">
        <v>40</v>
      </c>
      <c r="C18" t="s">
        <v>53</v>
      </c>
      <c r="D18" t="s">
        <v>71</v>
      </c>
      <c r="E18" t="s">
        <v>72</v>
      </c>
      <c r="F18" t="s">
        <v>73</v>
      </c>
      <c r="G18" t="s">
        <v>74</v>
      </c>
      <c r="I18">
        <f>Synthesis[[#This Row],[Column4]]/10</f>
        <v>800</v>
      </c>
      <c r="J18">
        <f>Synthesis[[#This Row],[Column4]]/100</f>
        <v>80</v>
      </c>
    </row>
    <row r="19" spans="1:10" x14ac:dyDescent="0.25">
      <c r="A19" t="s">
        <v>75</v>
      </c>
      <c r="B19" t="s">
        <v>45</v>
      </c>
      <c r="C19" t="s">
        <v>53</v>
      </c>
      <c r="D19" t="s">
        <v>76</v>
      </c>
      <c r="E19" t="s">
        <v>77</v>
      </c>
      <c r="F19" t="s">
        <v>78</v>
      </c>
      <c r="G19" t="s">
        <v>79</v>
      </c>
      <c r="I19">
        <f>Synthesis[[#This Row],[Column4]]/10</f>
        <v>1500</v>
      </c>
      <c r="J19">
        <f>Synthesis[[#This Row],[Column4]]/100</f>
        <v>150</v>
      </c>
    </row>
    <row r="20" spans="1:10" x14ac:dyDescent="0.25">
      <c r="A20" t="s">
        <v>80</v>
      </c>
      <c r="B20" t="s">
        <v>50</v>
      </c>
      <c r="C20" t="s">
        <v>53</v>
      </c>
      <c r="D20" t="s">
        <v>81</v>
      </c>
      <c r="E20" t="s">
        <v>82</v>
      </c>
      <c r="F20" t="s">
        <v>83</v>
      </c>
      <c r="G20" t="s">
        <v>84</v>
      </c>
      <c r="I20">
        <f>Synthesis[[#This Row],[Column4]]/10</f>
        <v>2000</v>
      </c>
      <c r="J20">
        <f>Synthesis[[#This Row],[Column4]]/100</f>
        <v>200</v>
      </c>
    </row>
    <row r="21" spans="1:10" x14ac:dyDescent="0.25">
      <c r="A21" t="s">
        <v>85</v>
      </c>
      <c r="B21" t="s">
        <v>55</v>
      </c>
      <c r="C21" t="s">
        <v>53</v>
      </c>
      <c r="D21" t="s">
        <v>81</v>
      </c>
      <c r="E21" t="s">
        <v>86</v>
      </c>
      <c r="F21" t="s">
        <v>87</v>
      </c>
      <c r="G21" t="s">
        <v>88</v>
      </c>
      <c r="I21">
        <f>Synthesis[[#This Row],[Column4]]/10</f>
        <v>2000</v>
      </c>
      <c r="J21">
        <f>Synthesis[[#This Row],[Column4]]/100</f>
        <v>200</v>
      </c>
    </row>
    <row r="22" spans="1:10" x14ac:dyDescent="0.25">
      <c r="A22" t="s">
        <v>89</v>
      </c>
      <c r="B22" t="s">
        <v>90</v>
      </c>
      <c r="C22" t="s">
        <v>53</v>
      </c>
      <c r="D22" t="s">
        <v>81</v>
      </c>
      <c r="E22" t="s">
        <v>91</v>
      </c>
      <c r="F22" t="s">
        <v>92</v>
      </c>
      <c r="G22" t="s">
        <v>29</v>
      </c>
      <c r="I22">
        <f>Synthesis[[#This Row],[Column4]]/10</f>
        <v>2000</v>
      </c>
      <c r="J22">
        <f>Synthesis[[#This Row],[Column4]]/100</f>
        <v>200</v>
      </c>
    </row>
    <row r="23" spans="1:10" x14ac:dyDescent="0.25">
      <c r="A23" t="s">
        <v>93</v>
      </c>
      <c r="B23" t="s">
        <v>94</v>
      </c>
      <c r="C23" t="s">
        <v>53</v>
      </c>
      <c r="D23" t="s">
        <v>95</v>
      </c>
      <c r="E23" t="s">
        <v>96</v>
      </c>
      <c r="F23" t="s">
        <v>97</v>
      </c>
      <c r="G23" t="s">
        <v>98</v>
      </c>
      <c r="I23">
        <f>Synthesis[[#This Row],[Column4]]/10</f>
        <v>2600</v>
      </c>
      <c r="J23">
        <f>Synthesis[[#This Row],[Column4]]/100</f>
        <v>260</v>
      </c>
    </row>
    <row r="24" spans="1:10" x14ac:dyDescent="0.25">
      <c r="A24" t="s">
        <v>99</v>
      </c>
      <c r="B24" t="s">
        <v>100</v>
      </c>
      <c r="C24" t="s">
        <v>101</v>
      </c>
      <c r="D24" t="s">
        <v>34</v>
      </c>
      <c r="E24" t="s">
        <v>102</v>
      </c>
      <c r="F24" t="s">
        <v>38</v>
      </c>
      <c r="G24" t="s">
        <v>103</v>
      </c>
      <c r="I24">
        <f>Synthesis[[#This Row],[Column4]]/10</f>
        <v>100</v>
      </c>
      <c r="J24">
        <f>Synthesis[[#This Row],[Column4]]/100</f>
        <v>10</v>
      </c>
    </row>
    <row r="25" spans="1:10" x14ac:dyDescent="0.25">
      <c r="A25" t="s">
        <v>104</v>
      </c>
      <c r="B25" t="s">
        <v>105</v>
      </c>
      <c r="C25" t="s">
        <v>106</v>
      </c>
      <c r="D25" t="s">
        <v>39</v>
      </c>
      <c r="E25" t="s">
        <v>107</v>
      </c>
      <c r="F25" t="s">
        <v>108</v>
      </c>
      <c r="G25" t="s">
        <v>109</v>
      </c>
      <c r="I25">
        <f>Synthesis[[#This Row],[Column4]]/10</f>
        <v>200</v>
      </c>
      <c r="J25">
        <f>Synthesis[[#This Row],[Column4]]/100</f>
        <v>20</v>
      </c>
    </row>
    <row r="26" spans="1:10" x14ac:dyDescent="0.25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I26">
        <f>Synthesis[[#This Row],[Column4]]/10</f>
        <v>300</v>
      </c>
      <c r="J26">
        <f>Synthesis[[#This Row],[Column4]]/100</f>
        <v>30</v>
      </c>
    </row>
    <row r="27" spans="1:10" x14ac:dyDescent="0.25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122</v>
      </c>
      <c r="G27" t="s">
        <v>102</v>
      </c>
      <c r="I27">
        <f>Synthesis[[#This Row],[Column4]]/10</f>
        <v>600</v>
      </c>
      <c r="J27">
        <f>Synthesis[[#This Row],[Column4]]/100</f>
        <v>60</v>
      </c>
    </row>
    <row r="28" spans="1:10" x14ac:dyDescent="0.25">
      <c r="A28" t="s">
        <v>123</v>
      </c>
      <c r="B28" t="s">
        <v>124</v>
      </c>
      <c r="C28" t="s">
        <v>119</v>
      </c>
      <c r="D28" t="s">
        <v>71</v>
      </c>
      <c r="E28" t="s">
        <v>125</v>
      </c>
      <c r="F28" t="s">
        <v>126</v>
      </c>
      <c r="G28" t="s">
        <v>127</v>
      </c>
      <c r="I28">
        <f>Synthesis[[#This Row],[Column4]]/10</f>
        <v>800</v>
      </c>
      <c r="J28">
        <f>Synthesis[[#This Row],[Column4]]/100</f>
        <v>80</v>
      </c>
    </row>
    <row r="29" spans="1:10" x14ac:dyDescent="0.25">
      <c r="A29" t="s">
        <v>128</v>
      </c>
      <c r="B29" t="s">
        <v>129</v>
      </c>
      <c r="C29" t="s">
        <v>119</v>
      </c>
      <c r="D29" t="s">
        <v>71</v>
      </c>
      <c r="E29" t="s">
        <v>130</v>
      </c>
      <c r="F29" t="s">
        <v>126</v>
      </c>
      <c r="G29" t="s">
        <v>48</v>
      </c>
      <c r="I29">
        <f>Synthesis[[#This Row],[Column4]]/10</f>
        <v>800</v>
      </c>
      <c r="J29">
        <f>Synthesis[[#This Row],[Column4]]/100</f>
        <v>80</v>
      </c>
    </row>
    <row r="30" spans="1:10" x14ac:dyDescent="0.25">
      <c r="A30" t="s">
        <v>131</v>
      </c>
      <c r="B30" t="s">
        <v>132</v>
      </c>
      <c r="C30" t="s">
        <v>53</v>
      </c>
      <c r="D30" t="s">
        <v>81</v>
      </c>
      <c r="E30" t="s">
        <v>133</v>
      </c>
      <c r="F30" t="s">
        <v>114</v>
      </c>
      <c r="G30" t="s">
        <v>134</v>
      </c>
      <c r="I30">
        <f>Synthesis[[#This Row],[Column4]]/10</f>
        <v>2000</v>
      </c>
      <c r="J30">
        <f>Synthesis[[#This Row],[Column4]]/100</f>
        <v>200</v>
      </c>
    </row>
    <row r="31" spans="1:10" x14ac:dyDescent="0.25">
      <c r="A31" t="s">
        <v>135</v>
      </c>
      <c r="B31" t="s">
        <v>136</v>
      </c>
      <c r="C31" t="s">
        <v>79</v>
      </c>
      <c r="D31" t="s">
        <v>137</v>
      </c>
      <c r="E31" t="s">
        <v>138</v>
      </c>
      <c r="F31" t="s">
        <v>125</v>
      </c>
      <c r="G31" t="s">
        <v>130</v>
      </c>
      <c r="I31">
        <f>Synthesis[[#This Row],[Column4]]/10</f>
        <v>3000</v>
      </c>
      <c r="J31">
        <f>Synthesis[[#This Row],[Column4]]/100</f>
        <v>300</v>
      </c>
    </row>
    <row r="32" spans="1:10" x14ac:dyDescent="0.25">
      <c r="A32" t="s">
        <v>139</v>
      </c>
      <c r="B32" t="s">
        <v>140</v>
      </c>
      <c r="C32" t="s">
        <v>79</v>
      </c>
      <c r="D32" t="s">
        <v>141</v>
      </c>
      <c r="E32" t="s">
        <v>142</v>
      </c>
      <c r="F32" t="s">
        <v>22</v>
      </c>
      <c r="G32" t="s">
        <v>143</v>
      </c>
      <c r="I32">
        <f>Synthesis[[#This Row],[Column4]]/10</f>
        <v>5000</v>
      </c>
      <c r="J32">
        <f>Synthesis[[#This Row],[Column4]]/100</f>
        <v>500</v>
      </c>
    </row>
    <row r="33" spans="1:10" x14ac:dyDescent="0.25">
      <c r="A33" t="s">
        <v>144</v>
      </c>
      <c r="B33" t="s">
        <v>145</v>
      </c>
      <c r="C33" t="s">
        <v>53</v>
      </c>
      <c r="D33" t="s">
        <v>146</v>
      </c>
      <c r="E33" t="s">
        <v>147</v>
      </c>
      <c r="F33" t="s">
        <v>111</v>
      </c>
      <c r="G33" t="s">
        <v>148</v>
      </c>
      <c r="I33">
        <f>Synthesis[[#This Row],[Column4]]/10</f>
        <v>4500</v>
      </c>
      <c r="J33">
        <f>Synthesis[[#This Row],[Column4]]/100</f>
        <v>450</v>
      </c>
    </row>
    <row r="34" spans="1:10" x14ac:dyDescent="0.25">
      <c r="A34" t="s">
        <v>149</v>
      </c>
      <c r="B34" t="s">
        <v>150</v>
      </c>
      <c r="C34" t="s">
        <v>29</v>
      </c>
      <c r="D34" t="s">
        <v>24</v>
      </c>
      <c r="E34" t="s">
        <v>151</v>
      </c>
      <c r="F34" t="s">
        <v>43</v>
      </c>
      <c r="G34" t="s">
        <v>152</v>
      </c>
      <c r="I34">
        <f>Synthesis[[#This Row],[Column4]]/10</f>
        <v>30</v>
      </c>
      <c r="J34">
        <f>Synthesis[[#This Row],[Column4]]/100</f>
        <v>3</v>
      </c>
    </row>
    <row r="35" spans="1:10" x14ac:dyDescent="0.25">
      <c r="A35" t="s">
        <v>153</v>
      </c>
      <c r="B35" t="s">
        <v>154</v>
      </c>
      <c r="C35" t="s">
        <v>29</v>
      </c>
      <c r="D35" t="s">
        <v>155</v>
      </c>
      <c r="E35" t="s">
        <v>156</v>
      </c>
      <c r="F35" t="s">
        <v>157</v>
      </c>
      <c r="G35" t="s">
        <v>103</v>
      </c>
      <c r="I35">
        <f>Synthesis[[#This Row],[Column4]]/10</f>
        <v>40</v>
      </c>
      <c r="J35">
        <f>Synthesis[[#This Row],[Column4]]/100</f>
        <v>4</v>
      </c>
    </row>
    <row r="36" spans="1:10" x14ac:dyDescent="0.25">
      <c r="A36" t="s">
        <v>158</v>
      </c>
      <c r="B36" t="s">
        <v>159</v>
      </c>
      <c r="C36" t="s">
        <v>29</v>
      </c>
      <c r="D36" t="s">
        <v>160</v>
      </c>
      <c r="E36" t="s">
        <v>161</v>
      </c>
      <c r="F36" t="s">
        <v>134</v>
      </c>
      <c r="G36" t="s">
        <v>162</v>
      </c>
      <c r="I36">
        <f>Synthesis[[#This Row],[Column4]]/10</f>
        <v>50</v>
      </c>
      <c r="J36">
        <f>Synthesis[[#This Row],[Column4]]/100</f>
        <v>5</v>
      </c>
    </row>
    <row r="37" spans="1:10" x14ac:dyDescent="0.25">
      <c r="A37" t="s">
        <v>163</v>
      </c>
      <c r="B37" t="s">
        <v>164</v>
      </c>
      <c r="C37" t="s">
        <v>165</v>
      </c>
      <c r="D37" t="s">
        <v>166</v>
      </c>
      <c r="E37" t="s">
        <v>167</v>
      </c>
      <c r="F37" t="s">
        <v>151</v>
      </c>
      <c r="G37" t="s">
        <v>23</v>
      </c>
      <c r="I37">
        <f>Synthesis[[#This Row],[Column4]]/10</f>
        <v>90</v>
      </c>
      <c r="J37">
        <f>Synthesis[[#This Row],[Column4]]/100</f>
        <v>9</v>
      </c>
    </row>
    <row r="38" spans="1:10" x14ac:dyDescent="0.25">
      <c r="A38" t="s">
        <v>168</v>
      </c>
      <c r="B38" t="s">
        <v>169</v>
      </c>
      <c r="C38" t="s">
        <v>170</v>
      </c>
      <c r="D38" t="s">
        <v>34</v>
      </c>
      <c r="E38" t="s">
        <v>64</v>
      </c>
      <c r="F38" t="s">
        <v>171</v>
      </c>
      <c r="G38" t="s">
        <v>172</v>
      </c>
      <c r="I38">
        <f>Synthesis[[#This Row],[Column4]]/10</f>
        <v>100</v>
      </c>
      <c r="J38">
        <f>Synthesis[[#This Row],[Column4]]/100</f>
        <v>10</v>
      </c>
    </row>
    <row r="39" spans="1:10" x14ac:dyDescent="0.25">
      <c r="A39" t="s">
        <v>173</v>
      </c>
      <c r="B39" t="s">
        <v>174</v>
      </c>
      <c r="C39" t="s">
        <v>170</v>
      </c>
      <c r="D39" t="s">
        <v>175</v>
      </c>
      <c r="E39" t="s">
        <v>176</v>
      </c>
      <c r="F39" t="s">
        <v>177</v>
      </c>
      <c r="G39" t="s">
        <v>178</v>
      </c>
      <c r="I39">
        <f>Synthesis[[#This Row],[Column4]]/10</f>
        <v>120</v>
      </c>
      <c r="J39">
        <f>Synthesis[[#This Row],[Column4]]/100</f>
        <v>12</v>
      </c>
    </row>
    <row r="40" spans="1:10" x14ac:dyDescent="0.25">
      <c r="A40" t="s">
        <v>179</v>
      </c>
      <c r="B40" t="s">
        <v>119</v>
      </c>
      <c r="C40" t="s">
        <v>165</v>
      </c>
      <c r="D40" t="s">
        <v>180</v>
      </c>
      <c r="E40" t="s">
        <v>181</v>
      </c>
      <c r="F40" t="s">
        <v>182</v>
      </c>
      <c r="G40" t="s">
        <v>183</v>
      </c>
      <c r="I40">
        <f>Synthesis[[#This Row],[Column4]]/10</f>
        <v>130</v>
      </c>
      <c r="J40">
        <f>Synthesis[[#This Row],[Column4]]/100</f>
        <v>13</v>
      </c>
    </row>
    <row r="41" spans="1:10" x14ac:dyDescent="0.25">
      <c r="A41" t="s">
        <v>184</v>
      </c>
      <c r="B41" t="s">
        <v>185</v>
      </c>
      <c r="C41" t="s">
        <v>106</v>
      </c>
      <c r="D41" t="s">
        <v>186</v>
      </c>
      <c r="E41" t="s">
        <v>187</v>
      </c>
      <c r="F41" t="s">
        <v>167</v>
      </c>
      <c r="G41" t="s">
        <v>188</v>
      </c>
      <c r="I41">
        <f>Synthesis[[#This Row],[Column4]]/10</f>
        <v>150</v>
      </c>
      <c r="J41">
        <f>Synthesis[[#This Row],[Column4]]/100</f>
        <v>15</v>
      </c>
    </row>
    <row r="42" spans="1:10" x14ac:dyDescent="0.25">
      <c r="A42" t="s">
        <v>189</v>
      </c>
      <c r="B42" t="s">
        <v>190</v>
      </c>
      <c r="C42" t="s">
        <v>106</v>
      </c>
      <c r="D42" t="s">
        <v>191</v>
      </c>
      <c r="E42" t="s">
        <v>192</v>
      </c>
      <c r="F42" t="s">
        <v>193</v>
      </c>
      <c r="G42" t="s">
        <v>194</v>
      </c>
      <c r="I42">
        <f>Synthesis[[#This Row],[Column4]]/10</f>
        <v>180</v>
      </c>
      <c r="J42">
        <f>Synthesis[[#This Row],[Column4]]/100</f>
        <v>18</v>
      </c>
    </row>
    <row r="43" spans="1:10" x14ac:dyDescent="0.25">
      <c r="A43" t="s">
        <v>195</v>
      </c>
      <c r="B43" t="s">
        <v>196</v>
      </c>
      <c r="C43" t="s">
        <v>106</v>
      </c>
      <c r="D43" t="s">
        <v>39</v>
      </c>
      <c r="E43" t="s">
        <v>88</v>
      </c>
      <c r="F43" t="s">
        <v>161</v>
      </c>
      <c r="G43" t="s">
        <v>197</v>
      </c>
      <c r="I43">
        <f>Synthesis[[#This Row],[Column4]]/10</f>
        <v>200</v>
      </c>
      <c r="J43">
        <f>Synthesis[[#This Row],[Column4]]/100</f>
        <v>20</v>
      </c>
    </row>
    <row r="44" spans="1:10" x14ac:dyDescent="0.25">
      <c r="A44" t="s">
        <v>198</v>
      </c>
      <c r="B44" t="s">
        <v>199</v>
      </c>
      <c r="C44" t="s">
        <v>200</v>
      </c>
      <c r="D44" t="s">
        <v>113</v>
      </c>
      <c r="E44" t="s">
        <v>201</v>
      </c>
      <c r="F44" t="s">
        <v>188</v>
      </c>
      <c r="G44" t="s">
        <v>202</v>
      </c>
      <c r="I44">
        <f>Synthesis[[#This Row],[Column4]]/10</f>
        <v>300</v>
      </c>
      <c r="J44">
        <f>Synthesis[[#This Row],[Column4]]/100</f>
        <v>30</v>
      </c>
    </row>
    <row r="45" spans="1:10" x14ac:dyDescent="0.25">
      <c r="A45" t="s">
        <v>203</v>
      </c>
      <c r="B45" t="s">
        <v>204</v>
      </c>
      <c r="C45" t="s">
        <v>200</v>
      </c>
      <c r="D45" t="s">
        <v>205</v>
      </c>
      <c r="E45" t="s">
        <v>206</v>
      </c>
      <c r="F45" t="s">
        <v>207</v>
      </c>
      <c r="G45" t="s">
        <v>183</v>
      </c>
      <c r="I45">
        <f>Synthesis[[#This Row],[Column4]]/10</f>
        <v>320</v>
      </c>
      <c r="J45">
        <f>Synthesis[[#This Row],[Column4]]/100</f>
        <v>32</v>
      </c>
    </row>
    <row r="46" spans="1:10" x14ac:dyDescent="0.25">
      <c r="A46" t="s">
        <v>208</v>
      </c>
      <c r="B46" t="s">
        <v>209</v>
      </c>
      <c r="C46" t="s">
        <v>200</v>
      </c>
      <c r="D46" t="s">
        <v>210</v>
      </c>
      <c r="E46" t="s">
        <v>211</v>
      </c>
      <c r="F46" t="s">
        <v>212</v>
      </c>
      <c r="G46" t="s">
        <v>213</v>
      </c>
      <c r="I46">
        <f>Synthesis[[#This Row],[Column4]]/10</f>
        <v>350</v>
      </c>
      <c r="J46">
        <f>Synthesis[[#This Row],[Column4]]/100</f>
        <v>35</v>
      </c>
    </row>
    <row r="47" spans="1:10" x14ac:dyDescent="0.25">
      <c r="A47" t="s">
        <v>214</v>
      </c>
      <c r="B47" t="s">
        <v>215</v>
      </c>
      <c r="C47" t="s">
        <v>200</v>
      </c>
      <c r="D47" t="s">
        <v>216</v>
      </c>
      <c r="E47" t="s">
        <v>217</v>
      </c>
      <c r="F47" t="s">
        <v>218</v>
      </c>
      <c r="G47" t="s">
        <v>201</v>
      </c>
      <c r="I47">
        <f>Synthesis[[#This Row],[Column4]]/10</f>
        <v>700</v>
      </c>
      <c r="J47">
        <f>Synthesis[[#This Row],[Column4]]/100</f>
        <v>70</v>
      </c>
    </row>
    <row r="48" spans="1:10" x14ac:dyDescent="0.25">
      <c r="A48" t="s">
        <v>219</v>
      </c>
      <c r="B48" t="s">
        <v>220</v>
      </c>
      <c r="C48" t="s">
        <v>112</v>
      </c>
      <c r="D48" t="s">
        <v>221</v>
      </c>
      <c r="E48" t="s">
        <v>218</v>
      </c>
      <c r="F48" t="s">
        <v>181</v>
      </c>
      <c r="G48" t="s">
        <v>222</v>
      </c>
      <c r="I48">
        <f>Synthesis[[#This Row],[Column4]]/10</f>
        <v>400</v>
      </c>
      <c r="J48">
        <f>Synthesis[[#This Row],[Column4]]/100</f>
        <v>40</v>
      </c>
    </row>
    <row r="49" spans="1:10" x14ac:dyDescent="0.25">
      <c r="A49" t="s">
        <v>223</v>
      </c>
      <c r="B49" t="s">
        <v>224</v>
      </c>
      <c r="C49" t="s">
        <v>112</v>
      </c>
      <c r="D49" t="s">
        <v>221</v>
      </c>
      <c r="E49" t="s">
        <v>225</v>
      </c>
      <c r="F49" t="s">
        <v>187</v>
      </c>
      <c r="G49" t="s">
        <v>226</v>
      </c>
      <c r="I49">
        <f>Synthesis[[#This Row],[Column4]]/10</f>
        <v>400</v>
      </c>
      <c r="J49">
        <f>Synthesis[[#This Row],[Column4]]/100</f>
        <v>40</v>
      </c>
    </row>
    <row r="50" spans="1:10" x14ac:dyDescent="0.25">
      <c r="A50" t="s">
        <v>227</v>
      </c>
      <c r="B50" t="s">
        <v>228</v>
      </c>
      <c r="C50" t="s">
        <v>112</v>
      </c>
      <c r="D50" t="s">
        <v>221</v>
      </c>
      <c r="E50" t="s">
        <v>229</v>
      </c>
      <c r="F50" t="s">
        <v>230</v>
      </c>
      <c r="G50" t="s">
        <v>231</v>
      </c>
      <c r="I50">
        <f>Synthesis[[#This Row],[Column4]]/10</f>
        <v>400</v>
      </c>
      <c r="J50">
        <f>Synthesis[[#This Row],[Column4]]/100</f>
        <v>40</v>
      </c>
    </row>
    <row r="51" spans="1:10" x14ac:dyDescent="0.25">
      <c r="A51" t="s">
        <v>232</v>
      </c>
      <c r="B51" t="s">
        <v>233</v>
      </c>
      <c r="C51" t="s">
        <v>112</v>
      </c>
      <c r="D51" t="s">
        <v>234</v>
      </c>
      <c r="E51" t="s">
        <v>235</v>
      </c>
      <c r="F51" t="s">
        <v>236</v>
      </c>
      <c r="G51" t="s">
        <v>237</v>
      </c>
      <c r="I51">
        <f>Synthesis[[#This Row],[Column4]]/10</f>
        <v>500</v>
      </c>
      <c r="J51">
        <f>Synthesis[[#This Row],[Column4]]/100</f>
        <v>50</v>
      </c>
    </row>
    <row r="52" spans="1:10" x14ac:dyDescent="0.25">
      <c r="A52" t="s">
        <v>238</v>
      </c>
      <c r="B52" t="s">
        <v>239</v>
      </c>
      <c r="C52" t="s">
        <v>119</v>
      </c>
      <c r="D52" t="s">
        <v>120</v>
      </c>
      <c r="E52" t="s">
        <v>240</v>
      </c>
      <c r="F52" t="s">
        <v>165</v>
      </c>
      <c r="G52" t="s">
        <v>241</v>
      </c>
      <c r="I52">
        <f>Synthesis[[#This Row],[Column4]]/10</f>
        <v>600</v>
      </c>
      <c r="J52">
        <f>Synthesis[[#This Row],[Column4]]/100</f>
        <v>60</v>
      </c>
    </row>
    <row r="53" spans="1:10" x14ac:dyDescent="0.25">
      <c r="A53" t="s">
        <v>242</v>
      </c>
      <c r="B53" t="s">
        <v>58</v>
      </c>
      <c r="C53" t="s">
        <v>119</v>
      </c>
      <c r="D53" t="s">
        <v>243</v>
      </c>
      <c r="E53" t="s">
        <v>68</v>
      </c>
      <c r="F53" t="s">
        <v>225</v>
      </c>
      <c r="G53" t="s">
        <v>244</v>
      </c>
      <c r="I53">
        <f>Synthesis[[#This Row],[Column4]]/10</f>
        <v>650</v>
      </c>
      <c r="J53">
        <f>Synthesis[[#This Row],[Column4]]/100</f>
        <v>65</v>
      </c>
    </row>
    <row r="54" spans="1:10" x14ac:dyDescent="0.25">
      <c r="A54" t="s">
        <v>245</v>
      </c>
      <c r="B54" t="s">
        <v>59</v>
      </c>
      <c r="C54" t="s">
        <v>119</v>
      </c>
      <c r="D54" t="s">
        <v>216</v>
      </c>
      <c r="E54" t="s">
        <v>246</v>
      </c>
      <c r="F54" t="s">
        <v>247</v>
      </c>
      <c r="G54" t="s">
        <v>218</v>
      </c>
      <c r="I54">
        <f>Synthesis[[#This Row],[Column4]]/10</f>
        <v>700</v>
      </c>
      <c r="J54">
        <f>Synthesis[[#This Row],[Column4]]/100</f>
        <v>70</v>
      </c>
    </row>
    <row r="55" spans="1:10" x14ac:dyDescent="0.25">
      <c r="A55" t="s">
        <v>248</v>
      </c>
      <c r="B55" t="s">
        <v>249</v>
      </c>
      <c r="C55" t="s">
        <v>119</v>
      </c>
      <c r="D55" t="s">
        <v>71</v>
      </c>
      <c r="E55" t="s">
        <v>250</v>
      </c>
      <c r="F55" t="s">
        <v>206</v>
      </c>
      <c r="G55" t="s">
        <v>192</v>
      </c>
      <c r="I55">
        <f>Synthesis[[#This Row],[Column4]]/10</f>
        <v>800</v>
      </c>
      <c r="J55">
        <f>Synthesis[[#This Row],[Column4]]/100</f>
        <v>80</v>
      </c>
    </row>
    <row r="56" spans="1:10" x14ac:dyDescent="0.25">
      <c r="A56" t="s">
        <v>251</v>
      </c>
      <c r="B56" t="s">
        <v>112</v>
      </c>
      <c r="C56" t="s">
        <v>53</v>
      </c>
      <c r="D56" t="s">
        <v>49</v>
      </c>
      <c r="E56" t="s">
        <v>252</v>
      </c>
      <c r="F56" t="s">
        <v>68</v>
      </c>
      <c r="G56" t="s">
        <v>253</v>
      </c>
      <c r="I56">
        <f>Synthesis[[#This Row],[Column4]]/10</f>
        <v>1200</v>
      </c>
      <c r="J56">
        <f>Synthesis[[#This Row],[Column4]]/100</f>
        <v>120</v>
      </c>
    </row>
    <row r="57" spans="1:10" x14ac:dyDescent="0.25">
      <c r="A57" t="s">
        <v>254</v>
      </c>
      <c r="B57" t="s">
        <v>57</v>
      </c>
      <c r="C57" t="s">
        <v>53</v>
      </c>
      <c r="D57" t="s">
        <v>66</v>
      </c>
      <c r="E57" t="s">
        <v>84</v>
      </c>
      <c r="F57" t="s">
        <v>201</v>
      </c>
      <c r="G57" t="s">
        <v>209</v>
      </c>
      <c r="I57">
        <f>Synthesis[[#This Row],[Column4]]/10</f>
        <v>2400</v>
      </c>
      <c r="J57">
        <f>Synthesis[[#This Row],[Column4]]/100</f>
        <v>240</v>
      </c>
    </row>
    <row r="58" spans="1:10" x14ac:dyDescent="0.25">
      <c r="A58" t="s">
        <v>255</v>
      </c>
      <c r="B58" t="s">
        <v>256</v>
      </c>
      <c r="C58" t="s">
        <v>79</v>
      </c>
      <c r="D58" t="s">
        <v>257</v>
      </c>
      <c r="E58" t="s">
        <v>258</v>
      </c>
      <c r="F58" t="s">
        <v>259</v>
      </c>
      <c r="G58" t="s">
        <v>246</v>
      </c>
      <c r="I58">
        <f>Synthesis[[#This Row],[Column4]]/10</f>
        <v>4000</v>
      </c>
      <c r="J58">
        <f>Synthesis[[#This Row],[Column4]]/100</f>
        <v>400</v>
      </c>
    </row>
    <row r="59" spans="1:10" x14ac:dyDescent="0.25">
      <c r="A59" t="s">
        <v>260</v>
      </c>
      <c r="B59" t="s">
        <v>63</v>
      </c>
      <c r="C59" t="s">
        <v>79</v>
      </c>
      <c r="D59" t="s">
        <v>141</v>
      </c>
      <c r="E59" t="s">
        <v>261</v>
      </c>
      <c r="F59" t="s">
        <v>262</v>
      </c>
      <c r="G59" t="s">
        <v>262</v>
      </c>
      <c r="I59">
        <f>Synthesis[[#This Row],[Column4]]/10</f>
        <v>5000</v>
      </c>
      <c r="J59">
        <f>Synthesis[[#This Row],[Column4]]/100</f>
        <v>500</v>
      </c>
    </row>
    <row r="60" spans="1:10" x14ac:dyDescent="0.25">
      <c r="A60" t="s">
        <v>263</v>
      </c>
      <c r="B60" t="s">
        <v>213</v>
      </c>
      <c r="C60" t="s">
        <v>264</v>
      </c>
      <c r="D60" t="s">
        <v>265</v>
      </c>
      <c r="E60" t="s">
        <v>264</v>
      </c>
      <c r="F60" t="s">
        <v>143</v>
      </c>
      <c r="G60" t="s">
        <v>266</v>
      </c>
      <c r="I60">
        <f>Synthesis[[#This Row],[Column4]]/10</f>
        <v>35</v>
      </c>
      <c r="J60">
        <f>Synthesis[[#This Row],[Column4]]/100</f>
        <v>3.5</v>
      </c>
    </row>
    <row r="61" spans="1:10" x14ac:dyDescent="0.25">
      <c r="A61" t="s">
        <v>267</v>
      </c>
      <c r="B61" t="s">
        <v>268</v>
      </c>
      <c r="C61" t="s">
        <v>264</v>
      </c>
      <c r="D61" t="s">
        <v>88</v>
      </c>
      <c r="E61" t="s">
        <v>269</v>
      </c>
      <c r="F61" t="s">
        <v>143</v>
      </c>
      <c r="G61" t="s">
        <v>270</v>
      </c>
      <c r="I61">
        <f>Synthesis[[#This Row],[Column4]]/10</f>
        <v>20</v>
      </c>
      <c r="J61">
        <f>Synthesis[[#This Row],[Column4]]/100</f>
        <v>2</v>
      </c>
    </row>
    <row r="62" spans="1:10" x14ac:dyDescent="0.25">
      <c r="A62" t="s">
        <v>271</v>
      </c>
      <c r="B62" t="s">
        <v>272</v>
      </c>
      <c r="C62" t="s">
        <v>264</v>
      </c>
      <c r="D62" t="s">
        <v>273</v>
      </c>
      <c r="E62" t="s">
        <v>222</v>
      </c>
      <c r="F62" t="s">
        <v>143</v>
      </c>
      <c r="G62" t="s">
        <v>183</v>
      </c>
      <c r="I62">
        <f>Synthesis[[#This Row],[Column4]]/10</f>
        <v>10</v>
      </c>
      <c r="J62">
        <f>Synthesis[[#This Row],[Column4]]/100</f>
        <v>1</v>
      </c>
    </row>
    <row r="63" spans="1:10" x14ac:dyDescent="0.25">
      <c r="A63" t="s">
        <v>274</v>
      </c>
      <c r="B63" t="s">
        <v>62</v>
      </c>
      <c r="C63" t="s">
        <v>264</v>
      </c>
      <c r="D63" t="s">
        <v>88</v>
      </c>
      <c r="E63" t="s">
        <v>275</v>
      </c>
      <c r="F63" t="s">
        <v>143</v>
      </c>
      <c r="G63" t="s">
        <v>276</v>
      </c>
      <c r="I63">
        <f>Synthesis[[#This Row],[Column4]]/10</f>
        <v>20</v>
      </c>
      <c r="J63">
        <f>Synthesis[[#This Row],[Column4]]/100</f>
        <v>2</v>
      </c>
    </row>
    <row r="64" spans="1:10" x14ac:dyDescent="0.25">
      <c r="A64" t="s">
        <v>277</v>
      </c>
      <c r="B64" t="s">
        <v>200</v>
      </c>
      <c r="C64" t="s">
        <v>264</v>
      </c>
      <c r="D64" t="s">
        <v>273</v>
      </c>
      <c r="E64" t="s">
        <v>278</v>
      </c>
      <c r="F64" t="s">
        <v>143</v>
      </c>
      <c r="G64" t="s">
        <v>279</v>
      </c>
      <c r="I64">
        <f>Synthesis[[#This Row],[Column4]]/10</f>
        <v>10</v>
      </c>
      <c r="J64">
        <f>Synthesis[[#This Row],[Column4]]/100</f>
        <v>1</v>
      </c>
    </row>
    <row r="65" spans="1:10" x14ac:dyDescent="0.25">
      <c r="A65" t="s">
        <v>280</v>
      </c>
      <c r="B65" t="s">
        <v>178</v>
      </c>
      <c r="C65" t="s">
        <v>264</v>
      </c>
      <c r="D65" t="s">
        <v>273</v>
      </c>
      <c r="E65" t="s">
        <v>281</v>
      </c>
      <c r="F65" t="s">
        <v>143</v>
      </c>
      <c r="G65" t="s">
        <v>282</v>
      </c>
      <c r="I65">
        <f>Synthesis[[#This Row],[Column4]]/10</f>
        <v>10</v>
      </c>
      <c r="J65">
        <f>Synthesis[[#This Row],[Column4]]/100</f>
        <v>1</v>
      </c>
    </row>
    <row r="66" spans="1:10" x14ac:dyDescent="0.25">
      <c r="A66" t="s">
        <v>283</v>
      </c>
      <c r="B66" t="s">
        <v>98</v>
      </c>
      <c r="C66" t="s">
        <v>151</v>
      </c>
      <c r="D66" t="s">
        <v>155</v>
      </c>
      <c r="E66" t="s">
        <v>284</v>
      </c>
      <c r="F66" t="s">
        <v>143</v>
      </c>
      <c r="G66" t="s">
        <v>285</v>
      </c>
      <c r="I66">
        <f>Synthesis[[#This Row],[Column4]]/10</f>
        <v>40</v>
      </c>
      <c r="J66">
        <f>Synthesis[[#This Row],[Column4]]/100</f>
        <v>4</v>
      </c>
    </row>
    <row r="67" spans="1:10" x14ac:dyDescent="0.25">
      <c r="A67" t="s">
        <v>286</v>
      </c>
      <c r="B67" t="s">
        <v>202</v>
      </c>
      <c r="C67" t="s">
        <v>79</v>
      </c>
      <c r="D67" t="s">
        <v>287</v>
      </c>
      <c r="E67" t="s">
        <v>262</v>
      </c>
      <c r="F67" t="s">
        <v>22</v>
      </c>
      <c r="G67" t="s">
        <v>261</v>
      </c>
      <c r="I67">
        <f>Synthesis[[#This Row],[Column4]]/10</f>
        <v>2500</v>
      </c>
      <c r="J67">
        <f>Synthesis[[#This Row],[Column4]]/100</f>
        <v>250</v>
      </c>
    </row>
    <row r="68" spans="1:10" x14ac:dyDescent="0.25">
      <c r="A68" t="s">
        <v>288</v>
      </c>
      <c r="B68" t="s">
        <v>106</v>
      </c>
      <c r="C68" t="s">
        <v>79</v>
      </c>
      <c r="D68" t="s">
        <v>141</v>
      </c>
      <c r="E68" t="s">
        <v>150</v>
      </c>
      <c r="F68" t="s">
        <v>174</v>
      </c>
      <c r="G68" t="s">
        <v>289</v>
      </c>
      <c r="I68">
        <f>Synthesis[[#This Row],[Column4]]/10</f>
        <v>5000</v>
      </c>
      <c r="J68">
        <f>Synthesis[[#This Row],[Column4]]/100</f>
        <v>500</v>
      </c>
    </row>
    <row r="69" spans="1:10" x14ac:dyDescent="0.25">
      <c r="A69" t="s">
        <v>290</v>
      </c>
      <c r="B69" t="s">
        <v>291</v>
      </c>
      <c r="C69" t="s">
        <v>79</v>
      </c>
      <c r="D69" t="s">
        <v>24</v>
      </c>
      <c r="E69" t="s">
        <v>226</v>
      </c>
      <c r="F69" t="s">
        <v>292</v>
      </c>
      <c r="G69" t="s">
        <v>293</v>
      </c>
      <c r="I69">
        <f>Synthesis[[#This Row],[Column4]]/10</f>
        <v>30</v>
      </c>
      <c r="J69">
        <f>Synthesis[[#This Row],[Column4]]/100</f>
        <v>3</v>
      </c>
    </row>
    <row r="70" spans="1:10" x14ac:dyDescent="0.25">
      <c r="A70" t="s">
        <v>294</v>
      </c>
      <c r="B70" t="s">
        <v>170</v>
      </c>
      <c r="C70" t="s">
        <v>79</v>
      </c>
      <c r="D70" t="s">
        <v>160</v>
      </c>
      <c r="E70" t="s">
        <v>295</v>
      </c>
      <c r="F70" t="s">
        <v>296</v>
      </c>
      <c r="G70" t="s">
        <v>297</v>
      </c>
      <c r="I70">
        <f>Synthesis[[#This Row],[Column4]]/10</f>
        <v>50</v>
      </c>
      <c r="J70">
        <f>Synthesis[[#This Row],[Column4]]/100</f>
        <v>5</v>
      </c>
    </row>
    <row r="71" spans="1:10" x14ac:dyDescent="0.25">
      <c r="A71" t="s">
        <v>298</v>
      </c>
      <c r="B71" t="s">
        <v>101</v>
      </c>
      <c r="C71" t="s">
        <v>119</v>
      </c>
      <c r="D71" t="s">
        <v>141</v>
      </c>
      <c r="E71" t="s">
        <v>299</v>
      </c>
      <c r="F71" t="s">
        <v>33</v>
      </c>
      <c r="G71" t="s">
        <v>50</v>
      </c>
      <c r="I71">
        <f>Synthesis[[#This Row],[Column4]]/10</f>
        <v>5000</v>
      </c>
      <c r="J71">
        <f>Synthesis[[#This Row],[Column4]]/100</f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5A95-A23C-4EF3-A4F3-EAAB2A7DD9E5}">
  <dimension ref="A1:AC263"/>
  <sheetViews>
    <sheetView workbookViewId="0">
      <selection activeCell="P14" sqref="P14"/>
    </sheetView>
  </sheetViews>
  <sheetFormatPr defaultRowHeight="15" x14ac:dyDescent="0.25"/>
  <cols>
    <col min="1" max="1" width="12.7109375" customWidth="1"/>
    <col min="2" max="5" width="11.140625" bestFit="1" customWidth="1"/>
    <col min="6" max="6" width="12" bestFit="1" customWidth="1"/>
    <col min="7" max="9" width="11.140625" bestFit="1" customWidth="1"/>
    <col min="10" max="15" width="12.140625" bestFit="1" customWidth="1"/>
    <col min="16" max="16" width="12.140625" customWidth="1"/>
    <col min="17" max="28" width="12.140625" bestFit="1" customWidth="1"/>
    <col min="29" max="29" width="21.85546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1220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</row>
    <row r="2" spans="1:29" x14ac:dyDescent="0.25">
      <c r="A2" t="s">
        <v>321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</row>
    <row r="3" spans="1:29" x14ac:dyDescent="0.25">
      <c r="A3" t="s">
        <v>322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</row>
    <row r="4" spans="1:29" x14ac:dyDescent="0.25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</row>
    <row r="5" spans="1:29" x14ac:dyDescent="0.25">
      <c r="A5" t="s">
        <v>323</v>
      </c>
      <c r="B5" t="s">
        <v>324</v>
      </c>
      <c r="C5" t="s">
        <v>325</v>
      </c>
      <c r="D5" t="s">
        <v>326</v>
      </c>
      <c r="E5" t="s">
        <v>327</v>
      </c>
      <c r="F5" t="s">
        <v>328</v>
      </c>
      <c r="G5" t="s">
        <v>329</v>
      </c>
      <c r="H5" t="s">
        <v>330</v>
      </c>
      <c r="I5" t="s">
        <v>331</v>
      </c>
      <c r="J5" t="s">
        <v>332</v>
      </c>
      <c r="K5" t="s">
        <v>333</v>
      </c>
      <c r="L5" t="s">
        <v>334</v>
      </c>
      <c r="M5" t="s">
        <v>335</v>
      </c>
      <c r="N5" t="s">
        <v>336</v>
      </c>
      <c r="O5" t="s">
        <v>337</v>
      </c>
      <c r="Q5" t="s">
        <v>338</v>
      </c>
      <c r="R5" t="s">
        <v>339</v>
      </c>
      <c r="S5" t="s">
        <v>263</v>
      </c>
      <c r="T5" t="s">
        <v>340</v>
      </c>
      <c r="U5" t="s">
        <v>341</v>
      </c>
      <c r="V5" t="s">
        <v>342</v>
      </c>
      <c r="W5" t="s">
        <v>343</v>
      </c>
      <c r="X5" t="s">
        <v>344</v>
      </c>
      <c r="Y5" t="s">
        <v>345</v>
      </c>
      <c r="Z5" t="s">
        <v>346</v>
      </c>
      <c r="AA5" t="s">
        <v>347</v>
      </c>
      <c r="AB5" t="s">
        <v>348</v>
      </c>
      <c r="AC5" t="s">
        <v>8</v>
      </c>
    </row>
    <row r="6" spans="1:29" x14ac:dyDescent="0.25">
      <c r="A6" t="s">
        <v>349</v>
      </c>
      <c r="B6" t="s">
        <v>350</v>
      </c>
      <c r="C6" t="s">
        <v>350</v>
      </c>
      <c r="D6" t="s">
        <v>350</v>
      </c>
      <c r="E6" t="s">
        <v>350</v>
      </c>
      <c r="F6" t="s">
        <v>351</v>
      </c>
      <c r="G6" t="s">
        <v>350</v>
      </c>
      <c r="H6" t="s">
        <v>352</v>
      </c>
      <c r="I6" t="s">
        <v>352</v>
      </c>
      <c r="J6" t="s">
        <v>352</v>
      </c>
      <c r="K6" t="s">
        <v>352</v>
      </c>
      <c r="L6" t="s">
        <v>352</v>
      </c>
      <c r="M6" t="s">
        <v>352</v>
      </c>
      <c r="N6" t="s">
        <v>352</v>
      </c>
      <c r="O6" t="s">
        <v>350</v>
      </c>
      <c r="Q6" t="s">
        <v>352</v>
      </c>
      <c r="R6" t="s">
        <v>352</v>
      </c>
      <c r="S6" t="s">
        <v>352</v>
      </c>
      <c r="T6" t="s">
        <v>352</v>
      </c>
      <c r="U6" t="s">
        <v>352</v>
      </c>
      <c r="V6" t="s">
        <v>352</v>
      </c>
      <c r="W6" t="s">
        <v>352</v>
      </c>
      <c r="X6" t="s">
        <v>352</v>
      </c>
      <c r="Y6" t="s">
        <v>352</v>
      </c>
      <c r="Z6" t="s">
        <v>352</v>
      </c>
      <c r="AA6" t="s">
        <v>352</v>
      </c>
      <c r="AB6" t="s">
        <v>352</v>
      </c>
      <c r="AC6" t="s">
        <v>8</v>
      </c>
    </row>
    <row r="7" spans="1:29" x14ac:dyDescent="0.25">
      <c r="A7" t="s">
        <v>10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</row>
    <row r="8" spans="1:29" x14ac:dyDescent="0.25">
      <c r="A8" t="s">
        <v>259</v>
      </c>
      <c r="B8" t="s">
        <v>22</v>
      </c>
      <c r="C8" t="s">
        <v>22</v>
      </c>
      <c r="D8" t="s">
        <v>26</v>
      </c>
      <c r="E8" t="s">
        <v>22</v>
      </c>
      <c r="F8" t="s">
        <v>353</v>
      </c>
      <c r="G8" t="s">
        <v>26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129</v>
      </c>
      <c r="P8" s="5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26</v>
      </c>
      <c r="Z8" t="s">
        <v>22</v>
      </c>
      <c r="AA8" t="s">
        <v>22</v>
      </c>
      <c r="AB8" t="s">
        <v>22</v>
      </c>
      <c r="AC8" t="s">
        <v>354</v>
      </c>
    </row>
    <row r="9" spans="1:29" x14ac:dyDescent="0.25">
      <c r="A9" t="s">
        <v>355</v>
      </c>
      <c r="B9" t="s">
        <v>26</v>
      </c>
      <c r="C9" t="s">
        <v>22</v>
      </c>
      <c r="D9" t="s">
        <v>26</v>
      </c>
      <c r="E9" t="s">
        <v>22</v>
      </c>
      <c r="F9" t="s">
        <v>356</v>
      </c>
      <c r="G9" t="s">
        <v>26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132</v>
      </c>
      <c r="P9" s="5" t="s">
        <v>22</v>
      </c>
      <c r="Q9" t="s">
        <v>26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357</v>
      </c>
    </row>
    <row r="10" spans="1:29" x14ac:dyDescent="0.25">
      <c r="A10" t="s">
        <v>160</v>
      </c>
      <c r="B10" t="s">
        <v>26</v>
      </c>
      <c r="C10" t="s">
        <v>50</v>
      </c>
      <c r="D10" t="s">
        <v>27</v>
      </c>
      <c r="E10" t="s">
        <v>22</v>
      </c>
      <c r="F10" t="s">
        <v>358</v>
      </c>
      <c r="G10" t="s">
        <v>26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136</v>
      </c>
      <c r="P10" s="5" t="s">
        <v>22</v>
      </c>
      <c r="Q10" t="s">
        <v>26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359</v>
      </c>
    </row>
    <row r="11" spans="1:29" x14ac:dyDescent="0.25">
      <c r="A11" t="s">
        <v>360</v>
      </c>
      <c r="B11" t="s">
        <v>26</v>
      </c>
      <c r="C11" t="s">
        <v>22</v>
      </c>
      <c r="D11" t="s">
        <v>36</v>
      </c>
      <c r="E11" t="s">
        <v>22</v>
      </c>
      <c r="F11" t="s">
        <v>361</v>
      </c>
      <c r="G11" t="s">
        <v>26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140</v>
      </c>
      <c r="P11" s="5" t="s">
        <v>22</v>
      </c>
      <c r="Q11" t="s">
        <v>26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362</v>
      </c>
    </row>
    <row r="12" spans="1:29" x14ac:dyDescent="0.25">
      <c r="A12" t="s">
        <v>363</v>
      </c>
      <c r="B12" t="s">
        <v>26</v>
      </c>
      <c r="C12" t="s">
        <v>52</v>
      </c>
      <c r="D12" t="s">
        <v>52</v>
      </c>
      <c r="E12" t="s">
        <v>22</v>
      </c>
      <c r="F12" t="s">
        <v>364</v>
      </c>
      <c r="G12" t="s">
        <v>26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145</v>
      </c>
      <c r="P12" s="5" t="s">
        <v>22</v>
      </c>
      <c r="Q12" t="s">
        <v>26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365</v>
      </c>
    </row>
    <row r="13" spans="1:29" x14ac:dyDescent="0.25">
      <c r="A13" t="s">
        <v>120</v>
      </c>
      <c r="B13" t="s">
        <v>26</v>
      </c>
      <c r="C13" t="s">
        <v>22</v>
      </c>
      <c r="D13" t="s">
        <v>35</v>
      </c>
      <c r="E13" t="s">
        <v>22</v>
      </c>
      <c r="F13" t="s">
        <v>356</v>
      </c>
      <c r="G13" t="s">
        <v>26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150</v>
      </c>
      <c r="P13" s="5" t="s">
        <v>22</v>
      </c>
      <c r="Q13" t="s">
        <v>26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366</v>
      </c>
    </row>
    <row r="14" spans="1:29" x14ac:dyDescent="0.25">
      <c r="A14" t="s">
        <v>367</v>
      </c>
      <c r="B14" t="s">
        <v>26</v>
      </c>
      <c r="C14" t="s">
        <v>22</v>
      </c>
      <c r="D14" t="s">
        <v>55</v>
      </c>
      <c r="E14" t="s">
        <v>152</v>
      </c>
      <c r="F14" t="s">
        <v>368</v>
      </c>
      <c r="G14" t="s">
        <v>26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154</v>
      </c>
      <c r="P14" s="5" t="s">
        <v>152</v>
      </c>
      <c r="Q14">
        <v>1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369</v>
      </c>
    </row>
    <row r="15" spans="1:29" x14ac:dyDescent="0.25">
      <c r="A15" t="s">
        <v>180</v>
      </c>
      <c r="B15" t="s">
        <v>27</v>
      </c>
      <c r="C15" t="s">
        <v>22</v>
      </c>
      <c r="D15" t="s">
        <v>42</v>
      </c>
      <c r="E15" t="s">
        <v>22</v>
      </c>
      <c r="F15" t="s">
        <v>370</v>
      </c>
      <c r="G15" t="s">
        <v>26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159</v>
      </c>
      <c r="P15" s="5" t="s">
        <v>22</v>
      </c>
      <c r="Q15" t="s">
        <v>26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371</v>
      </c>
    </row>
    <row r="16" spans="1:29" x14ac:dyDescent="0.25">
      <c r="A16" t="s">
        <v>372</v>
      </c>
      <c r="B16" t="s">
        <v>27</v>
      </c>
      <c r="C16" t="s">
        <v>22</v>
      </c>
      <c r="D16" t="s">
        <v>47</v>
      </c>
      <c r="E16" t="s">
        <v>22</v>
      </c>
      <c r="F16" t="s">
        <v>373</v>
      </c>
      <c r="G16" t="s">
        <v>26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164</v>
      </c>
      <c r="P16" s="5" t="s">
        <v>22</v>
      </c>
      <c r="Q16" t="s">
        <v>26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374</v>
      </c>
    </row>
    <row r="17" spans="1:29" x14ac:dyDescent="0.25">
      <c r="A17" t="s">
        <v>375</v>
      </c>
      <c r="B17" t="s">
        <v>27</v>
      </c>
      <c r="C17" t="s">
        <v>22</v>
      </c>
      <c r="D17" t="s">
        <v>25</v>
      </c>
      <c r="E17" t="s">
        <v>22</v>
      </c>
      <c r="F17" t="s">
        <v>376</v>
      </c>
      <c r="G17" t="s">
        <v>26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169</v>
      </c>
      <c r="P17" s="5" t="s">
        <v>22</v>
      </c>
      <c r="Q17" t="s">
        <v>26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377</v>
      </c>
    </row>
    <row r="18" spans="1:29" x14ac:dyDescent="0.25">
      <c r="A18" t="s">
        <v>378</v>
      </c>
      <c r="B18" t="s">
        <v>27</v>
      </c>
      <c r="C18" t="s">
        <v>22</v>
      </c>
      <c r="D18" t="s">
        <v>31</v>
      </c>
      <c r="E18" t="s">
        <v>22</v>
      </c>
      <c r="F18" t="s">
        <v>379</v>
      </c>
      <c r="G18" t="s">
        <v>26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174</v>
      </c>
      <c r="P18" s="5" t="s">
        <v>22</v>
      </c>
      <c r="Q18" t="s">
        <v>26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380</v>
      </c>
    </row>
    <row r="19" spans="1:29" x14ac:dyDescent="0.25">
      <c r="A19" t="s">
        <v>216</v>
      </c>
      <c r="B19" t="s">
        <v>27</v>
      </c>
      <c r="C19" t="s">
        <v>22</v>
      </c>
      <c r="D19" t="s">
        <v>40</v>
      </c>
      <c r="E19" t="s">
        <v>22</v>
      </c>
      <c r="F19" t="s">
        <v>381</v>
      </c>
      <c r="G19" t="s">
        <v>26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119</v>
      </c>
      <c r="P19" s="5" t="s">
        <v>22</v>
      </c>
      <c r="Q19" t="s">
        <v>26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382</v>
      </c>
    </row>
    <row r="20" spans="1:29" x14ac:dyDescent="0.25">
      <c r="A20" t="s">
        <v>383</v>
      </c>
      <c r="B20" t="s">
        <v>27</v>
      </c>
      <c r="C20" t="s">
        <v>22</v>
      </c>
      <c r="D20" t="s">
        <v>45</v>
      </c>
      <c r="E20" t="s">
        <v>22</v>
      </c>
      <c r="F20" t="s">
        <v>384</v>
      </c>
      <c r="G20" t="s">
        <v>26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185</v>
      </c>
      <c r="P20" s="5" t="s">
        <v>22</v>
      </c>
      <c r="Q20" t="s">
        <v>26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385</v>
      </c>
    </row>
    <row r="21" spans="1:29" x14ac:dyDescent="0.25">
      <c r="A21" t="s">
        <v>386</v>
      </c>
      <c r="B21" t="s">
        <v>27</v>
      </c>
      <c r="C21" t="s">
        <v>22</v>
      </c>
      <c r="D21" t="s">
        <v>50</v>
      </c>
      <c r="E21" t="s">
        <v>108</v>
      </c>
      <c r="F21" t="s">
        <v>387</v>
      </c>
      <c r="G21" t="s">
        <v>26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190</v>
      </c>
      <c r="P21" s="5" t="s">
        <v>108</v>
      </c>
      <c r="Q21" t="s">
        <v>26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388</v>
      </c>
    </row>
    <row r="22" spans="1:29" x14ac:dyDescent="0.25">
      <c r="A22" t="s">
        <v>137</v>
      </c>
      <c r="B22" t="s">
        <v>27</v>
      </c>
      <c r="C22" t="s">
        <v>22</v>
      </c>
      <c r="D22" t="s">
        <v>90</v>
      </c>
      <c r="E22" t="s">
        <v>22</v>
      </c>
      <c r="F22" t="s">
        <v>389</v>
      </c>
      <c r="G22" t="s">
        <v>26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196</v>
      </c>
      <c r="P22" s="5" t="s">
        <v>22</v>
      </c>
      <c r="Q22" t="s">
        <v>26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390</v>
      </c>
    </row>
    <row r="23" spans="1:29" x14ac:dyDescent="0.25">
      <c r="A23" t="s">
        <v>257</v>
      </c>
      <c r="B23" t="s">
        <v>27</v>
      </c>
      <c r="C23" t="s">
        <v>22</v>
      </c>
      <c r="D23" t="s">
        <v>94</v>
      </c>
      <c r="E23" t="s">
        <v>22</v>
      </c>
      <c r="F23" t="s">
        <v>356</v>
      </c>
      <c r="G23" t="s">
        <v>26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199</v>
      </c>
      <c r="P23" s="5" t="s">
        <v>22</v>
      </c>
      <c r="Q23" t="s">
        <v>26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391</v>
      </c>
    </row>
    <row r="24" spans="1:29" x14ac:dyDescent="0.25">
      <c r="A24" t="s">
        <v>392</v>
      </c>
      <c r="B24" t="s">
        <v>36</v>
      </c>
      <c r="C24" t="s">
        <v>22</v>
      </c>
      <c r="D24" t="s">
        <v>26</v>
      </c>
      <c r="E24" t="s">
        <v>22</v>
      </c>
      <c r="F24" t="s">
        <v>393</v>
      </c>
      <c r="G24" t="s">
        <v>26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204</v>
      </c>
      <c r="P24" s="5" t="s">
        <v>22</v>
      </c>
      <c r="Q24" t="s">
        <v>22</v>
      </c>
      <c r="R24" t="s">
        <v>22</v>
      </c>
      <c r="S24" t="s">
        <v>22</v>
      </c>
      <c r="T24" t="s">
        <v>26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26</v>
      </c>
      <c r="AA24" t="s">
        <v>26</v>
      </c>
      <c r="AB24" t="s">
        <v>22</v>
      </c>
      <c r="AC24" t="s">
        <v>394</v>
      </c>
    </row>
    <row r="25" spans="1:29" x14ac:dyDescent="0.25">
      <c r="A25" t="s">
        <v>395</v>
      </c>
      <c r="B25" t="s">
        <v>36</v>
      </c>
      <c r="C25" t="s">
        <v>22</v>
      </c>
      <c r="D25" t="s">
        <v>27</v>
      </c>
      <c r="E25" t="s">
        <v>22</v>
      </c>
      <c r="F25" t="s">
        <v>396</v>
      </c>
      <c r="G25" t="s">
        <v>26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209</v>
      </c>
      <c r="P25" s="5" t="s">
        <v>22</v>
      </c>
      <c r="Q25" t="s">
        <v>22</v>
      </c>
      <c r="R25" t="s">
        <v>22</v>
      </c>
      <c r="S25" t="s">
        <v>22</v>
      </c>
      <c r="T25" t="s">
        <v>26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26</v>
      </c>
      <c r="AA25" t="s">
        <v>26</v>
      </c>
      <c r="AB25" t="s">
        <v>22</v>
      </c>
      <c r="AC25" t="s">
        <v>397</v>
      </c>
    </row>
    <row r="26" spans="1:29" x14ac:dyDescent="0.25">
      <c r="A26" t="s">
        <v>180</v>
      </c>
      <c r="B26" t="s">
        <v>36</v>
      </c>
      <c r="C26" t="s">
        <v>22</v>
      </c>
      <c r="D26" t="s">
        <v>36</v>
      </c>
      <c r="E26" t="s">
        <v>22</v>
      </c>
      <c r="F26" t="s">
        <v>398</v>
      </c>
      <c r="G26" t="s">
        <v>26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215</v>
      </c>
      <c r="P26" s="5" t="s">
        <v>22</v>
      </c>
      <c r="Q26" t="s">
        <v>22</v>
      </c>
      <c r="R26" t="s">
        <v>22</v>
      </c>
      <c r="S26" t="s">
        <v>22</v>
      </c>
      <c r="T26" t="s">
        <v>26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26</v>
      </c>
      <c r="AA26" t="s">
        <v>26</v>
      </c>
      <c r="AB26" t="s">
        <v>22</v>
      </c>
      <c r="AC26" t="s">
        <v>399</v>
      </c>
    </row>
    <row r="27" spans="1:29" x14ac:dyDescent="0.25">
      <c r="A27" t="s">
        <v>400</v>
      </c>
      <c r="B27" t="s">
        <v>36</v>
      </c>
      <c r="C27" t="s">
        <v>55</v>
      </c>
      <c r="D27" t="s">
        <v>42</v>
      </c>
      <c r="E27" t="s">
        <v>22</v>
      </c>
      <c r="F27" t="s">
        <v>401</v>
      </c>
      <c r="G27" t="s">
        <v>26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220</v>
      </c>
      <c r="P27" s="5" t="s">
        <v>22</v>
      </c>
      <c r="Q27" t="s">
        <v>22</v>
      </c>
      <c r="R27" t="s">
        <v>22</v>
      </c>
      <c r="S27" t="s">
        <v>22</v>
      </c>
      <c r="T27" t="s">
        <v>26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26</v>
      </c>
      <c r="AA27" t="s">
        <v>26</v>
      </c>
      <c r="AB27" t="s">
        <v>22</v>
      </c>
      <c r="AC27" t="s">
        <v>402</v>
      </c>
    </row>
    <row r="28" spans="1:29" x14ac:dyDescent="0.25">
      <c r="A28" t="s">
        <v>403</v>
      </c>
      <c r="B28" t="s">
        <v>36</v>
      </c>
      <c r="C28" t="s">
        <v>47</v>
      </c>
      <c r="D28" t="s">
        <v>47</v>
      </c>
      <c r="E28" t="s">
        <v>22</v>
      </c>
      <c r="F28" t="s">
        <v>404</v>
      </c>
      <c r="G28" t="s">
        <v>26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224</v>
      </c>
      <c r="P28" s="5" t="s">
        <v>22</v>
      </c>
      <c r="Q28" t="s">
        <v>22</v>
      </c>
      <c r="R28" t="s">
        <v>22</v>
      </c>
      <c r="S28" t="s">
        <v>22</v>
      </c>
      <c r="T28" t="s">
        <v>26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26</v>
      </c>
      <c r="AA28" t="s">
        <v>26</v>
      </c>
      <c r="AB28" t="s">
        <v>22</v>
      </c>
      <c r="AC28" t="s">
        <v>405</v>
      </c>
    </row>
    <row r="29" spans="1:29" x14ac:dyDescent="0.25">
      <c r="A29" t="s">
        <v>221</v>
      </c>
      <c r="B29" t="s">
        <v>36</v>
      </c>
      <c r="C29" t="s">
        <v>45</v>
      </c>
      <c r="D29" t="s">
        <v>52</v>
      </c>
      <c r="E29" t="s">
        <v>22</v>
      </c>
      <c r="F29" t="s">
        <v>406</v>
      </c>
      <c r="G29" t="s">
        <v>26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228</v>
      </c>
      <c r="P29" s="5" t="s">
        <v>22</v>
      </c>
      <c r="Q29" t="s">
        <v>22</v>
      </c>
      <c r="R29" t="s">
        <v>22</v>
      </c>
      <c r="S29" t="s">
        <v>22</v>
      </c>
      <c r="T29" t="s">
        <v>26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26</v>
      </c>
      <c r="AA29" t="s">
        <v>26</v>
      </c>
      <c r="AB29" t="s">
        <v>22</v>
      </c>
      <c r="AC29" t="s">
        <v>407</v>
      </c>
    </row>
    <row r="30" spans="1:29" x14ac:dyDescent="0.25">
      <c r="A30" t="s">
        <v>408</v>
      </c>
      <c r="B30" t="s">
        <v>36</v>
      </c>
      <c r="C30" t="s">
        <v>22</v>
      </c>
      <c r="D30" t="s">
        <v>25</v>
      </c>
      <c r="E30" t="s">
        <v>22</v>
      </c>
      <c r="F30" t="s">
        <v>409</v>
      </c>
      <c r="G30" t="s">
        <v>26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233</v>
      </c>
      <c r="P30" s="5" t="s">
        <v>22</v>
      </c>
      <c r="Q30" t="s">
        <v>22</v>
      </c>
      <c r="R30" t="s">
        <v>22</v>
      </c>
      <c r="S30" t="s">
        <v>22</v>
      </c>
      <c r="T30" t="s">
        <v>26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26</v>
      </c>
      <c r="AA30" t="s">
        <v>26</v>
      </c>
      <c r="AB30" t="s">
        <v>22</v>
      </c>
      <c r="AC30" t="s">
        <v>410</v>
      </c>
    </row>
    <row r="31" spans="1:29" x14ac:dyDescent="0.25">
      <c r="A31" t="s">
        <v>411</v>
      </c>
      <c r="B31" t="s">
        <v>36</v>
      </c>
      <c r="C31" t="s">
        <v>35</v>
      </c>
      <c r="D31" t="s">
        <v>31</v>
      </c>
      <c r="E31" t="s">
        <v>22</v>
      </c>
      <c r="F31" t="s">
        <v>412</v>
      </c>
      <c r="G31" t="s">
        <v>26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239</v>
      </c>
      <c r="P31" s="5" t="s">
        <v>22</v>
      </c>
      <c r="Q31" t="s">
        <v>22</v>
      </c>
      <c r="R31" t="s">
        <v>22</v>
      </c>
      <c r="S31" t="s">
        <v>22</v>
      </c>
      <c r="T31" t="s">
        <v>26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26</v>
      </c>
      <c r="AA31" t="s">
        <v>26</v>
      </c>
      <c r="AB31" t="s">
        <v>22</v>
      </c>
      <c r="AC31" t="s">
        <v>413</v>
      </c>
    </row>
    <row r="32" spans="1:29" x14ac:dyDescent="0.25">
      <c r="A32" t="s">
        <v>414</v>
      </c>
      <c r="B32" t="s">
        <v>36</v>
      </c>
      <c r="C32" t="s">
        <v>36</v>
      </c>
      <c r="D32" t="s">
        <v>35</v>
      </c>
      <c r="E32" t="s">
        <v>22</v>
      </c>
      <c r="F32" t="s">
        <v>415</v>
      </c>
      <c r="G32" t="s">
        <v>26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58</v>
      </c>
      <c r="P32" s="5" t="s">
        <v>22</v>
      </c>
      <c r="Q32" t="s">
        <v>22</v>
      </c>
      <c r="R32" t="s">
        <v>22</v>
      </c>
      <c r="S32" t="s">
        <v>22</v>
      </c>
      <c r="T32" t="s">
        <v>26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26</v>
      </c>
      <c r="AA32" t="s">
        <v>26</v>
      </c>
      <c r="AB32" t="s">
        <v>22</v>
      </c>
      <c r="AC32" t="s">
        <v>416</v>
      </c>
    </row>
    <row r="33" spans="1:29" x14ac:dyDescent="0.25">
      <c r="A33" t="s">
        <v>417</v>
      </c>
      <c r="B33" t="s">
        <v>36</v>
      </c>
      <c r="C33" t="s">
        <v>22</v>
      </c>
      <c r="D33" t="s">
        <v>40</v>
      </c>
      <c r="E33" t="s">
        <v>418</v>
      </c>
      <c r="F33" t="s">
        <v>419</v>
      </c>
      <c r="G33" t="s">
        <v>26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59</v>
      </c>
      <c r="P33" s="5" t="s">
        <v>418</v>
      </c>
      <c r="Q33" t="s">
        <v>22</v>
      </c>
      <c r="R33" t="s">
        <v>22</v>
      </c>
      <c r="S33" t="s">
        <v>22</v>
      </c>
      <c r="T33" t="s">
        <v>26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26</v>
      </c>
      <c r="AA33" t="s">
        <v>26</v>
      </c>
      <c r="AB33" t="s">
        <v>22</v>
      </c>
      <c r="AC33" t="s">
        <v>420</v>
      </c>
    </row>
    <row r="34" spans="1:29" x14ac:dyDescent="0.25">
      <c r="A34" t="s">
        <v>27</v>
      </c>
      <c r="B34" t="s">
        <v>42</v>
      </c>
      <c r="C34" t="s">
        <v>22</v>
      </c>
      <c r="D34" t="s">
        <v>26</v>
      </c>
      <c r="E34" t="s">
        <v>421</v>
      </c>
      <c r="F34" t="s">
        <v>353</v>
      </c>
      <c r="G34" t="s">
        <v>26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249</v>
      </c>
      <c r="P34" s="5" t="s">
        <v>421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26</v>
      </c>
      <c r="AC34" t="s">
        <v>422</v>
      </c>
    </row>
    <row r="35" spans="1:29" x14ac:dyDescent="0.25">
      <c r="A35" t="s">
        <v>423</v>
      </c>
      <c r="B35" t="s">
        <v>42</v>
      </c>
      <c r="C35" t="s">
        <v>22</v>
      </c>
      <c r="D35" t="s">
        <v>50</v>
      </c>
      <c r="E35" t="s">
        <v>22</v>
      </c>
      <c r="F35" t="s">
        <v>424</v>
      </c>
      <c r="G35" t="s">
        <v>26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112</v>
      </c>
      <c r="P35" s="5" t="s">
        <v>22</v>
      </c>
      <c r="Q35" t="s">
        <v>22</v>
      </c>
      <c r="R35" t="s">
        <v>22</v>
      </c>
      <c r="S35" t="s">
        <v>22</v>
      </c>
      <c r="T35" t="s">
        <v>26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425</v>
      </c>
    </row>
    <row r="36" spans="1:29" x14ac:dyDescent="0.25">
      <c r="A36" t="s">
        <v>426</v>
      </c>
      <c r="B36" t="s">
        <v>42</v>
      </c>
      <c r="C36" t="s">
        <v>36</v>
      </c>
      <c r="D36" t="s">
        <v>55</v>
      </c>
      <c r="E36" t="s">
        <v>22</v>
      </c>
      <c r="F36" t="s">
        <v>427</v>
      </c>
      <c r="G36" t="s">
        <v>26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57</v>
      </c>
      <c r="P36" s="5" t="s">
        <v>22</v>
      </c>
      <c r="Q36" t="s">
        <v>22</v>
      </c>
      <c r="R36" t="s">
        <v>22</v>
      </c>
      <c r="S36" t="s">
        <v>22</v>
      </c>
      <c r="T36" t="s">
        <v>26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428</v>
      </c>
    </row>
    <row r="37" spans="1:29" x14ac:dyDescent="0.25">
      <c r="A37" t="s">
        <v>429</v>
      </c>
      <c r="B37" t="s">
        <v>42</v>
      </c>
      <c r="C37" t="s">
        <v>22</v>
      </c>
      <c r="D37" t="s">
        <v>90</v>
      </c>
      <c r="E37" t="s">
        <v>22</v>
      </c>
      <c r="F37" t="s">
        <v>430</v>
      </c>
      <c r="G37" t="s">
        <v>26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256</v>
      </c>
      <c r="P37" s="5" t="s">
        <v>22</v>
      </c>
      <c r="Q37" t="s">
        <v>22</v>
      </c>
      <c r="R37" t="s">
        <v>22</v>
      </c>
      <c r="S37" t="s">
        <v>22</v>
      </c>
      <c r="T37" t="s">
        <v>26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431</v>
      </c>
    </row>
    <row r="38" spans="1:29" x14ac:dyDescent="0.25">
      <c r="A38" t="s">
        <v>432</v>
      </c>
      <c r="B38" t="s">
        <v>42</v>
      </c>
      <c r="C38" t="s">
        <v>36</v>
      </c>
      <c r="D38" t="s">
        <v>94</v>
      </c>
      <c r="E38" t="s">
        <v>22</v>
      </c>
      <c r="F38" t="s">
        <v>433</v>
      </c>
      <c r="G38" t="s">
        <v>26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63</v>
      </c>
      <c r="P38" s="5" t="s">
        <v>22</v>
      </c>
      <c r="Q38" t="s">
        <v>22</v>
      </c>
      <c r="R38" t="s">
        <v>22</v>
      </c>
      <c r="S38" t="s">
        <v>22</v>
      </c>
      <c r="T38" t="s">
        <v>26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434</v>
      </c>
    </row>
    <row r="39" spans="1:29" x14ac:dyDescent="0.25">
      <c r="A39" t="s">
        <v>435</v>
      </c>
      <c r="B39" t="s">
        <v>47</v>
      </c>
      <c r="C39" t="s">
        <v>22</v>
      </c>
      <c r="D39" t="s">
        <v>26</v>
      </c>
      <c r="E39" t="s">
        <v>22</v>
      </c>
      <c r="F39" t="s">
        <v>436</v>
      </c>
      <c r="G39" t="s">
        <v>26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213</v>
      </c>
      <c r="P39" s="5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26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437</v>
      </c>
    </row>
    <row r="40" spans="1:29" x14ac:dyDescent="0.25">
      <c r="A40" t="s">
        <v>438</v>
      </c>
      <c r="B40" t="s">
        <v>47</v>
      </c>
      <c r="C40" t="s">
        <v>22</v>
      </c>
      <c r="D40" t="s">
        <v>27</v>
      </c>
      <c r="E40" t="s">
        <v>22</v>
      </c>
      <c r="F40" t="s">
        <v>439</v>
      </c>
      <c r="G40" t="s">
        <v>26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268</v>
      </c>
      <c r="P40" s="5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26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440</v>
      </c>
    </row>
    <row r="41" spans="1:29" x14ac:dyDescent="0.25">
      <c r="A41" t="s">
        <v>441</v>
      </c>
      <c r="B41" t="s">
        <v>47</v>
      </c>
      <c r="C41" t="s">
        <v>22</v>
      </c>
      <c r="D41" t="s">
        <v>36</v>
      </c>
      <c r="E41" t="s">
        <v>22</v>
      </c>
      <c r="F41" t="s">
        <v>442</v>
      </c>
      <c r="G41" t="s">
        <v>26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272</v>
      </c>
      <c r="P41" s="5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26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443</v>
      </c>
    </row>
    <row r="42" spans="1:29" x14ac:dyDescent="0.25">
      <c r="A42" t="s">
        <v>444</v>
      </c>
      <c r="B42" t="s">
        <v>47</v>
      </c>
      <c r="C42" t="s">
        <v>47</v>
      </c>
      <c r="D42" t="s">
        <v>42</v>
      </c>
      <c r="E42" t="s">
        <v>22</v>
      </c>
      <c r="F42" t="s">
        <v>445</v>
      </c>
      <c r="G42" t="s">
        <v>26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62</v>
      </c>
      <c r="P42" s="5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26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446</v>
      </c>
    </row>
    <row r="43" spans="1:29" x14ac:dyDescent="0.25">
      <c r="A43" t="s">
        <v>447</v>
      </c>
      <c r="B43" t="s">
        <v>47</v>
      </c>
      <c r="C43" t="s">
        <v>22</v>
      </c>
      <c r="D43" t="s">
        <v>47</v>
      </c>
      <c r="E43" t="s">
        <v>22</v>
      </c>
      <c r="F43" t="s">
        <v>448</v>
      </c>
      <c r="G43" t="s">
        <v>26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200</v>
      </c>
      <c r="P43" s="5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26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449</v>
      </c>
    </row>
    <row r="44" spans="1:29" x14ac:dyDescent="0.25">
      <c r="A44" t="s">
        <v>408</v>
      </c>
      <c r="B44" t="s">
        <v>47</v>
      </c>
      <c r="C44" t="s">
        <v>52</v>
      </c>
      <c r="D44" t="s">
        <v>52</v>
      </c>
      <c r="E44" t="s">
        <v>22</v>
      </c>
      <c r="F44" t="s">
        <v>450</v>
      </c>
      <c r="G44" t="s">
        <v>26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178</v>
      </c>
      <c r="P44" s="5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26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451</v>
      </c>
    </row>
    <row r="45" spans="1:29" x14ac:dyDescent="0.25">
      <c r="A45" t="s">
        <v>120</v>
      </c>
      <c r="B45" t="s">
        <v>47</v>
      </c>
      <c r="C45" t="s">
        <v>50</v>
      </c>
      <c r="D45" t="s">
        <v>25</v>
      </c>
      <c r="E45" t="s">
        <v>22</v>
      </c>
      <c r="F45" t="s">
        <v>452</v>
      </c>
      <c r="G45" t="s">
        <v>26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98</v>
      </c>
      <c r="P45" s="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26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453</v>
      </c>
    </row>
    <row r="46" spans="1:29" x14ac:dyDescent="0.25">
      <c r="A46" t="s">
        <v>61</v>
      </c>
      <c r="B46" t="s">
        <v>47</v>
      </c>
      <c r="C46" t="s">
        <v>36</v>
      </c>
      <c r="D46" t="s">
        <v>31</v>
      </c>
      <c r="E46" t="s">
        <v>22</v>
      </c>
      <c r="F46" t="s">
        <v>454</v>
      </c>
      <c r="G46" t="s">
        <v>26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202</v>
      </c>
      <c r="P46" s="5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26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455</v>
      </c>
    </row>
    <row r="47" spans="1:29" x14ac:dyDescent="0.25">
      <c r="A47" t="s">
        <v>76</v>
      </c>
      <c r="B47" t="s">
        <v>47</v>
      </c>
      <c r="C47" t="s">
        <v>22</v>
      </c>
      <c r="D47" t="s">
        <v>35</v>
      </c>
      <c r="E47" t="s">
        <v>22</v>
      </c>
      <c r="F47" t="s">
        <v>456</v>
      </c>
      <c r="G47" t="s">
        <v>26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106</v>
      </c>
      <c r="P47" s="5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26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457</v>
      </c>
    </row>
    <row r="48" spans="1:29" x14ac:dyDescent="0.25">
      <c r="A48" t="s">
        <v>458</v>
      </c>
      <c r="B48" t="s">
        <v>47</v>
      </c>
      <c r="C48" t="s">
        <v>22</v>
      </c>
      <c r="D48" t="s">
        <v>40</v>
      </c>
      <c r="E48" t="s">
        <v>22</v>
      </c>
      <c r="F48" t="s">
        <v>459</v>
      </c>
      <c r="G48" t="s">
        <v>26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291</v>
      </c>
      <c r="P48" s="5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26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460</v>
      </c>
    </row>
    <row r="49" spans="1:29" x14ac:dyDescent="0.25">
      <c r="A49" t="s">
        <v>221</v>
      </c>
      <c r="B49" t="s">
        <v>52</v>
      </c>
      <c r="C49" t="s">
        <v>22</v>
      </c>
      <c r="D49" t="s">
        <v>26</v>
      </c>
      <c r="E49" t="s">
        <v>22</v>
      </c>
      <c r="F49" t="s">
        <v>461</v>
      </c>
      <c r="G49" t="s">
        <v>26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170</v>
      </c>
      <c r="P49" s="5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26</v>
      </c>
      <c r="Y49" t="s">
        <v>22</v>
      </c>
      <c r="Z49" t="s">
        <v>22</v>
      </c>
      <c r="AA49" t="s">
        <v>22</v>
      </c>
      <c r="AB49" t="s">
        <v>22</v>
      </c>
      <c r="AC49" t="s">
        <v>462</v>
      </c>
    </row>
    <row r="50" spans="1:29" x14ac:dyDescent="0.25">
      <c r="A50" t="s">
        <v>234</v>
      </c>
      <c r="B50" t="s">
        <v>52</v>
      </c>
      <c r="C50" t="s">
        <v>55</v>
      </c>
      <c r="D50" t="s">
        <v>27</v>
      </c>
      <c r="E50" t="s">
        <v>22</v>
      </c>
      <c r="F50" t="s">
        <v>463</v>
      </c>
      <c r="G50" t="s">
        <v>26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101</v>
      </c>
      <c r="P50" s="5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26</v>
      </c>
      <c r="Y50" t="s">
        <v>22</v>
      </c>
      <c r="Z50" t="s">
        <v>22</v>
      </c>
      <c r="AA50" t="s">
        <v>22</v>
      </c>
      <c r="AB50" t="s">
        <v>22</v>
      </c>
      <c r="AC50" t="s">
        <v>464</v>
      </c>
    </row>
    <row r="51" spans="1:29" x14ac:dyDescent="0.25">
      <c r="A51" t="s">
        <v>243</v>
      </c>
      <c r="B51" t="s">
        <v>52</v>
      </c>
      <c r="C51" t="s">
        <v>22</v>
      </c>
      <c r="D51" t="s">
        <v>36</v>
      </c>
      <c r="E51" t="s">
        <v>22</v>
      </c>
      <c r="F51" t="s">
        <v>465</v>
      </c>
      <c r="G51" t="s">
        <v>26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53</v>
      </c>
      <c r="P51" s="5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26</v>
      </c>
      <c r="Y51" t="s">
        <v>22</v>
      </c>
      <c r="Z51" t="s">
        <v>22</v>
      </c>
      <c r="AA51" t="s">
        <v>22</v>
      </c>
      <c r="AB51" t="s">
        <v>22</v>
      </c>
      <c r="AC51" t="s">
        <v>466</v>
      </c>
    </row>
    <row r="52" spans="1:29" x14ac:dyDescent="0.25">
      <c r="A52" t="s">
        <v>71</v>
      </c>
      <c r="B52" t="s">
        <v>52</v>
      </c>
      <c r="C52" t="s">
        <v>22</v>
      </c>
      <c r="D52" t="s">
        <v>42</v>
      </c>
      <c r="E52" t="s">
        <v>22</v>
      </c>
      <c r="F52" t="s">
        <v>467</v>
      </c>
      <c r="G52" t="s">
        <v>26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468</v>
      </c>
      <c r="P52" s="5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26</v>
      </c>
      <c r="Y52" t="s">
        <v>22</v>
      </c>
      <c r="Z52" t="s">
        <v>22</v>
      </c>
      <c r="AA52" t="s">
        <v>22</v>
      </c>
      <c r="AB52" t="s">
        <v>22</v>
      </c>
      <c r="AC52" t="s">
        <v>469</v>
      </c>
    </row>
    <row r="53" spans="1:29" x14ac:dyDescent="0.25">
      <c r="A53" t="s">
        <v>470</v>
      </c>
      <c r="B53" t="s">
        <v>52</v>
      </c>
      <c r="C53" t="s">
        <v>22</v>
      </c>
      <c r="D53" t="s">
        <v>47</v>
      </c>
      <c r="E53" t="s">
        <v>22</v>
      </c>
      <c r="F53" t="s">
        <v>471</v>
      </c>
      <c r="G53" t="s">
        <v>26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472</v>
      </c>
      <c r="P53" s="5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26</v>
      </c>
      <c r="Y53" t="s">
        <v>22</v>
      </c>
      <c r="Z53" t="s">
        <v>22</v>
      </c>
      <c r="AA53" t="s">
        <v>22</v>
      </c>
      <c r="AB53" t="s">
        <v>22</v>
      </c>
      <c r="AC53" t="s">
        <v>473</v>
      </c>
    </row>
    <row r="54" spans="1:29" x14ac:dyDescent="0.25">
      <c r="A54" t="s">
        <v>474</v>
      </c>
      <c r="B54" t="s">
        <v>52</v>
      </c>
      <c r="C54" t="s">
        <v>22</v>
      </c>
      <c r="D54" t="s">
        <v>52</v>
      </c>
      <c r="E54" t="s">
        <v>22</v>
      </c>
      <c r="F54" t="s">
        <v>475</v>
      </c>
      <c r="G54" t="s">
        <v>26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476</v>
      </c>
      <c r="P54" s="5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26</v>
      </c>
      <c r="Y54" t="s">
        <v>22</v>
      </c>
      <c r="Z54" t="s">
        <v>22</v>
      </c>
      <c r="AA54" t="s">
        <v>22</v>
      </c>
      <c r="AB54" t="s">
        <v>22</v>
      </c>
      <c r="AC54" t="s">
        <v>477</v>
      </c>
    </row>
    <row r="55" spans="1:29" x14ac:dyDescent="0.25">
      <c r="A55" t="s">
        <v>54</v>
      </c>
      <c r="B55" t="s">
        <v>52</v>
      </c>
      <c r="C55" t="s">
        <v>52</v>
      </c>
      <c r="D55" t="s">
        <v>25</v>
      </c>
      <c r="E55" t="s">
        <v>22</v>
      </c>
      <c r="F55" t="s">
        <v>478</v>
      </c>
      <c r="G55" t="s">
        <v>26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479</v>
      </c>
      <c r="P55" s="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26</v>
      </c>
      <c r="Y55" t="s">
        <v>22</v>
      </c>
      <c r="Z55" t="s">
        <v>22</v>
      </c>
      <c r="AA55" t="s">
        <v>22</v>
      </c>
      <c r="AB55" t="s">
        <v>22</v>
      </c>
      <c r="AC55" t="s">
        <v>480</v>
      </c>
    </row>
    <row r="56" spans="1:29" x14ac:dyDescent="0.25">
      <c r="A56" t="s">
        <v>481</v>
      </c>
      <c r="B56" t="s">
        <v>52</v>
      </c>
      <c r="C56" t="s">
        <v>22</v>
      </c>
      <c r="D56" t="s">
        <v>31</v>
      </c>
      <c r="E56" t="s">
        <v>22</v>
      </c>
      <c r="F56" t="s">
        <v>482</v>
      </c>
      <c r="G56" t="s">
        <v>26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483</v>
      </c>
      <c r="P56" s="5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26</v>
      </c>
      <c r="Y56" t="s">
        <v>22</v>
      </c>
      <c r="Z56" t="s">
        <v>22</v>
      </c>
      <c r="AA56" t="s">
        <v>22</v>
      </c>
      <c r="AB56" t="s">
        <v>22</v>
      </c>
      <c r="AC56" t="s">
        <v>484</v>
      </c>
    </row>
    <row r="57" spans="1:29" x14ac:dyDescent="0.25">
      <c r="A57" t="s">
        <v>485</v>
      </c>
      <c r="B57" t="s">
        <v>52</v>
      </c>
      <c r="C57" t="s">
        <v>22</v>
      </c>
      <c r="D57" t="s">
        <v>35</v>
      </c>
      <c r="E57" t="s">
        <v>22</v>
      </c>
      <c r="F57" t="s">
        <v>486</v>
      </c>
      <c r="G57" t="s">
        <v>26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115</v>
      </c>
      <c r="P57" s="5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26</v>
      </c>
      <c r="Y57" t="s">
        <v>22</v>
      </c>
      <c r="Z57" t="s">
        <v>22</v>
      </c>
      <c r="AA57" t="s">
        <v>22</v>
      </c>
      <c r="AB57" t="s">
        <v>22</v>
      </c>
      <c r="AC57" t="s">
        <v>487</v>
      </c>
    </row>
    <row r="58" spans="1:29" x14ac:dyDescent="0.25">
      <c r="A58" t="s">
        <v>488</v>
      </c>
      <c r="B58" t="s">
        <v>52</v>
      </c>
      <c r="C58" t="s">
        <v>36</v>
      </c>
      <c r="D58" t="s">
        <v>40</v>
      </c>
      <c r="E58" t="s">
        <v>22</v>
      </c>
      <c r="F58" t="s">
        <v>489</v>
      </c>
      <c r="G58" t="s">
        <v>26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490</v>
      </c>
      <c r="P58" s="5" t="s">
        <v>22</v>
      </c>
      <c r="Q58" t="s">
        <v>22</v>
      </c>
      <c r="R58" t="s">
        <v>22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 t="s">
        <v>26</v>
      </c>
      <c r="Y58" t="s">
        <v>22</v>
      </c>
      <c r="Z58" t="s">
        <v>22</v>
      </c>
      <c r="AA58" t="s">
        <v>22</v>
      </c>
      <c r="AB58" t="s">
        <v>22</v>
      </c>
      <c r="AC58" t="s">
        <v>491</v>
      </c>
    </row>
    <row r="59" spans="1:29" x14ac:dyDescent="0.25">
      <c r="A59" t="s">
        <v>155</v>
      </c>
      <c r="B59" t="s">
        <v>25</v>
      </c>
      <c r="C59" t="s">
        <v>22</v>
      </c>
      <c r="D59" t="s">
        <v>27</v>
      </c>
      <c r="E59" t="s">
        <v>22</v>
      </c>
      <c r="F59" t="s">
        <v>492</v>
      </c>
      <c r="G59" t="s">
        <v>26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493</v>
      </c>
      <c r="P59" s="5" t="s">
        <v>22</v>
      </c>
      <c r="Q59" t="s">
        <v>22</v>
      </c>
      <c r="R59" t="s">
        <v>22</v>
      </c>
      <c r="S59" t="s">
        <v>26</v>
      </c>
      <c r="T59" t="s">
        <v>22</v>
      </c>
      <c r="U59" t="s">
        <v>22</v>
      </c>
      <c r="V59" t="s">
        <v>22</v>
      </c>
      <c r="W59" t="s">
        <v>26</v>
      </c>
      <c r="X59" t="s">
        <v>22</v>
      </c>
      <c r="Y59" t="s">
        <v>22</v>
      </c>
      <c r="Z59" t="s">
        <v>22</v>
      </c>
      <c r="AA59" t="s">
        <v>22</v>
      </c>
      <c r="AB59" t="s">
        <v>22</v>
      </c>
      <c r="AC59" t="s">
        <v>494</v>
      </c>
    </row>
    <row r="60" spans="1:29" x14ac:dyDescent="0.25">
      <c r="A60" t="s">
        <v>495</v>
      </c>
      <c r="B60" t="s">
        <v>25</v>
      </c>
      <c r="C60" t="s">
        <v>22</v>
      </c>
      <c r="D60" t="s">
        <v>47</v>
      </c>
      <c r="E60" t="s">
        <v>22</v>
      </c>
      <c r="F60" t="s">
        <v>496</v>
      </c>
      <c r="G60" t="s">
        <v>26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177</v>
      </c>
      <c r="P60" s="5" t="s">
        <v>22</v>
      </c>
      <c r="Q60" t="s">
        <v>22</v>
      </c>
      <c r="R60" t="s">
        <v>22</v>
      </c>
      <c r="S60" t="s">
        <v>26</v>
      </c>
      <c r="T60" t="s">
        <v>22</v>
      </c>
      <c r="U60" t="s">
        <v>22</v>
      </c>
      <c r="V60" t="s">
        <v>22</v>
      </c>
      <c r="W60" t="s">
        <v>26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497</v>
      </c>
    </row>
    <row r="61" spans="1:29" x14ac:dyDescent="0.25">
      <c r="A61" t="s">
        <v>498</v>
      </c>
      <c r="B61" t="s">
        <v>25</v>
      </c>
      <c r="C61" t="s">
        <v>22</v>
      </c>
      <c r="D61" t="s">
        <v>31</v>
      </c>
      <c r="E61" t="s">
        <v>499</v>
      </c>
      <c r="F61" t="s">
        <v>500</v>
      </c>
      <c r="G61" t="s">
        <v>26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501</v>
      </c>
      <c r="P61" s="5" t="s">
        <v>499</v>
      </c>
      <c r="Q61" t="s">
        <v>22</v>
      </c>
      <c r="R61" t="s">
        <v>22</v>
      </c>
      <c r="S61" t="s">
        <v>26</v>
      </c>
      <c r="T61" t="s">
        <v>22</v>
      </c>
      <c r="U61" t="s">
        <v>22</v>
      </c>
      <c r="V61" t="s">
        <v>22</v>
      </c>
      <c r="W61" t="s">
        <v>26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502</v>
      </c>
    </row>
    <row r="62" spans="1:29" x14ac:dyDescent="0.25">
      <c r="A62" t="s">
        <v>503</v>
      </c>
      <c r="B62" t="s">
        <v>25</v>
      </c>
      <c r="C62" t="s">
        <v>22</v>
      </c>
      <c r="D62" t="s">
        <v>45</v>
      </c>
      <c r="E62" t="s">
        <v>22</v>
      </c>
      <c r="F62" t="s">
        <v>504</v>
      </c>
      <c r="G62" t="s">
        <v>26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505</v>
      </c>
      <c r="P62" s="5" t="s">
        <v>22</v>
      </c>
      <c r="Q62" t="s">
        <v>22</v>
      </c>
      <c r="R62" t="s">
        <v>22</v>
      </c>
      <c r="S62" t="s">
        <v>26</v>
      </c>
      <c r="T62" t="s">
        <v>22</v>
      </c>
      <c r="U62" t="s">
        <v>22</v>
      </c>
      <c r="V62" t="s">
        <v>22</v>
      </c>
      <c r="W62" t="s">
        <v>26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506</v>
      </c>
    </row>
    <row r="63" spans="1:29" x14ac:dyDescent="0.25">
      <c r="A63" t="s">
        <v>71</v>
      </c>
      <c r="B63" t="s">
        <v>25</v>
      </c>
      <c r="C63" t="s">
        <v>22</v>
      </c>
      <c r="D63" t="s">
        <v>105</v>
      </c>
      <c r="E63" t="s">
        <v>22</v>
      </c>
      <c r="F63" t="s">
        <v>507</v>
      </c>
      <c r="G63" t="s">
        <v>26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508</v>
      </c>
      <c r="P63" s="5" t="s">
        <v>22</v>
      </c>
      <c r="Q63" t="s">
        <v>22</v>
      </c>
      <c r="R63" t="s">
        <v>22</v>
      </c>
      <c r="S63" t="s">
        <v>26</v>
      </c>
      <c r="T63" t="s">
        <v>22</v>
      </c>
      <c r="U63" t="s">
        <v>22</v>
      </c>
      <c r="V63" t="s">
        <v>22</v>
      </c>
      <c r="W63" t="s">
        <v>26</v>
      </c>
      <c r="X63" t="s">
        <v>22</v>
      </c>
      <c r="Y63" t="s">
        <v>22</v>
      </c>
      <c r="Z63" t="s">
        <v>22</v>
      </c>
      <c r="AA63" t="s">
        <v>22</v>
      </c>
      <c r="AB63" t="s">
        <v>22</v>
      </c>
      <c r="AC63" t="s">
        <v>509</v>
      </c>
    </row>
    <row r="64" spans="1:29" x14ac:dyDescent="0.25">
      <c r="A64" t="s">
        <v>510</v>
      </c>
      <c r="B64" t="s">
        <v>25</v>
      </c>
      <c r="C64" t="s">
        <v>22</v>
      </c>
      <c r="D64" t="s">
        <v>118</v>
      </c>
      <c r="E64" t="s">
        <v>22</v>
      </c>
      <c r="F64" t="s">
        <v>511</v>
      </c>
      <c r="G64" t="s">
        <v>26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512</v>
      </c>
      <c r="P64" s="5" t="s">
        <v>22</v>
      </c>
      <c r="Q64" t="s">
        <v>22</v>
      </c>
      <c r="R64" t="s">
        <v>22</v>
      </c>
      <c r="S64" t="s">
        <v>26</v>
      </c>
      <c r="T64" t="s">
        <v>22</v>
      </c>
      <c r="U64" t="s">
        <v>22</v>
      </c>
      <c r="V64" t="s">
        <v>22</v>
      </c>
      <c r="W64" t="s">
        <v>26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513</v>
      </c>
    </row>
    <row r="65" spans="1:29" x14ac:dyDescent="0.25">
      <c r="A65" t="s">
        <v>514</v>
      </c>
      <c r="B65" t="s">
        <v>31</v>
      </c>
      <c r="C65" t="s">
        <v>22</v>
      </c>
      <c r="D65" t="s">
        <v>26</v>
      </c>
      <c r="E65" t="s">
        <v>22</v>
      </c>
      <c r="F65" t="s">
        <v>515</v>
      </c>
      <c r="G65" t="s">
        <v>26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516</v>
      </c>
      <c r="P65" s="5" t="s">
        <v>22</v>
      </c>
      <c r="Q65" t="s">
        <v>22</v>
      </c>
      <c r="R65" t="s">
        <v>22</v>
      </c>
      <c r="S65" t="s">
        <v>26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517</v>
      </c>
    </row>
    <row r="66" spans="1:29" x14ac:dyDescent="0.25">
      <c r="A66" t="s">
        <v>518</v>
      </c>
      <c r="B66" t="s">
        <v>31</v>
      </c>
      <c r="C66" t="s">
        <v>22</v>
      </c>
      <c r="D66" t="s">
        <v>36</v>
      </c>
      <c r="E66" t="s">
        <v>22</v>
      </c>
      <c r="F66" t="s">
        <v>519</v>
      </c>
      <c r="G66" t="s">
        <v>26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23</v>
      </c>
      <c r="P66" s="5" t="s">
        <v>22</v>
      </c>
      <c r="Q66" t="s">
        <v>22</v>
      </c>
      <c r="R66" t="s">
        <v>22</v>
      </c>
      <c r="S66" t="s">
        <v>26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520</v>
      </c>
    </row>
    <row r="67" spans="1:29" x14ac:dyDescent="0.25">
      <c r="A67" t="s">
        <v>521</v>
      </c>
      <c r="B67" t="s">
        <v>31</v>
      </c>
      <c r="C67" t="s">
        <v>50</v>
      </c>
      <c r="D67" t="s">
        <v>42</v>
      </c>
      <c r="E67" t="s">
        <v>97</v>
      </c>
      <c r="F67" t="s">
        <v>522</v>
      </c>
      <c r="G67" t="s">
        <v>26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193</v>
      </c>
      <c r="P67" s="5" t="s">
        <v>97</v>
      </c>
      <c r="Q67" t="s">
        <v>22</v>
      </c>
      <c r="R67" t="s">
        <v>22</v>
      </c>
      <c r="S67" t="s">
        <v>26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523</v>
      </c>
    </row>
    <row r="68" spans="1:29" x14ac:dyDescent="0.25">
      <c r="A68" t="s">
        <v>524</v>
      </c>
      <c r="B68" t="s">
        <v>31</v>
      </c>
      <c r="C68" t="s">
        <v>42</v>
      </c>
      <c r="D68" t="s">
        <v>35</v>
      </c>
      <c r="E68" t="s">
        <v>22</v>
      </c>
      <c r="F68" t="s">
        <v>525</v>
      </c>
      <c r="G68" t="s">
        <v>26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122</v>
      </c>
      <c r="P68" s="5" t="s">
        <v>22</v>
      </c>
      <c r="Q68" t="s">
        <v>22</v>
      </c>
      <c r="R68" t="s">
        <v>22</v>
      </c>
      <c r="S68" t="s">
        <v>26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  <c r="Y68" t="s">
        <v>22</v>
      </c>
      <c r="Z68" t="s">
        <v>22</v>
      </c>
      <c r="AA68" t="s">
        <v>22</v>
      </c>
      <c r="AB68" t="s">
        <v>22</v>
      </c>
      <c r="AC68" t="s">
        <v>526</v>
      </c>
    </row>
    <row r="69" spans="1:29" x14ac:dyDescent="0.25">
      <c r="A69" t="s">
        <v>527</v>
      </c>
      <c r="B69" t="s">
        <v>31</v>
      </c>
      <c r="C69" t="s">
        <v>36</v>
      </c>
      <c r="D69" t="s">
        <v>50</v>
      </c>
      <c r="E69" t="s">
        <v>22</v>
      </c>
      <c r="F69" t="s">
        <v>528</v>
      </c>
      <c r="G69" t="s">
        <v>26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529</v>
      </c>
      <c r="P69" s="5" t="s">
        <v>22</v>
      </c>
      <c r="Q69" t="s">
        <v>22</v>
      </c>
      <c r="R69" t="s">
        <v>22</v>
      </c>
      <c r="S69" t="s">
        <v>26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530</v>
      </c>
    </row>
    <row r="70" spans="1:29" x14ac:dyDescent="0.25">
      <c r="A70" t="s">
        <v>531</v>
      </c>
      <c r="B70" t="s">
        <v>31</v>
      </c>
      <c r="C70" t="s">
        <v>22</v>
      </c>
      <c r="D70" t="s">
        <v>94</v>
      </c>
      <c r="E70" t="s">
        <v>22</v>
      </c>
      <c r="F70" t="s">
        <v>532</v>
      </c>
      <c r="G70" t="s">
        <v>26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533</v>
      </c>
      <c r="P70" s="5" t="s">
        <v>22</v>
      </c>
      <c r="Q70" t="s">
        <v>22</v>
      </c>
      <c r="R70" t="s">
        <v>22</v>
      </c>
      <c r="S70" t="s">
        <v>26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534</v>
      </c>
    </row>
    <row r="71" spans="1:29" x14ac:dyDescent="0.25">
      <c r="A71" t="s">
        <v>535</v>
      </c>
      <c r="B71" t="s">
        <v>31</v>
      </c>
      <c r="C71" t="s">
        <v>22</v>
      </c>
      <c r="D71" t="s">
        <v>111</v>
      </c>
      <c r="E71" t="s">
        <v>22</v>
      </c>
      <c r="F71" t="s">
        <v>536</v>
      </c>
      <c r="G71" t="s">
        <v>26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537</v>
      </c>
      <c r="P71" s="5" t="s">
        <v>22</v>
      </c>
      <c r="Q71" t="s">
        <v>22</v>
      </c>
      <c r="R71" t="s">
        <v>22</v>
      </c>
      <c r="S71" t="s">
        <v>26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  <c r="Y71" t="s">
        <v>22</v>
      </c>
      <c r="Z71" t="s">
        <v>22</v>
      </c>
      <c r="AA71" t="s">
        <v>22</v>
      </c>
      <c r="AB71" t="s">
        <v>22</v>
      </c>
      <c r="AC71" t="s">
        <v>538</v>
      </c>
    </row>
    <row r="72" spans="1:29" x14ac:dyDescent="0.25">
      <c r="A72" t="s">
        <v>539</v>
      </c>
      <c r="B72" t="s">
        <v>35</v>
      </c>
      <c r="C72" t="s">
        <v>25</v>
      </c>
      <c r="D72" t="s">
        <v>52</v>
      </c>
      <c r="E72" t="s">
        <v>22</v>
      </c>
      <c r="F72" t="s">
        <v>540</v>
      </c>
      <c r="G72" t="s">
        <v>26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541</v>
      </c>
      <c r="P72" s="5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26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542</v>
      </c>
    </row>
    <row r="73" spans="1:29" x14ac:dyDescent="0.25">
      <c r="A73" t="s">
        <v>378</v>
      </c>
      <c r="B73" t="s">
        <v>35</v>
      </c>
      <c r="C73" t="s">
        <v>27</v>
      </c>
      <c r="D73" t="s">
        <v>25</v>
      </c>
      <c r="E73" t="s">
        <v>22</v>
      </c>
      <c r="F73" t="s">
        <v>543</v>
      </c>
      <c r="G73" t="s">
        <v>26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544</v>
      </c>
      <c r="P73" s="5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26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545</v>
      </c>
    </row>
    <row r="74" spans="1:29" x14ac:dyDescent="0.25">
      <c r="A74" t="s">
        <v>546</v>
      </c>
      <c r="B74" t="s">
        <v>35</v>
      </c>
      <c r="C74" t="s">
        <v>22</v>
      </c>
      <c r="D74" t="s">
        <v>40</v>
      </c>
      <c r="E74" t="s">
        <v>22</v>
      </c>
      <c r="F74" t="s">
        <v>547</v>
      </c>
      <c r="G74" t="s">
        <v>26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244</v>
      </c>
      <c r="P74" s="5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26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548</v>
      </c>
    </row>
    <row r="75" spans="1:29" x14ac:dyDescent="0.25">
      <c r="A75" t="s">
        <v>549</v>
      </c>
      <c r="B75" t="s">
        <v>35</v>
      </c>
      <c r="C75" t="s">
        <v>36</v>
      </c>
      <c r="D75" t="s">
        <v>55</v>
      </c>
      <c r="E75" t="s">
        <v>22</v>
      </c>
      <c r="F75" t="s">
        <v>550</v>
      </c>
      <c r="G75" t="s">
        <v>26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38</v>
      </c>
      <c r="P75" s="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26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551</v>
      </c>
    </row>
    <row r="76" spans="1:29" x14ac:dyDescent="0.25">
      <c r="A76" t="s">
        <v>216</v>
      </c>
      <c r="B76" t="s">
        <v>35</v>
      </c>
      <c r="C76" t="s">
        <v>22</v>
      </c>
      <c r="D76" t="s">
        <v>90</v>
      </c>
      <c r="E76" t="s">
        <v>22</v>
      </c>
      <c r="F76" t="s">
        <v>552</v>
      </c>
      <c r="G76" t="s">
        <v>26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162</v>
      </c>
      <c r="P76" s="5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26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553</v>
      </c>
    </row>
    <row r="77" spans="1:29" x14ac:dyDescent="0.25">
      <c r="A77" t="s">
        <v>554</v>
      </c>
      <c r="B77" t="s">
        <v>35</v>
      </c>
      <c r="C77" t="s">
        <v>22</v>
      </c>
      <c r="D77" t="s">
        <v>100</v>
      </c>
      <c r="E77" t="s">
        <v>22</v>
      </c>
      <c r="F77" t="s">
        <v>555</v>
      </c>
      <c r="G77" t="s">
        <v>26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134</v>
      </c>
      <c r="P77" s="5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26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556</v>
      </c>
    </row>
    <row r="78" spans="1:29" x14ac:dyDescent="0.25">
      <c r="A78" t="s">
        <v>355</v>
      </c>
      <c r="B78" t="s">
        <v>40</v>
      </c>
      <c r="C78" t="s">
        <v>22</v>
      </c>
      <c r="D78" t="s">
        <v>26</v>
      </c>
      <c r="E78" t="s">
        <v>22</v>
      </c>
      <c r="F78" t="s">
        <v>557</v>
      </c>
      <c r="G78" t="s">
        <v>26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188</v>
      </c>
      <c r="P78" s="5" t="s">
        <v>22</v>
      </c>
      <c r="Q78" t="s">
        <v>22</v>
      </c>
      <c r="R78" t="s">
        <v>26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558</v>
      </c>
    </row>
    <row r="79" spans="1:29" x14ac:dyDescent="0.25">
      <c r="A79" t="s">
        <v>438</v>
      </c>
      <c r="B79" t="s">
        <v>40</v>
      </c>
      <c r="C79" t="s">
        <v>35</v>
      </c>
      <c r="D79" t="s">
        <v>27</v>
      </c>
      <c r="E79" t="s">
        <v>22</v>
      </c>
      <c r="F79" t="s">
        <v>559</v>
      </c>
      <c r="G79" t="s">
        <v>26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33</v>
      </c>
      <c r="P79" s="5" t="s">
        <v>22</v>
      </c>
      <c r="Q79" t="s">
        <v>22</v>
      </c>
      <c r="R79" t="s">
        <v>26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560</v>
      </c>
    </row>
    <row r="80" spans="1:29" x14ac:dyDescent="0.25">
      <c r="A80" t="s">
        <v>561</v>
      </c>
      <c r="B80" t="s">
        <v>40</v>
      </c>
      <c r="C80" t="s">
        <v>47</v>
      </c>
      <c r="D80" t="s">
        <v>27</v>
      </c>
      <c r="E80" t="s">
        <v>22</v>
      </c>
      <c r="F80" t="s">
        <v>562</v>
      </c>
      <c r="G80" t="s">
        <v>26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207</v>
      </c>
      <c r="P80" s="5" t="s">
        <v>22</v>
      </c>
      <c r="Q80" t="s">
        <v>22</v>
      </c>
      <c r="R80" t="s">
        <v>26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563</v>
      </c>
    </row>
    <row r="81" spans="1:29" x14ac:dyDescent="0.25">
      <c r="A81" t="s">
        <v>175</v>
      </c>
      <c r="B81" t="s">
        <v>40</v>
      </c>
      <c r="C81" t="s">
        <v>45</v>
      </c>
      <c r="D81" t="s">
        <v>27</v>
      </c>
      <c r="E81" t="s">
        <v>22</v>
      </c>
      <c r="F81" t="s">
        <v>564</v>
      </c>
      <c r="G81" t="s">
        <v>26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165</v>
      </c>
      <c r="P81" s="5" t="s">
        <v>22</v>
      </c>
      <c r="Q81" t="s">
        <v>22</v>
      </c>
      <c r="R81" t="s">
        <v>26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565</v>
      </c>
    </row>
    <row r="82" spans="1:29" x14ac:dyDescent="0.25">
      <c r="A82" t="s">
        <v>566</v>
      </c>
      <c r="B82" t="s">
        <v>40</v>
      </c>
      <c r="C82" t="s">
        <v>22</v>
      </c>
      <c r="D82" t="s">
        <v>47</v>
      </c>
      <c r="E82" t="s">
        <v>22</v>
      </c>
      <c r="F82" t="s">
        <v>567</v>
      </c>
      <c r="G82" t="s">
        <v>26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29</v>
      </c>
      <c r="P82" s="5" t="s">
        <v>22</v>
      </c>
      <c r="Q82" t="s">
        <v>22</v>
      </c>
      <c r="R82" t="s">
        <v>26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568</v>
      </c>
    </row>
    <row r="83" spans="1:29" x14ac:dyDescent="0.25">
      <c r="A83" t="s">
        <v>205</v>
      </c>
      <c r="B83" t="s">
        <v>40</v>
      </c>
      <c r="C83" t="s">
        <v>27</v>
      </c>
      <c r="D83" t="s">
        <v>52</v>
      </c>
      <c r="E83" t="s">
        <v>22</v>
      </c>
      <c r="F83" t="s">
        <v>569</v>
      </c>
      <c r="G83" t="s">
        <v>26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48</v>
      </c>
      <c r="P83" s="5" t="s">
        <v>22</v>
      </c>
      <c r="Q83" t="s">
        <v>22</v>
      </c>
      <c r="R83" t="s">
        <v>26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570</v>
      </c>
    </row>
    <row r="84" spans="1:29" x14ac:dyDescent="0.25">
      <c r="A84" t="s">
        <v>546</v>
      </c>
      <c r="B84" t="s">
        <v>40</v>
      </c>
      <c r="C84" t="s">
        <v>22</v>
      </c>
      <c r="D84" t="s">
        <v>25</v>
      </c>
      <c r="E84" t="s">
        <v>571</v>
      </c>
      <c r="F84" t="s">
        <v>572</v>
      </c>
      <c r="G84" t="s">
        <v>26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127</v>
      </c>
      <c r="P84" s="5" t="s">
        <v>571</v>
      </c>
      <c r="Q84" t="s">
        <v>22</v>
      </c>
      <c r="R84" t="s">
        <v>26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573</v>
      </c>
    </row>
    <row r="85" spans="1:29" x14ac:dyDescent="0.25">
      <c r="A85" t="s">
        <v>120</v>
      </c>
      <c r="B85" t="s">
        <v>40</v>
      </c>
      <c r="C85" t="s">
        <v>22</v>
      </c>
      <c r="D85" t="s">
        <v>31</v>
      </c>
      <c r="E85" t="s">
        <v>22</v>
      </c>
      <c r="F85" t="s">
        <v>574</v>
      </c>
      <c r="G85" t="s">
        <v>26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299</v>
      </c>
      <c r="P85" s="5" t="s">
        <v>22</v>
      </c>
      <c r="Q85" t="s">
        <v>22</v>
      </c>
      <c r="R85" t="s">
        <v>26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575</v>
      </c>
    </row>
    <row r="86" spans="1:29" x14ac:dyDescent="0.25">
      <c r="A86" t="s">
        <v>576</v>
      </c>
      <c r="B86" t="s">
        <v>40</v>
      </c>
      <c r="C86" t="s">
        <v>22</v>
      </c>
      <c r="D86" t="s">
        <v>35</v>
      </c>
      <c r="E86" t="s">
        <v>22</v>
      </c>
      <c r="F86" t="s">
        <v>577</v>
      </c>
      <c r="G86" t="s">
        <v>26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74</v>
      </c>
      <c r="P86" s="5" t="s">
        <v>22</v>
      </c>
      <c r="Q86" t="s">
        <v>22</v>
      </c>
      <c r="R86" t="s">
        <v>26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578</v>
      </c>
    </row>
    <row r="87" spans="1:29" x14ac:dyDescent="0.25">
      <c r="A87" t="s">
        <v>438</v>
      </c>
      <c r="B87" t="s">
        <v>45</v>
      </c>
      <c r="C87" t="s">
        <v>22</v>
      </c>
      <c r="D87" t="s">
        <v>26</v>
      </c>
      <c r="E87" t="s">
        <v>22</v>
      </c>
      <c r="F87" t="s">
        <v>579</v>
      </c>
      <c r="G87" t="s">
        <v>26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273</v>
      </c>
      <c r="P87" s="5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26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580</v>
      </c>
    </row>
    <row r="88" spans="1:29" x14ac:dyDescent="0.25">
      <c r="A88" t="s">
        <v>581</v>
      </c>
      <c r="B88" t="s">
        <v>45</v>
      </c>
      <c r="C88" t="s">
        <v>22</v>
      </c>
      <c r="D88" t="s">
        <v>27</v>
      </c>
      <c r="E88" t="s">
        <v>22</v>
      </c>
      <c r="F88" t="s">
        <v>579</v>
      </c>
      <c r="G88" t="s">
        <v>26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67</v>
      </c>
      <c r="P88" s="5" t="s">
        <v>22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26</v>
      </c>
      <c r="W88" t="s">
        <v>22</v>
      </c>
      <c r="X88" t="s">
        <v>22</v>
      </c>
      <c r="Y88" t="s">
        <v>22</v>
      </c>
      <c r="Z88" t="s">
        <v>22</v>
      </c>
      <c r="AA88" t="s">
        <v>22</v>
      </c>
      <c r="AB88" t="s">
        <v>22</v>
      </c>
      <c r="AC88" t="s">
        <v>582</v>
      </c>
    </row>
    <row r="89" spans="1:29" x14ac:dyDescent="0.25">
      <c r="A89" t="s">
        <v>408</v>
      </c>
      <c r="B89" t="s">
        <v>45</v>
      </c>
      <c r="C89" t="s">
        <v>22</v>
      </c>
      <c r="D89" t="s">
        <v>36</v>
      </c>
      <c r="E89" t="s">
        <v>22</v>
      </c>
      <c r="F89" t="s">
        <v>579</v>
      </c>
      <c r="G89" t="s">
        <v>26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583</v>
      </c>
      <c r="P89" s="5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26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584</v>
      </c>
    </row>
    <row r="90" spans="1:29" x14ac:dyDescent="0.25">
      <c r="A90" t="s">
        <v>585</v>
      </c>
      <c r="B90" t="s">
        <v>45</v>
      </c>
      <c r="C90" t="s">
        <v>27</v>
      </c>
      <c r="D90" t="s">
        <v>42</v>
      </c>
      <c r="E90" t="s">
        <v>22</v>
      </c>
      <c r="F90" t="s">
        <v>579</v>
      </c>
      <c r="G90" t="s">
        <v>26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289</v>
      </c>
      <c r="P90" s="5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26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586</v>
      </c>
    </row>
    <row r="91" spans="1:29" x14ac:dyDescent="0.25">
      <c r="A91" t="s">
        <v>587</v>
      </c>
      <c r="B91" t="s">
        <v>45</v>
      </c>
      <c r="C91" t="s">
        <v>42</v>
      </c>
      <c r="D91" t="s">
        <v>47</v>
      </c>
      <c r="E91" t="s">
        <v>22</v>
      </c>
      <c r="F91" t="s">
        <v>579</v>
      </c>
      <c r="G91" t="s">
        <v>26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73</v>
      </c>
      <c r="P91" s="5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26</v>
      </c>
      <c r="W91" t="s">
        <v>22</v>
      </c>
      <c r="X91" t="s">
        <v>22</v>
      </c>
      <c r="Y91" t="s">
        <v>22</v>
      </c>
      <c r="Z91" t="s">
        <v>22</v>
      </c>
      <c r="AA91" t="s">
        <v>22</v>
      </c>
      <c r="AB91" t="s">
        <v>22</v>
      </c>
      <c r="AC91" t="s">
        <v>588</v>
      </c>
    </row>
    <row r="92" spans="1:29" x14ac:dyDescent="0.25">
      <c r="A92" t="s">
        <v>589</v>
      </c>
      <c r="B92" t="s">
        <v>45</v>
      </c>
      <c r="C92" t="s">
        <v>22</v>
      </c>
      <c r="D92" t="s">
        <v>52</v>
      </c>
      <c r="E92" t="s">
        <v>22</v>
      </c>
      <c r="F92" t="s">
        <v>579</v>
      </c>
      <c r="G92" t="s">
        <v>26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590</v>
      </c>
      <c r="P92" s="5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26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591</v>
      </c>
    </row>
    <row r="93" spans="1:29" x14ac:dyDescent="0.25">
      <c r="A93" t="s">
        <v>88</v>
      </c>
      <c r="B93" t="s">
        <v>50</v>
      </c>
      <c r="C93" t="s">
        <v>22</v>
      </c>
      <c r="D93" t="s">
        <v>22</v>
      </c>
      <c r="E93" t="s">
        <v>22</v>
      </c>
      <c r="F93" t="s">
        <v>353</v>
      </c>
      <c r="G93" t="s">
        <v>26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111</v>
      </c>
      <c r="P93" s="5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592</v>
      </c>
    </row>
    <row r="94" spans="1:29" x14ac:dyDescent="0.25">
      <c r="A94" t="s">
        <v>160</v>
      </c>
      <c r="B94" t="s">
        <v>50</v>
      </c>
      <c r="C94" t="s">
        <v>22</v>
      </c>
      <c r="D94" t="s">
        <v>22</v>
      </c>
      <c r="E94" t="s">
        <v>22</v>
      </c>
      <c r="F94" t="s">
        <v>353</v>
      </c>
      <c r="G94" t="s">
        <v>26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118</v>
      </c>
      <c r="P94" s="5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593</v>
      </c>
    </row>
    <row r="95" spans="1:29" x14ac:dyDescent="0.25">
      <c r="A95" t="s">
        <v>113</v>
      </c>
      <c r="B95" t="s">
        <v>50</v>
      </c>
      <c r="C95" t="s">
        <v>22</v>
      </c>
      <c r="D95" t="s">
        <v>22</v>
      </c>
      <c r="E95" t="s">
        <v>22</v>
      </c>
      <c r="F95" t="s">
        <v>353</v>
      </c>
      <c r="G95" t="s">
        <v>26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124</v>
      </c>
      <c r="P95" s="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594</v>
      </c>
    </row>
    <row r="96" spans="1:29" x14ac:dyDescent="0.25">
      <c r="A96" t="s">
        <v>595</v>
      </c>
      <c r="B96" t="s">
        <v>55</v>
      </c>
      <c r="C96" t="s">
        <v>36</v>
      </c>
      <c r="D96" t="s">
        <v>124</v>
      </c>
      <c r="E96" t="s">
        <v>26</v>
      </c>
      <c r="F96" t="s">
        <v>596</v>
      </c>
      <c r="G96" t="s">
        <v>22</v>
      </c>
      <c r="H96" t="s">
        <v>26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69</v>
      </c>
      <c r="P96" s="5" t="s">
        <v>26</v>
      </c>
      <c r="Q96" t="s">
        <v>26</v>
      </c>
      <c r="R96" t="s">
        <v>26</v>
      </c>
      <c r="S96" t="s">
        <v>26</v>
      </c>
      <c r="T96" t="s">
        <v>22</v>
      </c>
      <c r="U96" t="s">
        <v>22</v>
      </c>
      <c r="V96" t="s">
        <v>26</v>
      </c>
      <c r="W96" t="s">
        <v>26</v>
      </c>
      <c r="X96" t="s">
        <v>26</v>
      </c>
      <c r="Y96" t="s">
        <v>26</v>
      </c>
      <c r="Z96" t="s">
        <v>26</v>
      </c>
      <c r="AA96" t="s">
        <v>26</v>
      </c>
      <c r="AB96" t="s">
        <v>22</v>
      </c>
      <c r="AC96" t="s">
        <v>597</v>
      </c>
    </row>
    <row r="97" spans="1:29" x14ac:dyDescent="0.25">
      <c r="A97" t="s">
        <v>88</v>
      </c>
      <c r="B97" t="s">
        <v>55</v>
      </c>
      <c r="C97" t="s">
        <v>36</v>
      </c>
      <c r="D97" t="s">
        <v>132</v>
      </c>
      <c r="E97" t="s">
        <v>27</v>
      </c>
      <c r="F97" t="s">
        <v>598</v>
      </c>
      <c r="G97" t="s">
        <v>22</v>
      </c>
      <c r="H97" t="s">
        <v>26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599</v>
      </c>
      <c r="P97" s="5" t="s">
        <v>27</v>
      </c>
      <c r="Q97" t="s">
        <v>26</v>
      </c>
      <c r="R97" t="s">
        <v>26</v>
      </c>
      <c r="S97" t="s">
        <v>26</v>
      </c>
      <c r="T97" t="s">
        <v>22</v>
      </c>
      <c r="U97" t="s">
        <v>22</v>
      </c>
      <c r="V97" t="s">
        <v>26</v>
      </c>
      <c r="W97" t="s">
        <v>26</v>
      </c>
      <c r="X97" t="s">
        <v>26</v>
      </c>
      <c r="Y97" t="s">
        <v>26</v>
      </c>
      <c r="Z97" t="s">
        <v>26</v>
      </c>
      <c r="AA97" t="s">
        <v>26</v>
      </c>
      <c r="AB97" t="s">
        <v>22</v>
      </c>
      <c r="AC97" t="s">
        <v>600</v>
      </c>
    </row>
    <row r="98" spans="1:29" x14ac:dyDescent="0.25">
      <c r="A98" t="s">
        <v>259</v>
      </c>
      <c r="B98" t="s">
        <v>55</v>
      </c>
      <c r="C98" t="s">
        <v>36</v>
      </c>
      <c r="D98" t="s">
        <v>140</v>
      </c>
      <c r="E98" t="s">
        <v>36</v>
      </c>
      <c r="F98" t="s">
        <v>601</v>
      </c>
      <c r="G98" t="s">
        <v>22</v>
      </c>
      <c r="H98" t="s">
        <v>26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602</v>
      </c>
      <c r="P98" s="5" t="s">
        <v>36</v>
      </c>
      <c r="Q98" t="s">
        <v>26</v>
      </c>
      <c r="R98" t="s">
        <v>26</v>
      </c>
      <c r="S98" t="s">
        <v>26</v>
      </c>
      <c r="T98" t="s">
        <v>22</v>
      </c>
      <c r="U98" t="s">
        <v>22</v>
      </c>
      <c r="V98" t="s">
        <v>26</v>
      </c>
      <c r="W98" t="s">
        <v>26</v>
      </c>
      <c r="X98" t="s">
        <v>26</v>
      </c>
      <c r="Y98" t="s">
        <v>26</v>
      </c>
      <c r="Z98" t="s">
        <v>26</v>
      </c>
      <c r="AA98" t="s">
        <v>26</v>
      </c>
      <c r="AB98" t="s">
        <v>22</v>
      </c>
      <c r="AC98" t="s">
        <v>603</v>
      </c>
    </row>
    <row r="99" spans="1:29" x14ac:dyDescent="0.25">
      <c r="A99" t="s">
        <v>392</v>
      </c>
      <c r="B99" t="s">
        <v>55</v>
      </c>
      <c r="C99" t="s">
        <v>90</v>
      </c>
      <c r="D99" t="s">
        <v>150</v>
      </c>
      <c r="E99" t="s">
        <v>42</v>
      </c>
      <c r="F99" t="s">
        <v>604</v>
      </c>
      <c r="G99" t="s">
        <v>22</v>
      </c>
      <c r="H99" t="s">
        <v>26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605</v>
      </c>
      <c r="P99" s="5" t="s">
        <v>42</v>
      </c>
      <c r="Q99" t="s">
        <v>26</v>
      </c>
      <c r="R99" t="s">
        <v>26</v>
      </c>
      <c r="S99" t="s">
        <v>26</v>
      </c>
      <c r="T99" t="s">
        <v>22</v>
      </c>
      <c r="U99" t="s">
        <v>22</v>
      </c>
      <c r="V99" t="s">
        <v>26</v>
      </c>
      <c r="W99" t="s">
        <v>26</v>
      </c>
      <c r="X99" t="s">
        <v>26</v>
      </c>
      <c r="Y99" t="s">
        <v>26</v>
      </c>
      <c r="Z99" t="s">
        <v>26</v>
      </c>
      <c r="AA99" t="s">
        <v>26</v>
      </c>
      <c r="AB99" t="s">
        <v>22</v>
      </c>
      <c r="AC99" t="s">
        <v>606</v>
      </c>
    </row>
    <row r="100" spans="1:29" x14ac:dyDescent="0.25">
      <c r="A100" t="s">
        <v>160</v>
      </c>
      <c r="B100" t="s">
        <v>55</v>
      </c>
      <c r="C100" t="s">
        <v>25</v>
      </c>
      <c r="D100" t="s">
        <v>159</v>
      </c>
      <c r="E100" t="s">
        <v>47</v>
      </c>
      <c r="F100" t="s">
        <v>607</v>
      </c>
      <c r="G100" t="s">
        <v>22</v>
      </c>
      <c r="H100" t="s">
        <v>26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72</v>
      </c>
      <c r="P100" s="5" t="s">
        <v>47</v>
      </c>
      <c r="Q100" t="s">
        <v>26</v>
      </c>
      <c r="R100" t="s">
        <v>26</v>
      </c>
      <c r="S100" t="s">
        <v>26</v>
      </c>
      <c r="T100" t="s">
        <v>22</v>
      </c>
      <c r="U100" t="s">
        <v>22</v>
      </c>
      <c r="V100" t="s">
        <v>26</v>
      </c>
      <c r="W100" t="s">
        <v>26</v>
      </c>
      <c r="X100" t="s">
        <v>26</v>
      </c>
      <c r="Y100" t="s">
        <v>26</v>
      </c>
      <c r="Z100" t="s">
        <v>26</v>
      </c>
      <c r="AA100" t="s">
        <v>26</v>
      </c>
      <c r="AB100" t="s">
        <v>22</v>
      </c>
      <c r="AC100" t="s">
        <v>608</v>
      </c>
    </row>
    <row r="101" spans="1:29" x14ac:dyDescent="0.25">
      <c r="A101" t="s">
        <v>34</v>
      </c>
      <c r="B101" t="s">
        <v>55</v>
      </c>
      <c r="C101" t="s">
        <v>27</v>
      </c>
      <c r="D101" t="s">
        <v>119</v>
      </c>
      <c r="E101" t="s">
        <v>52</v>
      </c>
      <c r="F101" t="s">
        <v>609</v>
      </c>
      <c r="G101" t="s">
        <v>22</v>
      </c>
      <c r="H101" t="s">
        <v>26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43</v>
      </c>
      <c r="P101" s="5" t="s">
        <v>52</v>
      </c>
      <c r="Q101" t="s">
        <v>22</v>
      </c>
      <c r="R101" t="s">
        <v>26</v>
      </c>
      <c r="S101" t="s">
        <v>26</v>
      </c>
      <c r="T101" t="s">
        <v>22</v>
      </c>
      <c r="U101" t="s">
        <v>22</v>
      </c>
      <c r="V101" t="s">
        <v>26</v>
      </c>
      <c r="W101" t="s">
        <v>26</v>
      </c>
      <c r="X101" t="s">
        <v>22</v>
      </c>
      <c r="Y101" t="s">
        <v>22</v>
      </c>
      <c r="Z101" t="s">
        <v>22</v>
      </c>
      <c r="AA101" t="s">
        <v>22</v>
      </c>
      <c r="AB101" t="s">
        <v>22</v>
      </c>
      <c r="AC101" t="s">
        <v>610</v>
      </c>
    </row>
    <row r="102" spans="1:29" x14ac:dyDescent="0.25">
      <c r="A102" t="s">
        <v>175</v>
      </c>
      <c r="B102" t="s">
        <v>55</v>
      </c>
      <c r="C102" t="s">
        <v>27</v>
      </c>
      <c r="D102" t="s">
        <v>185</v>
      </c>
      <c r="E102" t="s">
        <v>25</v>
      </c>
      <c r="F102" t="s">
        <v>611</v>
      </c>
      <c r="G102" t="s">
        <v>22</v>
      </c>
      <c r="H102" t="s">
        <v>26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612</v>
      </c>
      <c r="P102" s="5" t="s">
        <v>25</v>
      </c>
      <c r="Q102" t="s">
        <v>26</v>
      </c>
      <c r="R102" t="s">
        <v>26</v>
      </c>
      <c r="S102" t="s">
        <v>26</v>
      </c>
      <c r="T102" t="s">
        <v>22</v>
      </c>
      <c r="U102" t="s">
        <v>22</v>
      </c>
      <c r="V102" t="s">
        <v>26</v>
      </c>
      <c r="W102" t="s">
        <v>26</v>
      </c>
      <c r="X102" t="s">
        <v>26</v>
      </c>
      <c r="Y102" t="s">
        <v>26</v>
      </c>
      <c r="Z102" t="s">
        <v>26</v>
      </c>
      <c r="AA102" t="s">
        <v>26</v>
      </c>
      <c r="AB102" t="s">
        <v>22</v>
      </c>
      <c r="AC102" t="s">
        <v>613</v>
      </c>
    </row>
    <row r="103" spans="1:29" x14ac:dyDescent="0.25">
      <c r="A103" t="s">
        <v>39</v>
      </c>
      <c r="B103" t="s">
        <v>55</v>
      </c>
      <c r="C103" t="s">
        <v>25</v>
      </c>
      <c r="D103" t="s">
        <v>190</v>
      </c>
      <c r="E103" t="s">
        <v>31</v>
      </c>
      <c r="F103" t="s">
        <v>614</v>
      </c>
      <c r="G103" t="s">
        <v>22</v>
      </c>
      <c r="H103" t="s">
        <v>26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157</v>
      </c>
      <c r="P103" s="5" t="s">
        <v>31</v>
      </c>
      <c r="Q103" t="s">
        <v>26</v>
      </c>
      <c r="R103" t="s">
        <v>26</v>
      </c>
      <c r="S103" t="s">
        <v>26</v>
      </c>
      <c r="T103" t="s">
        <v>22</v>
      </c>
      <c r="U103" t="s">
        <v>22</v>
      </c>
      <c r="V103" t="s">
        <v>26</v>
      </c>
      <c r="W103" t="s">
        <v>26</v>
      </c>
      <c r="X103" t="s">
        <v>26</v>
      </c>
      <c r="Y103" t="s">
        <v>26</v>
      </c>
      <c r="Z103" t="s">
        <v>26</v>
      </c>
      <c r="AA103" t="s">
        <v>26</v>
      </c>
      <c r="AB103" t="s">
        <v>22</v>
      </c>
      <c r="AC103" t="s">
        <v>615</v>
      </c>
    </row>
    <row r="104" spans="1:29" x14ac:dyDescent="0.25">
      <c r="A104" t="s">
        <v>113</v>
      </c>
      <c r="B104" t="s">
        <v>55</v>
      </c>
      <c r="C104" t="s">
        <v>36</v>
      </c>
      <c r="D104" t="s">
        <v>164</v>
      </c>
      <c r="E104" t="s">
        <v>35</v>
      </c>
      <c r="F104" t="s">
        <v>616</v>
      </c>
      <c r="G104" t="s">
        <v>22</v>
      </c>
      <c r="H104" t="s">
        <v>26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103</v>
      </c>
      <c r="P104" s="5" t="s">
        <v>35</v>
      </c>
      <c r="Q104" t="s">
        <v>26</v>
      </c>
      <c r="R104" t="s">
        <v>26</v>
      </c>
      <c r="S104" t="s">
        <v>26</v>
      </c>
      <c r="T104" t="s">
        <v>22</v>
      </c>
      <c r="U104" t="s">
        <v>22</v>
      </c>
      <c r="V104" t="s">
        <v>26</v>
      </c>
      <c r="W104" t="s">
        <v>26</v>
      </c>
      <c r="X104" t="s">
        <v>26</v>
      </c>
      <c r="Y104" t="s">
        <v>26</v>
      </c>
      <c r="Z104" t="s">
        <v>26</v>
      </c>
      <c r="AA104" t="s">
        <v>26</v>
      </c>
      <c r="AB104" t="s">
        <v>22</v>
      </c>
      <c r="AC104" t="s">
        <v>617</v>
      </c>
    </row>
    <row r="105" spans="1:29" x14ac:dyDescent="0.25">
      <c r="A105" t="s">
        <v>618</v>
      </c>
      <c r="B105" t="s">
        <v>55</v>
      </c>
      <c r="C105" t="s">
        <v>27</v>
      </c>
      <c r="D105" t="s">
        <v>169</v>
      </c>
      <c r="E105" t="s">
        <v>40</v>
      </c>
      <c r="F105" t="s">
        <v>619</v>
      </c>
      <c r="G105" t="s">
        <v>22</v>
      </c>
      <c r="H105" t="s">
        <v>26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620</v>
      </c>
      <c r="P105" s="5" t="s">
        <v>40</v>
      </c>
      <c r="Q105" t="s">
        <v>26</v>
      </c>
      <c r="R105" t="s">
        <v>26</v>
      </c>
      <c r="S105" t="s">
        <v>26</v>
      </c>
      <c r="T105" t="s">
        <v>22</v>
      </c>
      <c r="U105" t="s">
        <v>22</v>
      </c>
      <c r="V105" t="s">
        <v>26</v>
      </c>
      <c r="W105" t="s">
        <v>26</v>
      </c>
      <c r="X105" t="s">
        <v>26</v>
      </c>
      <c r="Y105" t="s">
        <v>26</v>
      </c>
      <c r="Z105" t="s">
        <v>26</v>
      </c>
      <c r="AA105" t="s">
        <v>26</v>
      </c>
      <c r="AB105" t="s">
        <v>22</v>
      </c>
      <c r="AC105" t="s">
        <v>621</v>
      </c>
    </row>
    <row r="106" spans="1:29" x14ac:dyDescent="0.25">
      <c r="A106" t="s">
        <v>141</v>
      </c>
      <c r="B106" t="s">
        <v>55</v>
      </c>
      <c r="C106" t="s">
        <v>27</v>
      </c>
      <c r="D106" t="s">
        <v>215</v>
      </c>
      <c r="E106" t="s">
        <v>45</v>
      </c>
      <c r="F106" t="s">
        <v>622</v>
      </c>
      <c r="G106" t="s">
        <v>22</v>
      </c>
      <c r="H106" t="s">
        <v>26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171</v>
      </c>
      <c r="P106" s="5" t="s">
        <v>45</v>
      </c>
      <c r="Q106" t="s">
        <v>26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26</v>
      </c>
      <c r="Y106" t="s">
        <v>26</v>
      </c>
      <c r="Z106" t="s">
        <v>26</v>
      </c>
      <c r="AA106" t="s">
        <v>26</v>
      </c>
      <c r="AB106" t="s">
        <v>22</v>
      </c>
      <c r="AC106" t="s">
        <v>623</v>
      </c>
    </row>
    <row r="107" spans="1:29" x14ac:dyDescent="0.25">
      <c r="A107" t="s">
        <v>624</v>
      </c>
      <c r="B107" t="s">
        <v>55</v>
      </c>
      <c r="C107" t="s">
        <v>25</v>
      </c>
      <c r="D107" t="s">
        <v>209</v>
      </c>
      <c r="E107" t="s">
        <v>50</v>
      </c>
      <c r="F107" t="s">
        <v>625</v>
      </c>
      <c r="G107" t="s">
        <v>22</v>
      </c>
      <c r="H107" t="s">
        <v>26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109</v>
      </c>
      <c r="P107" s="5" t="s">
        <v>50</v>
      </c>
      <c r="Q107" t="s">
        <v>26</v>
      </c>
      <c r="R107" t="s">
        <v>26</v>
      </c>
      <c r="S107" t="s">
        <v>26</v>
      </c>
      <c r="T107" t="s">
        <v>22</v>
      </c>
      <c r="U107" t="s">
        <v>26</v>
      </c>
      <c r="V107" t="s">
        <v>26</v>
      </c>
      <c r="W107" t="s">
        <v>26</v>
      </c>
      <c r="X107" t="s">
        <v>26</v>
      </c>
      <c r="Y107" t="s">
        <v>26</v>
      </c>
      <c r="Z107" t="s">
        <v>26</v>
      </c>
      <c r="AA107" t="s">
        <v>26</v>
      </c>
      <c r="AB107" t="s">
        <v>22</v>
      </c>
      <c r="AC107" t="s">
        <v>626</v>
      </c>
    </row>
    <row r="108" spans="1:29" x14ac:dyDescent="0.25">
      <c r="A108" t="s">
        <v>627</v>
      </c>
      <c r="B108" t="s">
        <v>55</v>
      </c>
      <c r="C108" t="s">
        <v>26</v>
      </c>
      <c r="D108" t="s">
        <v>228</v>
      </c>
      <c r="E108" t="s">
        <v>55</v>
      </c>
      <c r="F108" t="s">
        <v>628</v>
      </c>
      <c r="G108" t="s">
        <v>22</v>
      </c>
      <c r="H108" t="s">
        <v>26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629</v>
      </c>
      <c r="P108" s="5" t="s">
        <v>55</v>
      </c>
      <c r="Q108" t="s">
        <v>26</v>
      </c>
      <c r="R108" t="s">
        <v>26</v>
      </c>
      <c r="S108" t="s">
        <v>26</v>
      </c>
      <c r="T108" t="s">
        <v>22</v>
      </c>
      <c r="U108" t="s">
        <v>22</v>
      </c>
      <c r="V108" t="s">
        <v>26</v>
      </c>
      <c r="W108" t="s">
        <v>26</v>
      </c>
      <c r="X108" t="s">
        <v>26</v>
      </c>
      <c r="Y108" t="s">
        <v>26</v>
      </c>
      <c r="Z108" t="s">
        <v>26</v>
      </c>
      <c r="AA108" t="s">
        <v>26</v>
      </c>
      <c r="AB108" t="s">
        <v>22</v>
      </c>
      <c r="AC108" t="s">
        <v>630</v>
      </c>
    </row>
    <row r="109" spans="1:29" x14ac:dyDescent="0.25">
      <c r="A109" t="s">
        <v>71</v>
      </c>
      <c r="B109" t="s">
        <v>55</v>
      </c>
      <c r="C109" t="s">
        <v>36</v>
      </c>
      <c r="D109" t="s">
        <v>233</v>
      </c>
      <c r="E109" t="s">
        <v>90</v>
      </c>
      <c r="F109" t="s">
        <v>631</v>
      </c>
      <c r="G109" t="s">
        <v>22</v>
      </c>
      <c r="H109" t="s">
        <v>26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212</v>
      </c>
      <c r="P109" s="5" t="s">
        <v>90</v>
      </c>
      <c r="Q109" t="s">
        <v>26</v>
      </c>
      <c r="R109" t="s">
        <v>26</v>
      </c>
      <c r="S109" t="s">
        <v>26</v>
      </c>
      <c r="T109" t="s">
        <v>22</v>
      </c>
      <c r="U109" t="s">
        <v>22</v>
      </c>
      <c r="V109" t="s">
        <v>26</v>
      </c>
      <c r="W109" t="s">
        <v>26</v>
      </c>
      <c r="X109" t="s">
        <v>26</v>
      </c>
      <c r="Y109" t="s">
        <v>26</v>
      </c>
      <c r="Z109" t="s">
        <v>26</v>
      </c>
      <c r="AA109" t="s">
        <v>26</v>
      </c>
      <c r="AB109" t="s">
        <v>22</v>
      </c>
      <c r="AC109" t="s">
        <v>632</v>
      </c>
    </row>
    <row r="110" spans="1:29" x14ac:dyDescent="0.25">
      <c r="A110" t="s">
        <v>633</v>
      </c>
      <c r="B110" t="s">
        <v>90</v>
      </c>
      <c r="C110" t="s">
        <v>35</v>
      </c>
      <c r="D110" t="s">
        <v>129</v>
      </c>
      <c r="E110" t="s">
        <v>94</v>
      </c>
      <c r="F110" t="s">
        <v>634</v>
      </c>
      <c r="G110" t="s">
        <v>22</v>
      </c>
      <c r="H110" t="s">
        <v>26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635</v>
      </c>
      <c r="P110" s="5" t="s">
        <v>94</v>
      </c>
      <c r="Q110" t="s">
        <v>22</v>
      </c>
      <c r="R110" t="s">
        <v>22</v>
      </c>
      <c r="S110" t="s">
        <v>22</v>
      </c>
      <c r="T110" t="s">
        <v>26</v>
      </c>
      <c r="U110" t="s">
        <v>26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26</v>
      </c>
      <c r="AC110" t="s">
        <v>636</v>
      </c>
    </row>
    <row r="111" spans="1:29" x14ac:dyDescent="0.25">
      <c r="A111" t="s">
        <v>637</v>
      </c>
      <c r="B111" t="s">
        <v>90</v>
      </c>
      <c r="C111" t="s">
        <v>31</v>
      </c>
      <c r="D111" t="s">
        <v>136</v>
      </c>
      <c r="E111" t="s">
        <v>100</v>
      </c>
      <c r="F111" t="s">
        <v>638</v>
      </c>
      <c r="G111" t="s">
        <v>22</v>
      </c>
      <c r="H111" t="s">
        <v>26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230</v>
      </c>
      <c r="P111" s="5" t="s">
        <v>100</v>
      </c>
      <c r="Q111" t="s">
        <v>22</v>
      </c>
      <c r="R111" t="s">
        <v>22</v>
      </c>
      <c r="S111" t="s">
        <v>22</v>
      </c>
      <c r="T111" t="s">
        <v>26</v>
      </c>
      <c r="U111" t="s">
        <v>26</v>
      </c>
      <c r="V111" t="s">
        <v>22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26</v>
      </c>
      <c r="AC111" t="s">
        <v>639</v>
      </c>
    </row>
    <row r="112" spans="1:29" x14ac:dyDescent="0.25">
      <c r="A112" t="s">
        <v>561</v>
      </c>
      <c r="B112" t="s">
        <v>90</v>
      </c>
      <c r="C112" t="s">
        <v>31</v>
      </c>
      <c r="D112" t="s">
        <v>145</v>
      </c>
      <c r="E112" t="s">
        <v>105</v>
      </c>
      <c r="F112" t="s">
        <v>640</v>
      </c>
      <c r="G112" t="s">
        <v>22</v>
      </c>
      <c r="H112" t="s">
        <v>26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641</v>
      </c>
      <c r="P112" s="5" t="s">
        <v>105</v>
      </c>
      <c r="Q112" t="s">
        <v>22</v>
      </c>
      <c r="R112" t="s">
        <v>22</v>
      </c>
      <c r="S112" t="s">
        <v>22</v>
      </c>
      <c r="T112" t="s">
        <v>26</v>
      </c>
      <c r="U112" t="s">
        <v>26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26</v>
      </c>
      <c r="AC112" t="s">
        <v>642</v>
      </c>
    </row>
    <row r="113" spans="1:29" x14ac:dyDescent="0.25">
      <c r="A113" t="s">
        <v>175</v>
      </c>
      <c r="B113" t="s">
        <v>90</v>
      </c>
      <c r="C113" t="s">
        <v>45</v>
      </c>
      <c r="D113" t="s">
        <v>154</v>
      </c>
      <c r="E113" t="s">
        <v>111</v>
      </c>
      <c r="F113" t="s">
        <v>643</v>
      </c>
      <c r="G113" t="s">
        <v>22</v>
      </c>
      <c r="H113" t="s">
        <v>26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644</v>
      </c>
      <c r="P113" s="5" t="s">
        <v>111</v>
      </c>
      <c r="Q113" t="s">
        <v>22</v>
      </c>
      <c r="R113" t="s">
        <v>22</v>
      </c>
      <c r="S113" t="s">
        <v>22</v>
      </c>
      <c r="T113" t="s">
        <v>26</v>
      </c>
      <c r="U113" t="s">
        <v>26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26</v>
      </c>
      <c r="AC113" t="s">
        <v>645</v>
      </c>
    </row>
    <row r="114" spans="1:29" x14ac:dyDescent="0.25">
      <c r="A114" t="s">
        <v>39</v>
      </c>
      <c r="B114" t="s">
        <v>90</v>
      </c>
      <c r="C114" t="s">
        <v>31</v>
      </c>
      <c r="D114" t="s">
        <v>174</v>
      </c>
      <c r="E114" t="s">
        <v>118</v>
      </c>
      <c r="F114" t="s">
        <v>646</v>
      </c>
      <c r="G114" t="s">
        <v>22</v>
      </c>
      <c r="H114" t="s">
        <v>26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647</v>
      </c>
      <c r="P114" s="5" t="s">
        <v>118</v>
      </c>
      <c r="Q114" t="s">
        <v>22</v>
      </c>
      <c r="R114" t="s">
        <v>22</v>
      </c>
      <c r="S114" t="s">
        <v>22</v>
      </c>
      <c r="T114" t="s">
        <v>26</v>
      </c>
      <c r="U114" t="s">
        <v>26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26</v>
      </c>
      <c r="AC114" t="s">
        <v>648</v>
      </c>
    </row>
    <row r="115" spans="1:29" x14ac:dyDescent="0.25">
      <c r="A115" t="s">
        <v>375</v>
      </c>
      <c r="B115" t="s">
        <v>90</v>
      </c>
      <c r="C115" t="s">
        <v>27</v>
      </c>
      <c r="D115" t="s">
        <v>224</v>
      </c>
      <c r="E115" t="s">
        <v>124</v>
      </c>
      <c r="F115" t="s">
        <v>649</v>
      </c>
      <c r="G115" t="s">
        <v>22</v>
      </c>
      <c r="H115" t="s">
        <v>26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650</v>
      </c>
      <c r="P115" s="5" t="s">
        <v>124</v>
      </c>
      <c r="Q115" t="s">
        <v>22</v>
      </c>
      <c r="R115" t="s">
        <v>22</v>
      </c>
      <c r="S115" t="s">
        <v>22</v>
      </c>
      <c r="T115" t="s">
        <v>26</v>
      </c>
      <c r="U115" t="s">
        <v>26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26</v>
      </c>
      <c r="AC115" t="s">
        <v>651</v>
      </c>
    </row>
    <row r="116" spans="1:29" x14ac:dyDescent="0.25">
      <c r="A116" t="s">
        <v>120</v>
      </c>
      <c r="B116" t="s">
        <v>90</v>
      </c>
      <c r="C116" t="s">
        <v>27</v>
      </c>
      <c r="D116" t="s">
        <v>220</v>
      </c>
      <c r="E116" t="s">
        <v>129</v>
      </c>
      <c r="F116" t="s">
        <v>652</v>
      </c>
      <c r="G116" t="s">
        <v>22</v>
      </c>
      <c r="H116" t="s">
        <v>26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653</v>
      </c>
      <c r="P116" s="5" t="s">
        <v>129</v>
      </c>
      <c r="Q116" t="s">
        <v>22</v>
      </c>
      <c r="R116" t="s">
        <v>22</v>
      </c>
      <c r="S116" t="s">
        <v>22</v>
      </c>
      <c r="T116" t="s">
        <v>26</v>
      </c>
      <c r="U116" t="s">
        <v>26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26</v>
      </c>
      <c r="AC116" t="s">
        <v>654</v>
      </c>
    </row>
    <row r="117" spans="1:29" x14ac:dyDescent="0.25">
      <c r="A117" t="s">
        <v>27</v>
      </c>
      <c r="B117" t="s">
        <v>90</v>
      </c>
      <c r="C117" t="s">
        <v>27</v>
      </c>
      <c r="D117" t="s">
        <v>199</v>
      </c>
      <c r="E117" t="s">
        <v>132</v>
      </c>
      <c r="F117" t="s">
        <v>579</v>
      </c>
      <c r="G117" t="s">
        <v>22</v>
      </c>
      <c r="H117" t="s">
        <v>26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79</v>
      </c>
      <c r="P117" s="5" t="s">
        <v>132</v>
      </c>
      <c r="Q117" t="s">
        <v>22</v>
      </c>
      <c r="R117" t="s">
        <v>22</v>
      </c>
      <c r="S117" t="s">
        <v>22</v>
      </c>
      <c r="T117" t="s">
        <v>26</v>
      </c>
      <c r="U117" t="s">
        <v>26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26</v>
      </c>
      <c r="AC117" t="s">
        <v>655</v>
      </c>
    </row>
    <row r="118" spans="1:29" x14ac:dyDescent="0.25">
      <c r="A118" t="s">
        <v>216</v>
      </c>
      <c r="B118" t="s">
        <v>90</v>
      </c>
      <c r="C118" t="s">
        <v>27</v>
      </c>
      <c r="D118" t="s">
        <v>196</v>
      </c>
      <c r="E118" t="s">
        <v>136</v>
      </c>
      <c r="F118" t="s">
        <v>406</v>
      </c>
      <c r="G118" t="s">
        <v>22</v>
      </c>
      <c r="H118" t="s">
        <v>26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83</v>
      </c>
      <c r="P118" s="5" t="s">
        <v>136</v>
      </c>
      <c r="Q118" t="s">
        <v>22</v>
      </c>
      <c r="R118" t="s">
        <v>22</v>
      </c>
      <c r="S118" t="s">
        <v>22</v>
      </c>
      <c r="T118" t="s">
        <v>26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22</v>
      </c>
      <c r="AA118" t="s">
        <v>22</v>
      </c>
      <c r="AB118" t="s">
        <v>26</v>
      </c>
      <c r="AC118" t="s">
        <v>656</v>
      </c>
    </row>
    <row r="119" spans="1:29" x14ac:dyDescent="0.25">
      <c r="A119" t="s">
        <v>657</v>
      </c>
      <c r="B119" t="s">
        <v>90</v>
      </c>
      <c r="C119" t="s">
        <v>27</v>
      </c>
      <c r="D119" t="s">
        <v>204</v>
      </c>
      <c r="E119" t="s">
        <v>140</v>
      </c>
      <c r="F119" t="s">
        <v>658</v>
      </c>
      <c r="G119" t="s">
        <v>22</v>
      </c>
      <c r="H119" t="s">
        <v>26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595</v>
      </c>
      <c r="P119" s="5" t="s">
        <v>140</v>
      </c>
      <c r="Q119" t="s">
        <v>22</v>
      </c>
      <c r="R119" t="s">
        <v>22</v>
      </c>
      <c r="S119" t="s">
        <v>22</v>
      </c>
      <c r="T119" t="s">
        <v>26</v>
      </c>
      <c r="U119" t="s">
        <v>26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26</v>
      </c>
      <c r="AC119" t="s">
        <v>659</v>
      </c>
    </row>
    <row r="120" spans="1:29" x14ac:dyDescent="0.25">
      <c r="A120" t="s">
        <v>108</v>
      </c>
      <c r="B120" t="s">
        <v>94</v>
      </c>
      <c r="C120" t="s">
        <v>31</v>
      </c>
      <c r="D120" t="s">
        <v>63</v>
      </c>
      <c r="E120" t="s">
        <v>145</v>
      </c>
      <c r="F120" t="s">
        <v>557</v>
      </c>
      <c r="G120" t="s">
        <v>22</v>
      </c>
      <c r="H120" t="s">
        <v>22</v>
      </c>
      <c r="I120" t="s">
        <v>26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660</v>
      </c>
      <c r="P120" s="5" t="s">
        <v>145</v>
      </c>
      <c r="Q120" t="s">
        <v>26</v>
      </c>
      <c r="R120" t="s">
        <v>26</v>
      </c>
      <c r="S120" t="s">
        <v>26</v>
      </c>
      <c r="T120" t="s">
        <v>22</v>
      </c>
      <c r="U120" t="s">
        <v>22</v>
      </c>
      <c r="V120" t="s">
        <v>26</v>
      </c>
      <c r="W120" t="s">
        <v>26</v>
      </c>
      <c r="X120" t="s">
        <v>26</v>
      </c>
      <c r="Y120" t="s">
        <v>26</v>
      </c>
      <c r="Z120" t="s">
        <v>26</v>
      </c>
      <c r="AA120" t="s">
        <v>26</v>
      </c>
      <c r="AB120" t="s">
        <v>22</v>
      </c>
      <c r="AC120" t="s">
        <v>661</v>
      </c>
    </row>
    <row r="121" spans="1:29" x14ac:dyDescent="0.25">
      <c r="A121" t="s">
        <v>186</v>
      </c>
      <c r="B121" t="s">
        <v>94</v>
      </c>
      <c r="C121" t="s">
        <v>31</v>
      </c>
      <c r="D121" t="s">
        <v>22</v>
      </c>
      <c r="E121" t="s">
        <v>150</v>
      </c>
      <c r="F121" t="s">
        <v>353</v>
      </c>
      <c r="G121" t="s">
        <v>22</v>
      </c>
      <c r="H121" t="s">
        <v>22</v>
      </c>
      <c r="I121" t="s">
        <v>26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662</v>
      </c>
      <c r="P121" s="5" t="s">
        <v>150</v>
      </c>
      <c r="Q121" t="s">
        <v>26</v>
      </c>
      <c r="R121" t="s">
        <v>26</v>
      </c>
      <c r="S121" t="s">
        <v>26</v>
      </c>
      <c r="T121" t="s">
        <v>26</v>
      </c>
      <c r="U121" t="s">
        <v>26</v>
      </c>
      <c r="V121" t="s">
        <v>26</v>
      </c>
      <c r="W121" t="s">
        <v>26</v>
      </c>
      <c r="X121" t="s">
        <v>26</v>
      </c>
      <c r="Y121" t="s">
        <v>26</v>
      </c>
      <c r="Z121" t="s">
        <v>26</v>
      </c>
      <c r="AA121" t="s">
        <v>26</v>
      </c>
      <c r="AB121" t="s">
        <v>26</v>
      </c>
      <c r="AC121" t="s">
        <v>663</v>
      </c>
    </row>
    <row r="122" spans="1:29" x14ac:dyDescent="0.25">
      <c r="A122" t="s">
        <v>88</v>
      </c>
      <c r="B122" t="s">
        <v>94</v>
      </c>
      <c r="C122" t="s">
        <v>31</v>
      </c>
      <c r="D122" t="s">
        <v>268</v>
      </c>
      <c r="E122" t="s">
        <v>154</v>
      </c>
      <c r="F122" t="s">
        <v>664</v>
      </c>
      <c r="G122" t="s">
        <v>22</v>
      </c>
      <c r="H122" t="s">
        <v>22</v>
      </c>
      <c r="I122" t="s">
        <v>26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665</v>
      </c>
      <c r="P122" s="5" t="s">
        <v>154</v>
      </c>
      <c r="Q122" t="s">
        <v>26</v>
      </c>
      <c r="R122" t="s">
        <v>26</v>
      </c>
      <c r="S122" t="s">
        <v>26</v>
      </c>
      <c r="T122" t="s">
        <v>22</v>
      </c>
      <c r="U122" t="s">
        <v>22</v>
      </c>
      <c r="V122" t="s">
        <v>26</v>
      </c>
      <c r="W122" t="s">
        <v>26</v>
      </c>
      <c r="X122" t="s">
        <v>22</v>
      </c>
      <c r="Y122" t="s">
        <v>26</v>
      </c>
      <c r="Z122" t="s">
        <v>26</v>
      </c>
      <c r="AA122" t="s">
        <v>26</v>
      </c>
      <c r="AB122" t="s">
        <v>22</v>
      </c>
      <c r="AC122" t="s">
        <v>666</v>
      </c>
    </row>
    <row r="123" spans="1:29" x14ac:dyDescent="0.25">
      <c r="A123" t="s">
        <v>514</v>
      </c>
      <c r="B123" t="s">
        <v>94</v>
      </c>
      <c r="C123" t="s">
        <v>31</v>
      </c>
      <c r="D123" t="s">
        <v>62</v>
      </c>
      <c r="E123" t="s">
        <v>159</v>
      </c>
      <c r="F123" t="s">
        <v>667</v>
      </c>
      <c r="G123" t="s">
        <v>22</v>
      </c>
      <c r="H123" t="s">
        <v>22</v>
      </c>
      <c r="I123" t="s">
        <v>26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77</v>
      </c>
      <c r="P123" s="5" t="s">
        <v>159</v>
      </c>
      <c r="Q123" t="s">
        <v>26</v>
      </c>
      <c r="R123" t="s">
        <v>26</v>
      </c>
      <c r="S123" t="s">
        <v>26</v>
      </c>
      <c r="T123" t="s">
        <v>22</v>
      </c>
      <c r="U123" t="s">
        <v>22</v>
      </c>
      <c r="V123" t="s">
        <v>26</v>
      </c>
      <c r="W123" t="s">
        <v>26</v>
      </c>
      <c r="X123" t="s">
        <v>22</v>
      </c>
      <c r="Y123" t="s">
        <v>26</v>
      </c>
      <c r="Z123" t="s">
        <v>26</v>
      </c>
      <c r="AA123" t="s">
        <v>26</v>
      </c>
      <c r="AB123" t="s">
        <v>22</v>
      </c>
      <c r="AC123" t="s">
        <v>668</v>
      </c>
    </row>
    <row r="124" spans="1:29" x14ac:dyDescent="0.25">
      <c r="A124" t="s">
        <v>392</v>
      </c>
      <c r="B124" t="s">
        <v>94</v>
      </c>
      <c r="C124" t="s">
        <v>27</v>
      </c>
      <c r="D124" t="s">
        <v>213</v>
      </c>
      <c r="E124" t="s">
        <v>164</v>
      </c>
      <c r="F124" t="s">
        <v>638</v>
      </c>
      <c r="G124" t="s">
        <v>22</v>
      </c>
      <c r="H124" t="s">
        <v>22</v>
      </c>
      <c r="I124" t="s">
        <v>26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82</v>
      </c>
      <c r="P124" s="5" t="s">
        <v>164</v>
      </c>
      <c r="Q124" t="s">
        <v>26</v>
      </c>
      <c r="R124" t="s">
        <v>26</v>
      </c>
      <c r="S124" t="s">
        <v>26</v>
      </c>
      <c r="T124" t="s">
        <v>22</v>
      </c>
      <c r="U124" t="s">
        <v>22</v>
      </c>
      <c r="V124" t="s">
        <v>26</v>
      </c>
      <c r="W124" t="s">
        <v>26</v>
      </c>
      <c r="X124" t="s">
        <v>26</v>
      </c>
      <c r="Y124" t="s">
        <v>26</v>
      </c>
      <c r="Z124" t="s">
        <v>26</v>
      </c>
      <c r="AA124" t="s">
        <v>26</v>
      </c>
      <c r="AB124" t="s">
        <v>22</v>
      </c>
      <c r="AC124" t="s">
        <v>669</v>
      </c>
    </row>
    <row r="125" spans="1:29" x14ac:dyDescent="0.25">
      <c r="A125" t="s">
        <v>155</v>
      </c>
      <c r="B125" t="s">
        <v>94</v>
      </c>
      <c r="C125" t="s">
        <v>31</v>
      </c>
      <c r="D125" t="s">
        <v>178</v>
      </c>
      <c r="E125" t="s">
        <v>169</v>
      </c>
      <c r="F125" t="s">
        <v>670</v>
      </c>
      <c r="G125" t="s">
        <v>22</v>
      </c>
      <c r="H125" t="s">
        <v>22</v>
      </c>
      <c r="I125" t="s">
        <v>26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172</v>
      </c>
      <c r="P125" s="5" t="s">
        <v>169</v>
      </c>
      <c r="Q125" t="s">
        <v>26</v>
      </c>
      <c r="R125" t="s">
        <v>26</v>
      </c>
      <c r="S125" t="s">
        <v>26</v>
      </c>
      <c r="T125" t="s">
        <v>22</v>
      </c>
      <c r="U125" t="s">
        <v>22</v>
      </c>
      <c r="V125" t="s">
        <v>26</v>
      </c>
      <c r="W125" t="s">
        <v>26</v>
      </c>
      <c r="X125" t="s">
        <v>22</v>
      </c>
      <c r="Y125" t="s">
        <v>26</v>
      </c>
      <c r="Z125" t="s">
        <v>26</v>
      </c>
      <c r="AA125" t="s">
        <v>26</v>
      </c>
      <c r="AB125" t="s">
        <v>22</v>
      </c>
      <c r="AC125" t="s">
        <v>671</v>
      </c>
    </row>
    <row r="126" spans="1:29" x14ac:dyDescent="0.25">
      <c r="A126" t="s">
        <v>160</v>
      </c>
      <c r="B126" t="s">
        <v>164</v>
      </c>
      <c r="C126" t="s">
        <v>26</v>
      </c>
      <c r="D126" t="s">
        <v>202</v>
      </c>
      <c r="E126" t="s">
        <v>174</v>
      </c>
      <c r="F126" t="s">
        <v>672</v>
      </c>
      <c r="G126" t="s">
        <v>22</v>
      </c>
      <c r="H126" t="s">
        <v>22</v>
      </c>
      <c r="I126" t="s">
        <v>26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673</v>
      </c>
      <c r="P126" s="5" t="s">
        <v>174</v>
      </c>
      <c r="Q126" t="s">
        <v>26</v>
      </c>
      <c r="R126" t="s">
        <v>26</v>
      </c>
      <c r="S126" t="s">
        <v>26</v>
      </c>
      <c r="T126" t="s">
        <v>22</v>
      </c>
      <c r="U126" t="s">
        <v>22</v>
      </c>
      <c r="V126" t="s">
        <v>26</v>
      </c>
      <c r="W126" t="s">
        <v>26</v>
      </c>
      <c r="X126" t="s">
        <v>26</v>
      </c>
      <c r="Y126" t="s">
        <v>26</v>
      </c>
      <c r="Z126" t="s">
        <v>26</v>
      </c>
      <c r="AA126" t="s">
        <v>26</v>
      </c>
      <c r="AB126" t="s">
        <v>22</v>
      </c>
      <c r="AC126" t="s">
        <v>674</v>
      </c>
    </row>
    <row r="127" spans="1:29" x14ac:dyDescent="0.25">
      <c r="A127" t="s">
        <v>675</v>
      </c>
      <c r="B127" t="s">
        <v>94</v>
      </c>
      <c r="C127" t="s">
        <v>50</v>
      </c>
      <c r="D127" t="s">
        <v>291</v>
      </c>
      <c r="E127" t="s">
        <v>119</v>
      </c>
      <c r="F127" t="s">
        <v>676</v>
      </c>
      <c r="G127" t="s">
        <v>22</v>
      </c>
      <c r="H127" t="s">
        <v>22</v>
      </c>
      <c r="I127" t="s">
        <v>26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677</v>
      </c>
      <c r="P127" s="5" t="s">
        <v>119</v>
      </c>
      <c r="Q127" t="s">
        <v>22</v>
      </c>
      <c r="R127" t="s">
        <v>26</v>
      </c>
      <c r="S127" t="s">
        <v>26</v>
      </c>
      <c r="T127" t="s">
        <v>22</v>
      </c>
      <c r="U127" t="s">
        <v>22</v>
      </c>
      <c r="V127" t="s">
        <v>26</v>
      </c>
      <c r="W127" t="s">
        <v>26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678</v>
      </c>
    </row>
    <row r="128" spans="1:29" x14ac:dyDescent="0.25">
      <c r="A128" t="s">
        <v>679</v>
      </c>
      <c r="B128" t="s">
        <v>164</v>
      </c>
      <c r="C128" t="s">
        <v>42</v>
      </c>
      <c r="D128" t="s">
        <v>53</v>
      </c>
      <c r="E128" t="s">
        <v>185</v>
      </c>
      <c r="F128" t="s">
        <v>680</v>
      </c>
      <c r="G128" t="s">
        <v>22</v>
      </c>
      <c r="H128" t="s">
        <v>22</v>
      </c>
      <c r="I128" t="s">
        <v>26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194</v>
      </c>
      <c r="P128" s="5" t="s">
        <v>185</v>
      </c>
      <c r="Q128" t="s">
        <v>22</v>
      </c>
      <c r="R128" t="s">
        <v>22</v>
      </c>
      <c r="S128" t="s">
        <v>26</v>
      </c>
      <c r="T128" t="s">
        <v>22</v>
      </c>
      <c r="U128" t="s">
        <v>26</v>
      </c>
      <c r="V128" t="s">
        <v>26</v>
      </c>
      <c r="W128" t="s">
        <v>26</v>
      </c>
      <c r="X128" t="s">
        <v>22</v>
      </c>
      <c r="Y128" t="s">
        <v>26</v>
      </c>
      <c r="Z128" t="s">
        <v>26</v>
      </c>
      <c r="AA128" t="s">
        <v>26</v>
      </c>
      <c r="AB128" t="s">
        <v>22</v>
      </c>
      <c r="AC128" t="s">
        <v>681</v>
      </c>
    </row>
    <row r="129" spans="1:29" x14ac:dyDescent="0.25">
      <c r="A129" t="s">
        <v>34</v>
      </c>
      <c r="B129" t="s">
        <v>94</v>
      </c>
      <c r="C129" t="s">
        <v>31</v>
      </c>
      <c r="D129" t="s">
        <v>101</v>
      </c>
      <c r="E129" t="s">
        <v>190</v>
      </c>
      <c r="F129" t="s">
        <v>682</v>
      </c>
      <c r="G129" t="s">
        <v>22</v>
      </c>
      <c r="H129" t="s">
        <v>22</v>
      </c>
      <c r="I129" t="s">
        <v>26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683</v>
      </c>
      <c r="P129" s="5" t="s">
        <v>190</v>
      </c>
      <c r="Q129" t="s">
        <v>26</v>
      </c>
      <c r="R129" t="s">
        <v>26</v>
      </c>
      <c r="S129" t="s">
        <v>26</v>
      </c>
      <c r="T129" t="s">
        <v>22</v>
      </c>
      <c r="U129" t="s">
        <v>22</v>
      </c>
      <c r="V129" t="s">
        <v>26</v>
      </c>
      <c r="W129" t="s">
        <v>26</v>
      </c>
      <c r="X129" t="s">
        <v>26</v>
      </c>
      <c r="Y129" t="s">
        <v>26</v>
      </c>
      <c r="Z129" t="s">
        <v>26</v>
      </c>
      <c r="AA129" t="s">
        <v>26</v>
      </c>
      <c r="AB129" t="s">
        <v>22</v>
      </c>
      <c r="AC129" t="s">
        <v>684</v>
      </c>
    </row>
    <row r="130" spans="1:29" x14ac:dyDescent="0.25">
      <c r="A130" t="s">
        <v>175</v>
      </c>
      <c r="B130" t="s">
        <v>164</v>
      </c>
      <c r="C130" t="s">
        <v>50</v>
      </c>
      <c r="D130" t="s">
        <v>468</v>
      </c>
      <c r="E130" t="s">
        <v>196</v>
      </c>
      <c r="F130" t="s">
        <v>685</v>
      </c>
      <c r="G130" t="s">
        <v>22</v>
      </c>
      <c r="H130" t="s">
        <v>22</v>
      </c>
      <c r="I130" t="s">
        <v>26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78</v>
      </c>
      <c r="P130" s="5" t="s">
        <v>196</v>
      </c>
      <c r="Q130" t="s">
        <v>26</v>
      </c>
      <c r="R130" t="s">
        <v>26</v>
      </c>
      <c r="S130" t="s">
        <v>26</v>
      </c>
      <c r="T130" t="s">
        <v>22</v>
      </c>
      <c r="U130" t="s">
        <v>22</v>
      </c>
      <c r="V130" t="s">
        <v>26</v>
      </c>
      <c r="W130" t="s">
        <v>26</v>
      </c>
      <c r="X130" t="s">
        <v>26</v>
      </c>
      <c r="Y130" t="s">
        <v>26</v>
      </c>
      <c r="Z130" t="s">
        <v>26</v>
      </c>
      <c r="AA130" t="s">
        <v>26</v>
      </c>
      <c r="AB130" t="s">
        <v>22</v>
      </c>
      <c r="AC130" t="s">
        <v>686</v>
      </c>
    </row>
    <row r="131" spans="1:29" x14ac:dyDescent="0.25">
      <c r="A131" t="s">
        <v>186</v>
      </c>
      <c r="B131" t="s">
        <v>164</v>
      </c>
      <c r="C131" t="s">
        <v>90</v>
      </c>
      <c r="D131" t="s">
        <v>472</v>
      </c>
      <c r="E131" t="s">
        <v>199</v>
      </c>
      <c r="F131" t="s">
        <v>687</v>
      </c>
      <c r="G131" t="s">
        <v>22</v>
      </c>
      <c r="H131" t="s">
        <v>22</v>
      </c>
      <c r="I131" t="s">
        <v>26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87</v>
      </c>
      <c r="P131" s="5" t="s">
        <v>199</v>
      </c>
      <c r="Q131" t="s">
        <v>26</v>
      </c>
      <c r="R131" t="s">
        <v>26</v>
      </c>
      <c r="S131" t="s">
        <v>26</v>
      </c>
      <c r="T131" t="s">
        <v>22</v>
      </c>
      <c r="U131" t="s">
        <v>22</v>
      </c>
      <c r="V131" t="s">
        <v>26</v>
      </c>
      <c r="W131" t="s">
        <v>26</v>
      </c>
      <c r="X131" t="s">
        <v>26</v>
      </c>
      <c r="Y131" t="s">
        <v>26</v>
      </c>
      <c r="Z131" t="s">
        <v>26</v>
      </c>
      <c r="AA131" t="s">
        <v>26</v>
      </c>
      <c r="AB131" t="s">
        <v>22</v>
      </c>
      <c r="AC131" t="s">
        <v>688</v>
      </c>
    </row>
    <row r="132" spans="1:29" x14ac:dyDescent="0.25">
      <c r="A132" t="s">
        <v>191</v>
      </c>
      <c r="B132" t="s">
        <v>94</v>
      </c>
      <c r="C132" t="s">
        <v>31</v>
      </c>
      <c r="D132" t="s">
        <v>479</v>
      </c>
      <c r="E132" t="s">
        <v>204</v>
      </c>
      <c r="F132" t="s">
        <v>689</v>
      </c>
      <c r="G132" t="s">
        <v>22</v>
      </c>
      <c r="H132" t="s">
        <v>22</v>
      </c>
      <c r="I132" t="s">
        <v>26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690</v>
      </c>
      <c r="P132" s="5" t="s">
        <v>204</v>
      </c>
      <c r="Q132" t="s">
        <v>26</v>
      </c>
      <c r="R132" t="s">
        <v>26</v>
      </c>
      <c r="S132" t="s">
        <v>26</v>
      </c>
      <c r="T132" t="s">
        <v>22</v>
      </c>
      <c r="U132" t="s">
        <v>22</v>
      </c>
      <c r="V132" t="s">
        <v>26</v>
      </c>
      <c r="W132" t="s">
        <v>26</v>
      </c>
      <c r="X132" t="s">
        <v>26</v>
      </c>
      <c r="Y132" t="s">
        <v>26</v>
      </c>
      <c r="Z132" t="s">
        <v>26</v>
      </c>
      <c r="AA132" t="s">
        <v>26</v>
      </c>
      <c r="AB132" t="s">
        <v>22</v>
      </c>
      <c r="AC132" t="s">
        <v>691</v>
      </c>
    </row>
    <row r="133" spans="1:29" x14ac:dyDescent="0.25">
      <c r="A133" t="s">
        <v>692</v>
      </c>
      <c r="B133" t="s">
        <v>94</v>
      </c>
      <c r="C133" t="s">
        <v>42</v>
      </c>
      <c r="D133" t="s">
        <v>483</v>
      </c>
      <c r="E133" t="s">
        <v>209</v>
      </c>
      <c r="F133" t="s">
        <v>693</v>
      </c>
      <c r="G133" t="s">
        <v>22</v>
      </c>
      <c r="H133" t="s">
        <v>22</v>
      </c>
      <c r="I133" t="s">
        <v>26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694</v>
      </c>
      <c r="P133" s="5" t="s">
        <v>209</v>
      </c>
      <c r="Q133" t="s">
        <v>26</v>
      </c>
      <c r="R133" t="s">
        <v>26</v>
      </c>
      <c r="S133" t="s">
        <v>26</v>
      </c>
      <c r="T133" t="s">
        <v>22</v>
      </c>
      <c r="U133" t="s">
        <v>22</v>
      </c>
      <c r="V133" t="s">
        <v>26</v>
      </c>
      <c r="W133" t="s">
        <v>26</v>
      </c>
      <c r="X133" t="s">
        <v>26</v>
      </c>
      <c r="Y133" t="s">
        <v>26</v>
      </c>
      <c r="Z133" t="s">
        <v>26</v>
      </c>
      <c r="AA133" t="s">
        <v>26</v>
      </c>
      <c r="AB133" t="s">
        <v>22</v>
      </c>
      <c r="AC133" t="s">
        <v>695</v>
      </c>
    </row>
    <row r="134" spans="1:29" x14ac:dyDescent="0.25">
      <c r="A134" t="s">
        <v>696</v>
      </c>
      <c r="B134" t="s">
        <v>94</v>
      </c>
      <c r="C134" t="s">
        <v>25</v>
      </c>
      <c r="D134" t="s">
        <v>493</v>
      </c>
      <c r="E134" t="s">
        <v>215</v>
      </c>
      <c r="F134" t="s">
        <v>697</v>
      </c>
      <c r="G134" t="s">
        <v>22</v>
      </c>
      <c r="H134" t="s">
        <v>22</v>
      </c>
      <c r="I134" t="s">
        <v>26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698</v>
      </c>
      <c r="P134" s="5" t="s">
        <v>215</v>
      </c>
      <c r="Q134" t="s">
        <v>26</v>
      </c>
      <c r="R134" t="s">
        <v>26</v>
      </c>
      <c r="S134" t="s">
        <v>26</v>
      </c>
      <c r="T134" t="s">
        <v>22</v>
      </c>
      <c r="U134" t="s">
        <v>22</v>
      </c>
      <c r="V134" t="s">
        <v>26</v>
      </c>
      <c r="W134" t="s">
        <v>26</v>
      </c>
      <c r="X134" t="s">
        <v>22</v>
      </c>
      <c r="Y134" t="s">
        <v>26</v>
      </c>
      <c r="Z134" t="s">
        <v>26</v>
      </c>
      <c r="AA134" t="s">
        <v>26</v>
      </c>
      <c r="AB134" t="s">
        <v>22</v>
      </c>
      <c r="AC134" t="s">
        <v>699</v>
      </c>
    </row>
    <row r="135" spans="1:29" x14ac:dyDescent="0.25">
      <c r="A135" t="s">
        <v>113</v>
      </c>
      <c r="B135" t="s">
        <v>94</v>
      </c>
      <c r="C135" t="s">
        <v>26</v>
      </c>
      <c r="D135" t="s">
        <v>490</v>
      </c>
      <c r="E135" t="s">
        <v>220</v>
      </c>
      <c r="F135" t="s">
        <v>700</v>
      </c>
      <c r="G135" t="s">
        <v>22</v>
      </c>
      <c r="H135" t="s">
        <v>22</v>
      </c>
      <c r="I135" t="s">
        <v>26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701</v>
      </c>
      <c r="P135" s="5" t="s">
        <v>220</v>
      </c>
      <c r="Q135" t="s">
        <v>26</v>
      </c>
      <c r="R135" t="s">
        <v>26</v>
      </c>
      <c r="S135" t="s">
        <v>26</v>
      </c>
      <c r="T135" t="s">
        <v>22</v>
      </c>
      <c r="U135" t="s">
        <v>22</v>
      </c>
      <c r="V135" t="s">
        <v>26</v>
      </c>
      <c r="W135" t="s">
        <v>26</v>
      </c>
      <c r="X135" t="s">
        <v>26</v>
      </c>
      <c r="Y135" t="s">
        <v>26</v>
      </c>
      <c r="Z135" t="s">
        <v>26</v>
      </c>
      <c r="AA135" t="s">
        <v>26</v>
      </c>
      <c r="AB135" t="s">
        <v>22</v>
      </c>
      <c r="AC135" t="s">
        <v>702</v>
      </c>
    </row>
    <row r="136" spans="1:29" x14ac:dyDescent="0.25">
      <c r="A136" t="s">
        <v>703</v>
      </c>
      <c r="B136" t="s">
        <v>164</v>
      </c>
      <c r="C136" t="s">
        <v>36</v>
      </c>
      <c r="D136" t="s">
        <v>501</v>
      </c>
      <c r="E136" t="s">
        <v>224</v>
      </c>
      <c r="F136" t="s">
        <v>704</v>
      </c>
      <c r="G136" t="s">
        <v>22</v>
      </c>
      <c r="H136" t="s">
        <v>22</v>
      </c>
      <c r="I136" t="s">
        <v>26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86</v>
      </c>
      <c r="P136" s="5" t="s">
        <v>224</v>
      </c>
      <c r="Q136" t="s">
        <v>26</v>
      </c>
      <c r="R136" t="s">
        <v>26</v>
      </c>
      <c r="S136" t="s">
        <v>26</v>
      </c>
      <c r="T136" t="s">
        <v>22</v>
      </c>
      <c r="U136" t="s">
        <v>22</v>
      </c>
      <c r="V136" t="s">
        <v>26</v>
      </c>
      <c r="W136" t="s">
        <v>26</v>
      </c>
      <c r="X136" t="s">
        <v>26</v>
      </c>
      <c r="Y136" t="s">
        <v>26</v>
      </c>
      <c r="Z136" t="s">
        <v>26</v>
      </c>
      <c r="AA136" t="s">
        <v>26</v>
      </c>
      <c r="AB136" t="s">
        <v>22</v>
      </c>
      <c r="AC136" t="s">
        <v>705</v>
      </c>
    </row>
    <row r="137" spans="1:29" x14ac:dyDescent="0.25">
      <c r="A137" t="s">
        <v>706</v>
      </c>
      <c r="B137" t="s">
        <v>164</v>
      </c>
      <c r="C137" t="s">
        <v>27</v>
      </c>
      <c r="D137" t="s">
        <v>508</v>
      </c>
      <c r="E137" t="s">
        <v>228</v>
      </c>
      <c r="F137" t="s">
        <v>707</v>
      </c>
      <c r="G137" t="s">
        <v>22</v>
      </c>
      <c r="H137" t="s">
        <v>22</v>
      </c>
      <c r="I137" t="s">
        <v>26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708</v>
      </c>
      <c r="P137" s="5" t="s">
        <v>228</v>
      </c>
      <c r="Q137" t="s">
        <v>26</v>
      </c>
      <c r="R137" t="s">
        <v>26</v>
      </c>
      <c r="S137" t="s">
        <v>26</v>
      </c>
      <c r="T137" t="s">
        <v>22</v>
      </c>
      <c r="U137" t="s">
        <v>22</v>
      </c>
      <c r="V137" t="s">
        <v>26</v>
      </c>
      <c r="W137" t="s">
        <v>26</v>
      </c>
      <c r="X137" t="s">
        <v>26</v>
      </c>
      <c r="Y137" t="s">
        <v>26</v>
      </c>
      <c r="Z137" t="s">
        <v>26</v>
      </c>
      <c r="AA137" t="s">
        <v>26</v>
      </c>
      <c r="AB137" t="s">
        <v>22</v>
      </c>
      <c r="AC137" t="s">
        <v>709</v>
      </c>
    </row>
    <row r="138" spans="1:29" x14ac:dyDescent="0.25">
      <c r="A138" t="s">
        <v>710</v>
      </c>
      <c r="B138" t="s">
        <v>94</v>
      </c>
      <c r="C138" t="s">
        <v>27</v>
      </c>
      <c r="D138" t="s">
        <v>516</v>
      </c>
      <c r="E138" t="s">
        <v>233</v>
      </c>
      <c r="F138" t="s">
        <v>711</v>
      </c>
      <c r="G138" t="s">
        <v>22</v>
      </c>
      <c r="H138" t="s">
        <v>22</v>
      </c>
      <c r="I138" t="s">
        <v>26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152</v>
      </c>
      <c r="P138" s="5" t="s">
        <v>233</v>
      </c>
      <c r="Q138" t="s">
        <v>26</v>
      </c>
      <c r="R138" t="s">
        <v>26</v>
      </c>
      <c r="S138" t="s">
        <v>26</v>
      </c>
      <c r="T138" t="s">
        <v>22</v>
      </c>
      <c r="U138" t="s">
        <v>22</v>
      </c>
      <c r="V138" t="s">
        <v>22</v>
      </c>
      <c r="W138" t="s">
        <v>26</v>
      </c>
      <c r="X138" t="s">
        <v>26</v>
      </c>
      <c r="Y138" t="s">
        <v>26</v>
      </c>
      <c r="Z138" t="s">
        <v>26</v>
      </c>
      <c r="AA138" t="s">
        <v>26</v>
      </c>
      <c r="AB138" t="s">
        <v>22</v>
      </c>
      <c r="AC138" t="s">
        <v>712</v>
      </c>
    </row>
    <row r="139" spans="1:29" x14ac:dyDescent="0.25">
      <c r="A139" t="s">
        <v>713</v>
      </c>
      <c r="B139" t="s">
        <v>94</v>
      </c>
      <c r="C139" t="s">
        <v>31</v>
      </c>
      <c r="D139" t="s">
        <v>505</v>
      </c>
      <c r="E139" t="s">
        <v>239</v>
      </c>
      <c r="F139" t="s">
        <v>714</v>
      </c>
      <c r="G139" t="s">
        <v>22</v>
      </c>
      <c r="H139" t="s">
        <v>22</v>
      </c>
      <c r="I139" t="s">
        <v>26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108</v>
      </c>
      <c r="P139" s="5" t="s">
        <v>239</v>
      </c>
      <c r="Q139" t="s">
        <v>26</v>
      </c>
      <c r="R139" t="s">
        <v>26</v>
      </c>
      <c r="S139" t="s">
        <v>26</v>
      </c>
      <c r="T139" t="s">
        <v>22</v>
      </c>
      <c r="U139" t="s">
        <v>22</v>
      </c>
      <c r="V139" t="s">
        <v>26</v>
      </c>
      <c r="W139" t="s">
        <v>26</v>
      </c>
      <c r="X139" t="s">
        <v>26</v>
      </c>
      <c r="Y139" t="s">
        <v>26</v>
      </c>
      <c r="Z139" t="s">
        <v>26</v>
      </c>
      <c r="AA139" t="s">
        <v>26</v>
      </c>
      <c r="AB139" t="s">
        <v>22</v>
      </c>
      <c r="AC139" t="s">
        <v>715</v>
      </c>
    </row>
    <row r="140" spans="1:29" x14ac:dyDescent="0.25">
      <c r="A140" t="s">
        <v>716</v>
      </c>
      <c r="B140" t="s">
        <v>94</v>
      </c>
      <c r="C140" t="s">
        <v>31</v>
      </c>
      <c r="D140" t="s">
        <v>23</v>
      </c>
      <c r="E140" t="s">
        <v>58</v>
      </c>
      <c r="F140" t="s">
        <v>717</v>
      </c>
      <c r="G140" t="s">
        <v>22</v>
      </c>
      <c r="H140" t="s">
        <v>22</v>
      </c>
      <c r="I140" t="s">
        <v>26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418</v>
      </c>
      <c r="P140" s="5" t="s">
        <v>58</v>
      </c>
      <c r="Q140" t="s">
        <v>26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26</v>
      </c>
      <c r="Z140" t="s">
        <v>26</v>
      </c>
      <c r="AA140" t="s">
        <v>26</v>
      </c>
      <c r="AB140" t="s">
        <v>22</v>
      </c>
      <c r="AC140" t="s">
        <v>718</v>
      </c>
    </row>
    <row r="141" spans="1:29" x14ac:dyDescent="0.25">
      <c r="A141" t="s">
        <v>554</v>
      </c>
      <c r="B141" t="s">
        <v>94</v>
      </c>
      <c r="C141" t="s">
        <v>27</v>
      </c>
      <c r="D141" t="s">
        <v>193</v>
      </c>
      <c r="E141" t="s">
        <v>59</v>
      </c>
      <c r="F141" t="s">
        <v>719</v>
      </c>
      <c r="G141" t="s">
        <v>22</v>
      </c>
      <c r="H141" t="s">
        <v>22</v>
      </c>
      <c r="I141" t="s">
        <v>26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421</v>
      </c>
      <c r="P141" s="5" t="s">
        <v>59</v>
      </c>
      <c r="Q141" t="s">
        <v>22</v>
      </c>
      <c r="R141" t="s">
        <v>26</v>
      </c>
      <c r="S141" t="s">
        <v>26</v>
      </c>
      <c r="T141" t="s">
        <v>22</v>
      </c>
      <c r="U141" t="s">
        <v>22</v>
      </c>
      <c r="V141" t="s">
        <v>26</v>
      </c>
      <c r="W141" t="s">
        <v>26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720</v>
      </c>
    </row>
    <row r="142" spans="1:29" x14ac:dyDescent="0.25">
      <c r="A142" t="s">
        <v>49</v>
      </c>
      <c r="B142" t="s">
        <v>94</v>
      </c>
      <c r="C142" t="s">
        <v>35</v>
      </c>
      <c r="D142" t="s">
        <v>533</v>
      </c>
      <c r="E142" t="s">
        <v>249</v>
      </c>
      <c r="F142" t="s">
        <v>721</v>
      </c>
      <c r="G142" t="s">
        <v>22</v>
      </c>
      <c r="H142" t="s">
        <v>22</v>
      </c>
      <c r="I142" t="s">
        <v>26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499</v>
      </c>
      <c r="P142" s="5" t="s">
        <v>249</v>
      </c>
      <c r="Q142" t="s">
        <v>26</v>
      </c>
      <c r="R142" t="s">
        <v>26</v>
      </c>
      <c r="S142" t="s">
        <v>26</v>
      </c>
      <c r="T142" t="s">
        <v>22</v>
      </c>
      <c r="U142" t="s">
        <v>22</v>
      </c>
      <c r="V142" t="s">
        <v>26</v>
      </c>
      <c r="W142" t="s">
        <v>26</v>
      </c>
      <c r="X142" t="s">
        <v>26</v>
      </c>
      <c r="Y142" t="s">
        <v>26</v>
      </c>
      <c r="Z142" t="s">
        <v>26</v>
      </c>
      <c r="AA142" t="s">
        <v>26</v>
      </c>
      <c r="AB142" t="s">
        <v>22</v>
      </c>
      <c r="AC142" t="s">
        <v>722</v>
      </c>
    </row>
    <row r="143" spans="1:29" x14ac:dyDescent="0.25">
      <c r="A143" t="s">
        <v>386</v>
      </c>
      <c r="B143" t="s">
        <v>164</v>
      </c>
      <c r="C143" t="s">
        <v>40</v>
      </c>
      <c r="D143" t="s">
        <v>537</v>
      </c>
      <c r="E143" t="s">
        <v>112</v>
      </c>
      <c r="F143" t="s">
        <v>723</v>
      </c>
      <c r="G143" t="s">
        <v>22</v>
      </c>
      <c r="H143" t="s">
        <v>22</v>
      </c>
      <c r="I143" t="s">
        <v>26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97</v>
      </c>
      <c r="P143" s="5" t="s">
        <v>112</v>
      </c>
      <c r="Q143" t="s">
        <v>26</v>
      </c>
      <c r="R143" t="s">
        <v>26</v>
      </c>
      <c r="S143" t="s">
        <v>26</v>
      </c>
      <c r="T143" t="s">
        <v>22</v>
      </c>
      <c r="U143" t="s">
        <v>22</v>
      </c>
      <c r="V143" t="s">
        <v>26</v>
      </c>
      <c r="W143" t="s">
        <v>26</v>
      </c>
      <c r="X143" t="s">
        <v>26</v>
      </c>
      <c r="Y143" t="s">
        <v>26</v>
      </c>
      <c r="Z143" t="s">
        <v>26</v>
      </c>
      <c r="AA143" t="s">
        <v>26</v>
      </c>
      <c r="AB143" t="s">
        <v>22</v>
      </c>
      <c r="AC143" t="s">
        <v>724</v>
      </c>
    </row>
    <row r="144" spans="1:29" x14ac:dyDescent="0.25">
      <c r="A144" t="s">
        <v>259</v>
      </c>
      <c r="B144" t="s">
        <v>100</v>
      </c>
      <c r="C144" t="s">
        <v>31</v>
      </c>
      <c r="D144" t="s">
        <v>272</v>
      </c>
      <c r="E144" t="s">
        <v>57</v>
      </c>
      <c r="F144" t="s">
        <v>396</v>
      </c>
      <c r="G144" t="s">
        <v>22</v>
      </c>
      <c r="H144" t="s">
        <v>22</v>
      </c>
      <c r="I144" t="s">
        <v>26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571</v>
      </c>
      <c r="P144" s="5" t="s">
        <v>57</v>
      </c>
      <c r="Q144" t="s">
        <v>22</v>
      </c>
      <c r="R144" t="s">
        <v>22</v>
      </c>
      <c r="S144" t="s">
        <v>22</v>
      </c>
      <c r="T144" t="s">
        <v>26</v>
      </c>
      <c r="U144" t="s">
        <v>26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26</v>
      </c>
      <c r="AC144" t="s">
        <v>725</v>
      </c>
    </row>
    <row r="145" spans="1:29" x14ac:dyDescent="0.25">
      <c r="A145" t="s">
        <v>392</v>
      </c>
      <c r="B145" t="s">
        <v>100</v>
      </c>
      <c r="C145" t="s">
        <v>35</v>
      </c>
      <c r="D145" t="s">
        <v>200</v>
      </c>
      <c r="E145" t="s">
        <v>256</v>
      </c>
      <c r="F145" t="s">
        <v>607</v>
      </c>
      <c r="G145" t="s">
        <v>22</v>
      </c>
      <c r="H145" t="s">
        <v>22</v>
      </c>
      <c r="I145" t="s">
        <v>26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116</v>
      </c>
      <c r="P145" s="5" t="s">
        <v>256</v>
      </c>
      <c r="Q145" t="s">
        <v>22</v>
      </c>
      <c r="R145" t="s">
        <v>22</v>
      </c>
      <c r="S145" t="s">
        <v>22</v>
      </c>
      <c r="T145" t="s">
        <v>26</v>
      </c>
      <c r="U145" t="s">
        <v>26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26</v>
      </c>
      <c r="AC145" t="s">
        <v>726</v>
      </c>
    </row>
    <row r="146" spans="1:29" x14ac:dyDescent="0.25">
      <c r="A146" t="s">
        <v>727</v>
      </c>
      <c r="B146" t="s">
        <v>100</v>
      </c>
      <c r="C146" t="s">
        <v>31</v>
      </c>
      <c r="D146" t="s">
        <v>98</v>
      </c>
      <c r="E146" t="s">
        <v>63</v>
      </c>
      <c r="F146" t="s">
        <v>728</v>
      </c>
      <c r="G146" t="s">
        <v>22</v>
      </c>
      <c r="H146" t="s">
        <v>22</v>
      </c>
      <c r="I146" t="s">
        <v>26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231</v>
      </c>
      <c r="P146" s="5" t="s">
        <v>63</v>
      </c>
      <c r="Q146" t="s">
        <v>22</v>
      </c>
      <c r="R146" t="s">
        <v>22</v>
      </c>
      <c r="S146" t="s">
        <v>22</v>
      </c>
      <c r="T146" t="s">
        <v>26</v>
      </c>
      <c r="U146" t="s">
        <v>26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26</v>
      </c>
      <c r="AC146" t="s">
        <v>729</v>
      </c>
    </row>
    <row r="147" spans="1:29" x14ac:dyDescent="0.25">
      <c r="A147" t="s">
        <v>675</v>
      </c>
      <c r="B147" t="s">
        <v>100</v>
      </c>
      <c r="C147" t="s">
        <v>31</v>
      </c>
      <c r="D147" t="s">
        <v>106</v>
      </c>
      <c r="E147" t="s">
        <v>213</v>
      </c>
      <c r="F147" t="s">
        <v>730</v>
      </c>
      <c r="G147" t="s">
        <v>22</v>
      </c>
      <c r="H147" t="s">
        <v>22</v>
      </c>
      <c r="I147" t="s">
        <v>26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731</v>
      </c>
      <c r="P147" s="5" t="s">
        <v>213</v>
      </c>
      <c r="Q147" t="s">
        <v>22</v>
      </c>
      <c r="R147" t="s">
        <v>22</v>
      </c>
      <c r="S147" t="s">
        <v>22</v>
      </c>
      <c r="T147" t="s">
        <v>26</v>
      </c>
      <c r="U147" t="s">
        <v>26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26</v>
      </c>
      <c r="AC147" t="s">
        <v>732</v>
      </c>
    </row>
    <row r="148" spans="1:29" x14ac:dyDescent="0.25">
      <c r="A148" t="s">
        <v>34</v>
      </c>
      <c r="B148" t="s">
        <v>100</v>
      </c>
      <c r="C148" t="s">
        <v>31</v>
      </c>
      <c r="D148" t="s">
        <v>170</v>
      </c>
      <c r="E148" t="s">
        <v>268</v>
      </c>
      <c r="F148" t="s">
        <v>733</v>
      </c>
      <c r="G148" t="s">
        <v>22</v>
      </c>
      <c r="H148" t="s">
        <v>22</v>
      </c>
      <c r="I148" t="s">
        <v>26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734</v>
      </c>
      <c r="P148" s="5" t="s">
        <v>268</v>
      </c>
      <c r="Q148" t="s">
        <v>22</v>
      </c>
      <c r="R148" t="s">
        <v>22</v>
      </c>
      <c r="S148" t="s">
        <v>22</v>
      </c>
      <c r="T148" t="s">
        <v>26</v>
      </c>
      <c r="U148" t="s">
        <v>26</v>
      </c>
      <c r="V148" t="s">
        <v>22</v>
      </c>
      <c r="W148" t="s">
        <v>22</v>
      </c>
      <c r="X148" t="s">
        <v>22</v>
      </c>
      <c r="Y148" t="s">
        <v>22</v>
      </c>
      <c r="Z148" t="s">
        <v>22</v>
      </c>
      <c r="AA148" t="s">
        <v>22</v>
      </c>
      <c r="AB148" t="s">
        <v>26</v>
      </c>
      <c r="AC148" t="s">
        <v>735</v>
      </c>
    </row>
    <row r="149" spans="1:29" x14ac:dyDescent="0.25">
      <c r="A149" t="s">
        <v>191</v>
      </c>
      <c r="B149" t="s">
        <v>100</v>
      </c>
      <c r="C149" t="s">
        <v>26</v>
      </c>
      <c r="D149" t="s">
        <v>476</v>
      </c>
      <c r="E149" t="s">
        <v>272</v>
      </c>
      <c r="F149" t="s">
        <v>736</v>
      </c>
      <c r="G149" t="s">
        <v>22</v>
      </c>
      <c r="H149" t="s">
        <v>22</v>
      </c>
      <c r="I149" t="s">
        <v>26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737</v>
      </c>
      <c r="P149" s="5" t="s">
        <v>272</v>
      </c>
      <c r="Q149" t="s">
        <v>22</v>
      </c>
      <c r="R149" t="s">
        <v>22</v>
      </c>
      <c r="S149" t="s">
        <v>22</v>
      </c>
      <c r="T149" t="s">
        <v>26</v>
      </c>
      <c r="U149" t="s">
        <v>26</v>
      </c>
      <c r="V149" t="s">
        <v>22</v>
      </c>
      <c r="W149" t="s">
        <v>22</v>
      </c>
      <c r="X149" t="s">
        <v>22</v>
      </c>
      <c r="Y149" t="s">
        <v>22</v>
      </c>
      <c r="Z149" t="s">
        <v>22</v>
      </c>
      <c r="AA149" t="s">
        <v>22</v>
      </c>
      <c r="AB149" t="s">
        <v>26</v>
      </c>
      <c r="AC149" t="s">
        <v>738</v>
      </c>
    </row>
    <row r="150" spans="1:29" x14ac:dyDescent="0.25">
      <c r="A150" t="s">
        <v>739</v>
      </c>
      <c r="B150" t="s">
        <v>100</v>
      </c>
      <c r="C150" t="s">
        <v>31</v>
      </c>
      <c r="D150" t="s">
        <v>115</v>
      </c>
      <c r="E150" t="s">
        <v>62</v>
      </c>
      <c r="F150" t="s">
        <v>740</v>
      </c>
      <c r="G150" t="s">
        <v>22</v>
      </c>
      <c r="H150" t="s">
        <v>22</v>
      </c>
      <c r="I150" t="s">
        <v>26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126</v>
      </c>
      <c r="P150" s="5" t="s">
        <v>62</v>
      </c>
      <c r="Q150" t="s">
        <v>22</v>
      </c>
      <c r="R150" t="s">
        <v>22</v>
      </c>
      <c r="S150" t="s">
        <v>22</v>
      </c>
      <c r="T150" t="s">
        <v>26</v>
      </c>
      <c r="U150" t="s">
        <v>26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26</v>
      </c>
      <c r="AC150" t="s">
        <v>741</v>
      </c>
    </row>
    <row r="151" spans="1:29" x14ac:dyDescent="0.25">
      <c r="A151" t="s">
        <v>113</v>
      </c>
      <c r="B151" t="s">
        <v>100</v>
      </c>
      <c r="C151" t="s">
        <v>50</v>
      </c>
      <c r="D151" t="s">
        <v>177</v>
      </c>
      <c r="E151" t="s">
        <v>200</v>
      </c>
      <c r="F151" t="s">
        <v>742</v>
      </c>
      <c r="G151" t="s">
        <v>22</v>
      </c>
      <c r="H151" t="s">
        <v>22</v>
      </c>
      <c r="I151" t="s">
        <v>26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743</v>
      </c>
      <c r="P151" s="5" t="s">
        <v>200</v>
      </c>
      <c r="Q151" t="s">
        <v>22</v>
      </c>
      <c r="R151" t="s">
        <v>22</v>
      </c>
      <c r="S151" t="s">
        <v>22</v>
      </c>
      <c r="T151" t="s">
        <v>26</v>
      </c>
      <c r="U151" t="s">
        <v>26</v>
      </c>
      <c r="V151" t="s">
        <v>22</v>
      </c>
      <c r="W151" t="s">
        <v>22</v>
      </c>
      <c r="X151" t="s">
        <v>22</v>
      </c>
      <c r="Y151" t="s">
        <v>22</v>
      </c>
      <c r="Z151" t="s">
        <v>22</v>
      </c>
      <c r="AA151" t="s">
        <v>22</v>
      </c>
      <c r="AB151" t="s">
        <v>26</v>
      </c>
      <c r="AC151" t="s">
        <v>744</v>
      </c>
    </row>
    <row r="152" spans="1:29" x14ac:dyDescent="0.25">
      <c r="A152" t="s">
        <v>745</v>
      </c>
      <c r="B152" t="s">
        <v>100</v>
      </c>
      <c r="C152" t="s">
        <v>31</v>
      </c>
      <c r="D152" t="s">
        <v>512</v>
      </c>
      <c r="E152" t="s">
        <v>178</v>
      </c>
      <c r="F152" t="s">
        <v>746</v>
      </c>
      <c r="G152" t="s">
        <v>22</v>
      </c>
      <c r="H152" t="s">
        <v>22</v>
      </c>
      <c r="I152" t="s">
        <v>26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92</v>
      </c>
      <c r="P152" s="5" t="s">
        <v>178</v>
      </c>
      <c r="Q152" t="s">
        <v>22</v>
      </c>
      <c r="R152" t="s">
        <v>22</v>
      </c>
      <c r="S152" t="s">
        <v>22</v>
      </c>
      <c r="T152" t="s">
        <v>26</v>
      </c>
      <c r="U152" t="s">
        <v>26</v>
      </c>
      <c r="V152" t="s">
        <v>22</v>
      </c>
      <c r="W152" t="s">
        <v>22</v>
      </c>
      <c r="X152" t="s">
        <v>22</v>
      </c>
      <c r="Y152" t="s">
        <v>22</v>
      </c>
      <c r="Z152" t="s">
        <v>22</v>
      </c>
      <c r="AA152" t="s">
        <v>22</v>
      </c>
      <c r="AB152" t="s">
        <v>26</v>
      </c>
      <c r="AC152" t="s">
        <v>747</v>
      </c>
    </row>
    <row r="153" spans="1:29" x14ac:dyDescent="0.25">
      <c r="A153" t="s">
        <v>748</v>
      </c>
      <c r="B153" t="s">
        <v>100</v>
      </c>
      <c r="C153" t="s">
        <v>31</v>
      </c>
      <c r="D153" t="s">
        <v>529</v>
      </c>
      <c r="E153" t="s">
        <v>98</v>
      </c>
      <c r="F153" t="s">
        <v>749</v>
      </c>
      <c r="G153" t="s">
        <v>22</v>
      </c>
      <c r="H153" t="s">
        <v>22</v>
      </c>
      <c r="I153" t="s">
        <v>26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750</v>
      </c>
      <c r="P153" s="5" t="s">
        <v>98</v>
      </c>
      <c r="Q153" t="s">
        <v>22</v>
      </c>
      <c r="R153" t="s">
        <v>22</v>
      </c>
      <c r="S153" t="s">
        <v>22</v>
      </c>
      <c r="T153" t="s">
        <v>26</v>
      </c>
      <c r="U153" t="s">
        <v>26</v>
      </c>
      <c r="V153" t="s">
        <v>22</v>
      </c>
      <c r="W153" t="s">
        <v>22</v>
      </c>
      <c r="X153" t="s">
        <v>22</v>
      </c>
      <c r="Y153" t="s">
        <v>22</v>
      </c>
      <c r="Z153" t="s">
        <v>22</v>
      </c>
      <c r="AA153" t="s">
        <v>22</v>
      </c>
      <c r="AB153" t="s">
        <v>26</v>
      </c>
      <c r="AC153" t="s">
        <v>751</v>
      </c>
    </row>
    <row r="154" spans="1:29" x14ac:dyDescent="0.25">
      <c r="A154" t="s">
        <v>27</v>
      </c>
      <c r="B154" t="s">
        <v>100</v>
      </c>
      <c r="C154" t="s">
        <v>31</v>
      </c>
      <c r="D154" t="s">
        <v>122</v>
      </c>
      <c r="E154" t="s">
        <v>202</v>
      </c>
      <c r="F154" t="s">
        <v>652</v>
      </c>
      <c r="G154" t="s">
        <v>22</v>
      </c>
      <c r="H154" t="s">
        <v>22</v>
      </c>
      <c r="I154" t="s">
        <v>26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752</v>
      </c>
      <c r="P154" s="5" t="s">
        <v>202</v>
      </c>
      <c r="Q154" t="s">
        <v>22</v>
      </c>
      <c r="R154" t="s">
        <v>22</v>
      </c>
      <c r="S154" t="s">
        <v>22</v>
      </c>
      <c r="T154" t="s">
        <v>26</v>
      </c>
      <c r="U154" t="s">
        <v>26</v>
      </c>
      <c r="V154" t="s">
        <v>22</v>
      </c>
      <c r="W154" t="s">
        <v>22</v>
      </c>
      <c r="X154" t="s">
        <v>22</v>
      </c>
      <c r="Y154" t="s">
        <v>22</v>
      </c>
      <c r="Z154" t="s">
        <v>22</v>
      </c>
      <c r="AA154" t="s">
        <v>22</v>
      </c>
      <c r="AB154" t="s">
        <v>26</v>
      </c>
      <c r="AC154" t="s">
        <v>753</v>
      </c>
    </row>
    <row r="155" spans="1:29" x14ac:dyDescent="0.25">
      <c r="A155" t="s">
        <v>423</v>
      </c>
      <c r="B155" t="s">
        <v>100</v>
      </c>
      <c r="C155" t="s">
        <v>36</v>
      </c>
      <c r="D155" t="s">
        <v>541</v>
      </c>
      <c r="E155" t="s">
        <v>106</v>
      </c>
      <c r="F155" t="s">
        <v>579</v>
      </c>
      <c r="G155" t="s">
        <v>22</v>
      </c>
      <c r="H155" t="s">
        <v>22</v>
      </c>
      <c r="I155" t="s">
        <v>26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91</v>
      </c>
      <c r="P155" s="5" t="s">
        <v>106</v>
      </c>
      <c r="Q155" t="s">
        <v>22</v>
      </c>
      <c r="R155" t="s">
        <v>22</v>
      </c>
      <c r="S155" t="s">
        <v>22</v>
      </c>
      <c r="T155" t="s">
        <v>26</v>
      </c>
      <c r="U155" t="s">
        <v>26</v>
      </c>
      <c r="V155" t="s">
        <v>22</v>
      </c>
      <c r="W155" t="s">
        <v>22</v>
      </c>
      <c r="X155" t="s">
        <v>22</v>
      </c>
      <c r="Y155" t="s">
        <v>22</v>
      </c>
      <c r="Z155" t="s">
        <v>22</v>
      </c>
      <c r="AA155" t="s">
        <v>22</v>
      </c>
      <c r="AB155" t="s">
        <v>26</v>
      </c>
      <c r="AC155" t="s">
        <v>754</v>
      </c>
    </row>
    <row r="156" spans="1:29" x14ac:dyDescent="0.25">
      <c r="A156" t="s">
        <v>426</v>
      </c>
      <c r="B156" t="s">
        <v>111</v>
      </c>
      <c r="C156" t="s">
        <v>31</v>
      </c>
      <c r="D156" t="s">
        <v>22</v>
      </c>
      <c r="E156" t="s">
        <v>291</v>
      </c>
      <c r="F156" t="s">
        <v>353</v>
      </c>
      <c r="G156" t="s">
        <v>22</v>
      </c>
      <c r="H156" t="s">
        <v>22</v>
      </c>
      <c r="I156" t="s">
        <v>22</v>
      </c>
      <c r="J156" t="s">
        <v>26</v>
      </c>
      <c r="K156" t="s">
        <v>22</v>
      </c>
      <c r="L156" t="s">
        <v>22</v>
      </c>
      <c r="M156" t="s">
        <v>22</v>
      </c>
      <c r="N156" t="s">
        <v>22</v>
      </c>
      <c r="O156" t="s">
        <v>96</v>
      </c>
      <c r="P156" s="5" t="s">
        <v>291</v>
      </c>
      <c r="Q156" t="s">
        <v>26</v>
      </c>
      <c r="R156" t="s">
        <v>26</v>
      </c>
      <c r="S156" t="s">
        <v>26</v>
      </c>
      <c r="T156" t="s">
        <v>26</v>
      </c>
      <c r="U156" t="s">
        <v>26</v>
      </c>
      <c r="V156" t="s">
        <v>26</v>
      </c>
      <c r="W156" t="s">
        <v>26</v>
      </c>
      <c r="X156" t="s">
        <v>26</v>
      </c>
      <c r="Y156" t="s">
        <v>26</v>
      </c>
      <c r="Z156" t="s">
        <v>26</v>
      </c>
      <c r="AA156" t="s">
        <v>26</v>
      </c>
      <c r="AB156" t="s">
        <v>26</v>
      </c>
      <c r="AC156" t="s">
        <v>755</v>
      </c>
    </row>
    <row r="157" spans="1:29" x14ac:dyDescent="0.25">
      <c r="A157" t="s">
        <v>756</v>
      </c>
      <c r="B157" t="s">
        <v>111</v>
      </c>
      <c r="C157" t="s">
        <v>22</v>
      </c>
      <c r="D157" t="s">
        <v>583</v>
      </c>
      <c r="E157" t="s">
        <v>170</v>
      </c>
      <c r="F157" t="s">
        <v>757</v>
      </c>
      <c r="G157" t="s">
        <v>22</v>
      </c>
      <c r="H157" t="s">
        <v>22</v>
      </c>
      <c r="I157" t="s">
        <v>22</v>
      </c>
      <c r="J157" t="s">
        <v>26</v>
      </c>
      <c r="K157" t="s">
        <v>22</v>
      </c>
      <c r="L157" t="s">
        <v>22</v>
      </c>
      <c r="M157" t="s">
        <v>22</v>
      </c>
      <c r="N157" t="s">
        <v>22</v>
      </c>
      <c r="O157" t="s">
        <v>102</v>
      </c>
      <c r="P157" s="5" t="s">
        <v>170</v>
      </c>
      <c r="Q157" t="s">
        <v>26</v>
      </c>
      <c r="R157" t="s">
        <v>26</v>
      </c>
      <c r="S157" t="s">
        <v>26</v>
      </c>
      <c r="T157" t="s">
        <v>22</v>
      </c>
      <c r="U157" t="s">
        <v>22</v>
      </c>
      <c r="V157" t="s">
        <v>26</v>
      </c>
      <c r="W157" t="s">
        <v>26</v>
      </c>
      <c r="X157" t="s">
        <v>26</v>
      </c>
      <c r="Y157" t="s">
        <v>26</v>
      </c>
      <c r="Z157" t="s">
        <v>26</v>
      </c>
      <c r="AA157" t="s">
        <v>26</v>
      </c>
      <c r="AB157" t="s">
        <v>22</v>
      </c>
      <c r="AC157" t="s">
        <v>758</v>
      </c>
    </row>
    <row r="158" spans="1:29" x14ac:dyDescent="0.25">
      <c r="A158" t="s">
        <v>155</v>
      </c>
      <c r="B158" t="s">
        <v>111</v>
      </c>
      <c r="C158" t="s">
        <v>31</v>
      </c>
      <c r="D158" t="s">
        <v>289</v>
      </c>
      <c r="E158" t="s">
        <v>101</v>
      </c>
      <c r="F158" t="s">
        <v>759</v>
      </c>
      <c r="G158" t="s">
        <v>22</v>
      </c>
      <c r="H158" t="s">
        <v>22</v>
      </c>
      <c r="I158" t="s">
        <v>22</v>
      </c>
      <c r="J158" t="s">
        <v>26</v>
      </c>
      <c r="K158" t="s">
        <v>22</v>
      </c>
      <c r="L158" t="s">
        <v>22</v>
      </c>
      <c r="M158" t="s">
        <v>22</v>
      </c>
      <c r="N158" t="s">
        <v>22</v>
      </c>
      <c r="O158" t="s">
        <v>107</v>
      </c>
      <c r="P158" s="5" t="s">
        <v>101</v>
      </c>
      <c r="Q158" t="s">
        <v>26</v>
      </c>
      <c r="R158" t="s">
        <v>26</v>
      </c>
      <c r="S158" t="s">
        <v>26</v>
      </c>
      <c r="T158" t="s">
        <v>22</v>
      </c>
      <c r="U158" t="s">
        <v>22</v>
      </c>
      <c r="V158" t="s">
        <v>26</v>
      </c>
      <c r="W158" t="s">
        <v>26</v>
      </c>
      <c r="X158" t="s">
        <v>22</v>
      </c>
      <c r="Y158" t="s">
        <v>26</v>
      </c>
      <c r="Z158" t="s">
        <v>26</v>
      </c>
      <c r="AA158" t="s">
        <v>26</v>
      </c>
      <c r="AB158" t="s">
        <v>22</v>
      </c>
      <c r="AC158" t="s">
        <v>760</v>
      </c>
    </row>
    <row r="159" spans="1:29" x14ac:dyDescent="0.25">
      <c r="A159" t="s">
        <v>761</v>
      </c>
      <c r="B159" t="s">
        <v>111</v>
      </c>
      <c r="C159" t="s">
        <v>22</v>
      </c>
      <c r="D159" t="s">
        <v>73</v>
      </c>
      <c r="E159" t="s">
        <v>53</v>
      </c>
      <c r="F159" t="s">
        <v>762</v>
      </c>
      <c r="G159" t="s">
        <v>22</v>
      </c>
      <c r="H159" t="s">
        <v>22</v>
      </c>
      <c r="I159" t="s">
        <v>22</v>
      </c>
      <c r="J159" t="s">
        <v>26</v>
      </c>
      <c r="K159" t="s">
        <v>22</v>
      </c>
      <c r="L159" t="s">
        <v>22</v>
      </c>
      <c r="M159" t="s">
        <v>22</v>
      </c>
      <c r="N159" t="s">
        <v>22</v>
      </c>
      <c r="O159" t="s">
        <v>114</v>
      </c>
      <c r="P159" s="5" t="s">
        <v>53</v>
      </c>
      <c r="Q159" t="s">
        <v>26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26</v>
      </c>
      <c r="Y159" t="s">
        <v>26</v>
      </c>
      <c r="Z159" t="s">
        <v>26</v>
      </c>
      <c r="AA159" t="s">
        <v>26</v>
      </c>
      <c r="AB159" t="s">
        <v>22</v>
      </c>
      <c r="AC159" t="s">
        <v>763</v>
      </c>
    </row>
    <row r="160" spans="1:29" x14ac:dyDescent="0.25">
      <c r="A160" t="s">
        <v>764</v>
      </c>
      <c r="B160" t="s">
        <v>111</v>
      </c>
      <c r="C160" t="s">
        <v>35</v>
      </c>
      <c r="D160" t="s">
        <v>590</v>
      </c>
      <c r="E160" t="s">
        <v>468</v>
      </c>
      <c r="F160" t="s">
        <v>765</v>
      </c>
      <c r="G160" t="s">
        <v>22</v>
      </c>
      <c r="H160" t="s">
        <v>22</v>
      </c>
      <c r="I160" t="s">
        <v>22</v>
      </c>
      <c r="J160" t="s">
        <v>26</v>
      </c>
      <c r="K160" t="s">
        <v>22</v>
      </c>
      <c r="L160" t="s">
        <v>22</v>
      </c>
      <c r="M160" t="s">
        <v>22</v>
      </c>
      <c r="N160" t="s">
        <v>22</v>
      </c>
      <c r="O160" t="s">
        <v>121</v>
      </c>
      <c r="P160" s="5" t="s">
        <v>468</v>
      </c>
      <c r="Q160" t="s">
        <v>26</v>
      </c>
      <c r="R160" t="s">
        <v>26</v>
      </c>
      <c r="S160" t="s">
        <v>26</v>
      </c>
      <c r="T160" t="s">
        <v>22</v>
      </c>
      <c r="U160" t="s">
        <v>22</v>
      </c>
      <c r="V160" t="s">
        <v>26</v>
      </c>
      <c r="W160" t="s">
        <v>26</v>
      </c>
      <c r="X160" t="s">
        <v>26</v>
      </c>
      <c r="Y160" t="s">
        <v>26</v>
      </c>
      <c r="Z160" t="s">
        <v>26</v>
      </c>
      <c r="AA160" t="s">
        <v>26</v>
      </c>
      <c r="AB160" t="s">
        <v>22</v>
      </c>
      <c r="AC160" t="s">
        <v>766</v>
      </c>
    </row>
    <row r="161" spans="1:29" x14ac:dyDescent="0.25">
      <c r="A161" t="s">
        <v>767</v>
      </c>
      <c r="B161" t="s">
        <v>111</v>
      </c>
      <c r="C161" t="s">
        <v>31</v>
      </c>
      <c r="D161" t="s">
        <v>69</v>
      </c>
      <c r="E161" t="s">
        <v>472</v>
      </c>
      <c r="F161" t="s">
        <v>768</v>
      </c>
      <c r="G161" t="s">
        <v>22</v>
      </c>
      <c r="H161" t="s">
        <v>22</v>
      </c>
      <c r="I161" t="s">
        <v>22</v>
      </c>
      <c r="J161" t="s">
        <v>26</v>
      </c>
      <c r="K161" t="s">
        <v>22</v>
      </c>
      <c r="L161" t="s">
        <v>22</v>
      </c>
      <c r="M161" t="s">
        <v>22</v>
      </c>
      <c r="N161" t="s">
        <v>22</v>
      </c>
      <c r="O161" t="s">
        <v>125</v>
      </c>
      <c r="P161" s="5" t="s">
        <v>472</v>
      </c>
      <c r="Q161" t="s">
        <v>26</v>
      </c>
      <c r="R161" t="s">
        <v>22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26</v>
      </c>
      <c r="Y161" t="s">
        <v>26</v>
      </c>
      <c r="Z161" t="s">
        <v>26</v>
      </c>
      <c r="AA161" t="s">
        <v>26</v>
      </c>
      <c r="AB161" t="s">
        <v>22</v>
      </c>
      <c r="AC161" t="s">
        <v>769</v>
      </c>
    </row>
    <row r="162" spans="1:29" x14ac:dyDescent="0.25">
      <c r="A162" t="s">
        <v>770</v>
      </c>
      <c r="B162" t="s">
        <v>111</v>
      </c>
      <c r="C162" t="s">
        <v>31</v>
      </c>
      <c r="D162" t="s">
        <v>605</v>
      </c>
      <c r="E162" t="s">
        <v>476</v>
      </c>
      <c r="F162" t="s">
        <v>771</v>
      </c>
      <c r="G162" t="s">
        <v>22</v>
      </c>
      <c r="H162" t="s">
        <v>22</v>
      </c>
      <c r="I162" t="s">
        <v>22</v>
      </c>
      <c r="J162" t="s">
        <v>26</v>
      </c>
      <c r="K162" t="s">
        <v>22</v>
      </c>
      <c r="L162" t="s">
        <v>22</v>
      </c>
      <c r="M162" t="s">
        <v>22</v>
      </c>
      <c r="N162" t="s">
        <v>22</v>
      </c>
      <c r="O162" t="s">
        <v>130</v>
      </c>
      <c r="P162" s="5" t="s">
        <v>476</v>
      </c>
      <c r="Q162" t="s">
        <v>26</v>
      </c>
      <c r="R162" t="s">
        <v>26</v>
      </c>
      <c r="S162" t="s">
        <v>26</v>
      </c>
      <c r="T162" t="s">
        <v>22</v>
      </c>
      <c r="U162" t="s">
        <v>22</v>
      </c>
      <c r="V162" t="s">
        <v>26</v>
      </c>
      <c r="W162" t="s">
        <v>26</v>
      </c>
      <c r="X162" t="s">
        <v>26</v>
      </c>
      <c r="Y162" t="s">
        <v>26</v>
      </c>
      <c r="Z162" t="s">
        <v>26</v>
      </c>
      <c r="AA162" t="s">
        <v>26</v>
      </c>
      <c r="AB162" t="s">
        <v>22</v>
      </c>
      <c r="AC162" t="s">
        <v>772</v>
      </c>
    </row>
    <row r="163" spans="1:29" x14ac:dyDescent="0.25">
      <c r="A163" t="s">
        <v>441</v>
      </c>
      <c r="B163" t="s">
        <v>111</v>
      </c>
      <c r="C163" t="s">
        <v>31</v>
      </c>
      <c r="D163" t="s">
        <v>43</v>
      </c>
      <c r="E163" t="s">
        <v>479</v>
      </c>
      <c r="F163" t="s">
        <v>773</v>
      </c>
      <c r="G163" t="s">
        <v>22</v>
      </c>
      <c r="H163" t="s">
        <v>22</v>
      </c>
      <c r="I163" t="s">
        <v>22</v>
      </c>
      <c r="J163" t="s">
        <v>26</v>
      </c>
      <c r="K163" t="s">
        <v>22</v>
      </c>
      <c r="L163" t="s">
        <v>22</v>
      </c>
      <c r="M163" t="s">
        <v>22</v>
      </c>
      <c r="N163" t="s">
        <v>22</v>
      </c>
      <c r="O163" t="s">
        <v>133</v>
      </c>
      <c r="P163" s="5" t="s">
        <v>479</v>
      </c>
      <c r="Q163" t="s">
        <v>26</v>
      </c>
      <c r="R163" t="s">
        <v>26</v>
      </c>
      <c r="S163" t="s">
        <v>26</v>
      </c>
      <c r="T163" t="s">
        <v>22</v>
      </c>
      <c r="U163" t="s">
        <v>22</v>
      </c>
      <c r="V163" t="s">
        <v>26</v>
      </c>
      <c r="W163" t="s">
        <v>26</v>
      </c>
      <c r="X163" t="s">
        <v>26</v>
      </c>
      <c r="Y163" t="s">
        <v>26</v>
      </c>
      <c r="Z163" t="s">
        <v>26</v>
      </c>
      <c r="AA163" t="s">
        <v>26</v>
      </c>
      <c r="AB163" t="s">
        <v>22</v>
      </c>
      <c r="AC163" t="s">
        <v>774</v>
      </c>
    </row>
    <row r="164" spans="1:29" x14ac:dyDescent="0.25">
      <c r="A164" t="s">
        <v>775</v>
      </c>
      <c r="B164" t="s">
        <v>111</v>
      </c>
      <c r="C164" t="s">
        <v>52</v>
      </c>
      <c r="D164" t="s">
        <v>157</v>
      </c>
      <c r="E164" t="s">
        <v>483</v>
      </c>
      <c r="F164" t="s">
        <v>776</v>
      </c>
      <c r="G164" t="s">
        <v>22</v>
      </c>
      <c r="H164" t="s">
        <v>22</v>
      </c>
      <c r="I164" t="s">
        <v>22</v>
      </c>
      <c r="J164" t="s">
        <v>26</v>
      </c>
      <c r="K164" t="s">
        <v>22</v>
      </c>
      <c r="L164" t="s">
        <v>22</v>
      </c>
      <c r="M164" t="s">
        <v>22</v>
      </c>
      <c r="N164" t="s">
        <v>22</v>
      </c>
      <c r="O164" t="s">
        <v>138</v>
      </c>
      <c r="P164" s="5" t="s">
        <v>483</v>
      </c>
      <c r="Q164" t="s">
        <v>22</v>
      </c>
      <c r="R164" t="s">
        <v>26</v>
      </c>
      <c r="S164" t="s">
        <v>26</v>
      </c>
      <c r="T164" t="s">
        <v>22</v>
      </c>
      <c r="U164" t="s">
        <v>22</v>
      </c>
      <c r="V164" t="s">
        <v>26</v>
      </c>
      <c r="W164" t="s">
        <v>26</v>
      </c>
      <c r="X164" t="s">
        <v>22</v>
      </c>
      <c r="Y164" t="s">
        <v>22</v>
      </c>
      <c r="Z164" t="s">
        <v>22</v>
      </c>
      <c r="AA164" t="s">
        <v>22</v>
      </c>
      <c r="AB164" t="s">
        <v>22</v>
      </c>
      <c r="AC164" t="s">
        <v>777</v>
      </c>
    </row>
    <row r="165" spans="1:29" x14ac:dyDescent="0.25">
      <c r="A165" t="s">
        <v>778</v>
      </c>
      <c r="B165" t="s">
        <v>111</v>
      </c>
      <c r="C165" t="s">
        <v>31</v>
      </c>
      <c r="D165" t="s">
        <v>171</v>
      </c>
      <c r="E165" t="s">
        <v>115</v>
      </c>
      <c r="F165" t="s">
        <v>779</v>
      </c>
      <c r="G165" t="s">
        <v>22</v>
      </c>
      <c r="H165" t="s">
        <v>22</v>
      </c>
      <c r="I165" t="s">
        <v>22</v>
      </c>
      <c r="J165" t="s">
        <v>26</v>
      </c>
      <c r="K165" t="s">
        <v>22</v>
      </c>
      <c r="L165" t="s">
        <v>22</v>
      </c>
      <c r="M165" t="s">
        <v>22</v>
      </c>
      <c r="N165" t="s">
        <v>22</v>
      </c>
      <c r="O165" t="s">
        <v>142</v>
      </c>
      <c r="P165" s="5" t="s">
        <v>115</v>
      </c>
      <c r="Q165" t="s">
        <v>26</v>
      </c>
      <c r="R165" t="s">
        <v>26</v>
      </c>
      <c r="S165" t="s">
        <v>26</v>
      </c>
      <c r="T165" t="s">
        <v>22</v>
      </c>
      <c r="U165" t="s">
        <v>22</v>
      </c>
      <c r="V165" t="s">
        <v>26</v>
      </c>
      <c r="W165" t="s">
        <v>26</v>
      </c>
      <c r="X165" t="s">
        <v>26</v>
      </c>
      <c r="Y165" t="s">
        <v>26</v>
      </c>
      <c r="Z165" t="s">
        <v>26</v>
      </c>
      <c r="AA165" t="s">
        <v>26</v>
      </c>
      <c r="AB165" t="s">
        <v>22</v>
      </c>
      <c r="AC165" t="s">
        <v>780</v>
      </c>
    </row>
    <row r="166" spans="1:29" x14ac:dyDescent="0.25">
      <c r="A166" t="s">
        <v>781</v>
      </c>
      <c r="B166" t="s">
        <v>111</v>
      </c>
      <c r="C166" t="s">
        <v>31</v>
      </c>
      <c r="D166" t="s">
        <v>212</v>
      </c>
      <c r="E166" t="s">
        <v>490</v>
      </c>
      <c r="F166" t="s">
        <v>782</v>
      </c>
      <c r="G166" t="s">
        <v>22</v>
      </c>
      <c r="H166" t="s">
        <v>22</v>
      </c>
      <c r="I166" t="s">
        <v>22</v>
      </c>
      <c r="J166" t="s">
        <v>26</v>
      </c>
      <c r="K166" t="s">
        <v>22</v>
      </c>
      <c r="L166" t="s">
        <v>22</v>
      </c>
      <c r="M166" t="s">
        <v>22</v>
      </c>
      <c r="N166" t="s">
        <v>22</v>
      </c>
      <c r="O166" t="s">
        <v>783</v>
      </c>
      <c r="P166" s="5" t="s">
        <v>490</v>
      </c>
      <c r="Q166" t="s">
        <v>26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26</v>
      </c>
      <c r="Y166" t="s">
        <v>26</v>
      </c>
      <c r="Z166" t="s">
        <v>26</v>
      </c>
      <c r="AA166" t="s">
        <v>26</v>
      </c>
      <c r="AB166" t="s">
        <v>22</v>
      </c>
      <c r="AC166" t="s">
        <v>784</v>
      </c>
    </row>
    <row r="167" spans="1:29" x14ac:dyDescent="0.25">
      <c r="A167" t="s">
        <v>234</v>
      </c>
      <c r="B167" t="s">
        <v>111</v>
      </c>
      <c r="C167" t="s">
        <v>40</v>
      </c>
      <c r="D167" t="s">
        <v>230</v>
      </c>
      <c r="E167" t="s">
        <v>493</v>
      </c>
      <c r="F167" t="s">
        <v>785</v>
      </c>
      <c r="G167" t="s">
        <v>22</v>
      </c>
      <c r="H167" t="s">
        <v>22</v>
      </c>
      <c r="I167" t="s">
        <v>22</v>
      </c>
      <c r="J167" t="s">
        <v>26</v>
      </c>
      <c r="K167" t="s">
        <v>22</v>
      </c>
      <c r="L167" t="s">
        <v>22</v>
      </c>
      <c r="M167" t="s">
        <v>22</v>
      </c>
      <c r="N167" t="s">
        <v>22</v>
      </c>
      <c r="O167" t="s">
        <v>182</v>
      </c>
      <c r="P167" s="5" t="s">
        <v>493</v>
      </c>
      <c r="Q167" t="s">
        <v>26</v>
      </c>
      <c r="R167" t="s">
        <v>26</v>
      </c>
      <c r="S167" t="s">
        <v>26</v>
      </c>
      <c r="T167" t="s">
        <v>22</v>
      </c>
      <c r="U167" t="s">
        <v>22</v>
      </c>
      <c r="V167" t="s">
        <v>26</v>
      </c>
      <c r="W167" t="s">
        <v>26</v>
      </c>
      <c r="X167" t="s">
        <v>26</v>
      </c>
      <c r="Y167" t="s">
        <v>26</v>
      </c>
      <c r="Z167" t="s">
        <v>26</v>
      </c>
      <c r="AA167" t="s">
        <v>26</v>
      </c>
      <c r="AB167" t="s">
        <v>22</v>
      </c>
      <c r="AC167" t="s">
        <v>786</v>
      </c>
    </row>
    <row r="168" spans="1:29" x14ac:dyDescent="0.25">
      <c r="A168" t="s">
        <v>787</v>
      </c>
      <c r="B168" t="s">
        <v>111</v>
      </c>
      <c r="C168" t="s">
        <v>40</v>
      </c>
      <c r="D168" t="s">
        <v>647</v>
      </c>
      <c r="E168" t="s">
        <v>177</v>
      </c>
      <c r="F168" t="s">
        <v>788</v>
      </c>
      <c r="G168" t="s">
        <v>22</v>
      </c>
      <c r="H168" t="s">
        <v>22</v>
      </c>
      <c r="I168" t="s">
        <v>22</v>
      </c>
      <c r="J168" t="s">
        <v>26</v>
      </c>
      <c r="K168" t="s">
        <v>22</v>
      </c>
      <c r="L168" t="s">
        <v>22</v>
      </c>
      <c r="M168" t="s">
        <v>22</v>
      </c>
      <c r="N168" t="s">
        <v>22</v>
      </c>
      <c r="O168" t="s">
        <v>197</v>
      </c>
      <c r="P168" s="5" t="s">
        <v>177</v>
      </c>
      <c r="Q168" t="s">
        <v>26</v>
      </c>
      <c r="R168" t="s">
        <v>26</v>
      </c>
      <c r="S168" t="s">
        <v>26</v>
      </c>
      <c r="T168" t="s">
        <v>22</v>
      </c>
      <c r="U168" t="s">
        <v>22</v>
      </c>
      <c r="V168" t="s">
        <v>26</v>
      </c>
      <c r="W168" t="s">
        <v>26</v>
      </c>
      <c r="X168" t="s">
        <v>26</v>
      </c>
      <c r="Y168" t="s">
        <v>26</v>
      </c>
      <c r="Z168" t="s">
        <v>26</v>
      </c>
      <c r="AA168" t="s">
        <v>26</v>
      </c>
      <c r="AB168" t="s">
        <v>22</v>
      </c>
      <c r="AC168" t="s">
        <v>789</v>
      </c>
    </row>
    <row r="169" spans="1:29" x14ac:dyDescent="0.25">
      <c r="A169" t="s">
        <v>790</v>
      </c>
      <c r="B169" t="s">
        <v>111</v>
      </c>
      <c r="C169" t="s">
        <v>22</v>
      </c>
      <c r="D169" t="s">
        <v>644</v>
      </c>
      <c r="E169" t="s">
        <v>501</v>
      </c>
      <c r="F169" t="s">
        <v>791</v>
      </c>
      <c r="G169" t="s">
        <v>22</v>
      </c>
      <c r="H169" t="s">
        <v>22</v>
      </c>
      <c r="I169" t="s">
        <v>22</v>
      </c>
      <c r="J169" t="s">
        <v>26</v>
      </c>
      <c r="K169" t="s">
        <v>22</v>
      </c>
      <c r="L169" t="s">
        <v>22</v>
      </c>
      <c r="M169" t="s">
        <v>22</v>
      </c>
      <c r="N169" t="s">
        <v>22</v>
      </c>
      <c r="O169" t="s">
        <v>148</v>
      </c>
      <c r="P169" s="5" t="s">
        <v>501</v>
      </c>
      <c r="Q169" t="s">
        <v>26</v>
      </c>
      <c r="R169" t="s">
        <v>26</v>
      </c>
      <c r="S169" t="s">
        <v>26</v>
      </c>
      <c r="T169" t="s">
        <v>22</v>
      </c>
      <c r="U169" t="s">
        <v>22</v>
      </c>
      <c r="V169" t="s">
        <v>26</v>
      </c>
      <c r="W169" t="s">
        <v>26</v>
      </c>
      <c r="X169" t="s">
        <v>26</v>
      </c>
      <c r="Y169" t="s">
        <v>26</v>
      </c>
      <c r="Z169" t="s">
        <v>26</v>
      </c>
      <c r="AA169" t="s">
        <v>26</v>
      </c>
      <c r="AB169" t="s">
        <v>22</v>
      </c>
      <c r="AC169" t="s">
        <v>792</v>
      </c>
    </row>
    <row r="170" spans="1:29" x14ac:dyDescent="0.25">
      <c r="A170" t="s">
        <v>793</v>
      </c>
      <c r="B170" t="s">
        <v>111</v>
      </c>
      <c r="C170" t="s">
        <v>31</v>
      </c>
      <c r="D170" t="s">
        <v>653</v>
      </c>
      <c r="E170" t="s">
        <v>505</v>
      </c>
      <c r="F170" t="s">
        <v>794</v>
      </c>
      <c r="G170" t="s">
        <v>22</v>
      </c>
      <c r="H170" t="s">
        <v>22</v>
      </c>
      <c r="I170" t="s">
        <v>22</v>
      </c>
      <c r="J170" t="s">
        <v>26</v>
      </c>
      <c r="K170" t="s">
        <v>22</v>
      </c>
      <c r="L170" t="s">
        <v>22</v>
      </c>
      <c r="M170" t="s">
        <v>22</v>
      </c>
      <c r="N170" t="s">
        <v>22</v>
      </c>
      <c r="O170" t="s">
        <v>795</v>
      </c>
      <c r="P170" s="5" t="s">
        <v>505</v>
      </c>
      <c r="Q170" t="s">
        <v>26</v>
      </c>
      <c r="R170" t="s">
        <v>26</v>
      </c>
      <c r="S170" t="s">
        <v>26</v>
      </c>
      <c r="T170" t="s">
        <v>22</v>
      </c>
      <c r="U170" t="s">
        <v>22</v>
      </c>
      <c r="V170" t="s">
        <v>26</v>
      </c>
      <c r="W170" t="s">
        <v>26</v>
      </c>
      <c r="X170" t="s">
        <v>26</v>
      </c>
      <c r="Y170" t="s">
        <v>26</v>
      </c>
      <c r="Z170" t="s">
        <v>26</v>
      </c>
      <c r="AA170" t="s">
        <v>26</v>
      </c>
      <c r="AB170" t="s">
        <v>22</v>
      </c>
      <c r="AC170" t="s">
        <v>796</v>
      </c>
    </row>
    <row r="171" spans="1:29" x14ac:dyDescent="0.25">
      <c r="A171" t="s">
        <v>797</v>
      </c>
      <c r="B171" t="s">
        <v>111</v>
      </c>
      <c r="C171" t="s">
        <v>31</v>
      </c>
      <c r="D171" t="s">
        <v>83</v>
      </c>
      <c r="E171" t="s">
        <v>508</v>
      </c>
      <c r="F171" t="s">
        <v>798</v>
      </c>
      <c r="G171" t="s">
        <v>22</v>
      </c>
      <c r="H171" t="s">
        <v>22</v>
      </c>
      <c r="I171" t="s">
        <v>22</v>
      </c>
      <c r="J171" t="s">
        <v>26</v>
      </c>
      <c r="K171" t="s">
        <v>22</v>
      </c>
      <c r="L171" t="s">
        <v>22</v>
      </c>
      <c r="M171" t="s">
        <v>22</v>
      </c>
      <c r="N171" t="s">
        <v>22</v>
      </c>
      <c r="O171" t="s">
        <v>799</v>
      </c>
      <c r="P171" s="5" t="s">
        <v>508</v>
      </c>
      <c r="Q171" t="s">
        <v>22</v>
      </c>
      <c r="R171" t="s">
        <v>22</v>
      </c>
      <c r="S171" t="s">
        <v>26</v>
      </c>
      <c r="T171" t="s">
        <v>22</v>
      </c>
      <c r="U171" t="s">
        <v>26</v>
      </c>
      <c r="V171" t="s">
        <v>22</v>
      </c>
      <c r="W171" t="s">
        <v>26</v>
      </c>
      <c r="X171" t="s">
        <v>22</v>
      </c>
      <c r="Y171" t="s">
        <v>22</v>
      </c>
      <c r="Z171" t="s">
        <v>22</v>
      </c>
      <c r="AA171" t="s">
        <v>22</v>
      </c>
      <c r="AB171" t="s">
        <v>26</v>
      </c>
      <c r="AC171" t="s">
        <v>800</v>
      </c>
    </row>
    <row r="172" spans="1:29" x14ac:dyDescent="0.25">
      <c r="A172" t="s">
        <v>423</v>
      </c>
      <c r="B172" t="s">
        <v>111</v>
      </c>
      <c r="C172" t="s">
        <v>90</v>
      </c>
      <c r="D172" t="s">
        <v>665</v>
      </c>
      <c r="E172" t="s">
        <v>512</v>
      </c>
      <c r="F172" t="s">
        <v>801</v>
      </c>
      <c r="G172" t="s">
        <v>22</v>
      </c>
      <c r="H172" t="s">
        <v>22</v>
      </c>
      <c r="I172" t="s">
        <v>22</v>
      </c>
      <c r="J172" t="s">
        <v>26</v>
      </c>
      <c r="K172" t="s">
        <v>22</v>
      </c>
      <c r="L172" t="s">
        <v>22</v>
      </c>
      <c r="M172" t="s">
        <v>22</v>
      </c>
      <c r="N172" t="s">
        <v>22</v>
      </c>
      <c r="O172" t="s">
        <v>802</v>
      </c>
      <c r="P172" s="5" t="s">
        <v>512</v>
      </c>
      <c r="Q172" t="s">
        <v>26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26</v>
      </c>
      <c r="Y172" t="s">
        <v>26</v>
      </c>
      <c r="Z172" t="s">
        <v>26</v>
      </c>
      <c r="AA172" t="s">
        <v>26</v>
      </c>
      <c r="AB172" t="s">
        <v>22</v>
      </c>
      <c r="AC172" t="s">
        <v>803</v>
      </c>
    </row>
    <row r="173" spans="1:29" x14ac:dyDescent="0.25">
      <c r="A173" t="s">
        <v>804</v>
      </c>
      <c r="B173" t="s">
        <v>111</v>
      </c>
      <c r="C173" t="s">
        <v>90</v>
      </c>
      <c r="D173" t="s">
        <v>673</v>
      </c>
      <c r="E173" t="s">
        <v>516</v>
      </c>
      <c r="F173" t="s">
        <v>805</v>
      </c>
      <c r="G173" t="s">
        <v>22</v>
      </c>
      <c r="H173" t="s">
        <v>22</v>
      </c>
      <c r="I173" t="s">
        <v>22</v>
      </c>
      <c r="J173" t="s">
        <v>26</v>
      </c>
      <c r="K173" t="s">
        <v>22</v>
      </c>
      <c r="L173" t="s">
        <v>22</v>
      </c>
      <c r="M173" t="s">
        <v>22</v>
      </c>
      <c r="N173" t="s">
        <v>22</v>
      </c>
      <c r="O173" t="s">
        <v>806</v>
      </c>
      <c r="P173" s="5" t="s">
        <v>516</v>
      </c>
      <c r="Q173" t="s">
        <v>26</v>
      </c>
      <c r="R173" t="s">
        <v>26</v>
      </c>
      <c r="S173" t="s">
        <v>26</v>
      </c>
      <c r="T173" t="s">
        <v>22</v>
      </c>
      <c r="U173" t="s">
        <v>22</v>
      </c>
      <c r="V173" t="s">
        <v>26</v>
      </c>
      <c r="W173" t="s">
        <v>26</v>
      </c>
      <c r="X173" t="s">
        <v>26</v>
      </c>
      <c r="Y173" t="s">
        <v>26</v>
      </c>
      <c r="Z173" t="s">
        <v>26</v>
      </c>
      <c r="AA173" t="s">
        <v>26</v>
      </c>
      <c r="AB173" t="s">
        <v>22</v>
      </c>
      <c r="AC173" t="s">
        <v>807</v>
      </c>
    </row>
    <row r="174" spans="1:29" x14ac:dyDescent="0.25">
      <c r="A174" t="s">
        <v>81</v>
      </c>
      <c r="B174" t="s">
        <v>111</v>
      </c>
      <c r="C174" t="s">
        <v>45</v>
      </c>
      <c r="D174" t="s">
        <v>683</v>
      </c>
      <c r="E174" t="s">
        <v>23</v>
      </c>
      <c r="F174" t="s">
        <v>808</v>
      </c>
      <c r="G174" t="s">
        <v>22</v>
      </c>
      <c r="H174" t="s">
        <v>22</v>
      </c>
      <c r="I174" t="s">
        <v>22</v>
      </c>
      <c r="J174" t="s">
        <v>26</v>
      </c>
      <c r="K174" t="s">
        <v>22</v>
      </c>
      <c r="L174" t="s">
        <v>22</v>
      </c>
      <c r="M174" t="s">
        <v>22</v>
      </c>
      <c r="N174" t="s">
        <v>22</v>
      </c>
      <c r="O174" t="s">
        <v>809</v>
      </c>
      <c r="P174" s="5" t="s">
        <v>23</v>
      </c>
      <c r="Q174" t="s">
        <v>22</v>
      </c>
      <c r="R174" t="s">
        <v>22</v>
      </c>
      <c r="S174" t="s">
        <v>26</v>
      </c>
      <c r="T174" t="s">
        <v>22</v>
      </c>
      <c r="U174" t="s">
        <v>26</v>
      </c>
      <c r="V174" t="s">
        <v>22</v>
      </c>
      <c r="W174" t="s">
        <v>26</v>
      </c>
      <c r="X174" t="s">
        <v>22</v>
      </c>
      <c r="Y174" t="s">
        <v>22</v>
      </c>
      <c r="Z174" t="s">
        <v>22</v>
      </c>
      <c r="AA174" t="s">
        <v>22</v>
      </c>
      <c r="AB174" t="s">
        <v>26</v>
      </c>
      <c r="AC174" t="s">
        <v>810</v>
      </c>
    </row>
    <row r="175" spans="1:29" x14ac:dyDescent="0.25">
      <c r="A175" t="s">
        <v>811</v>
      </c>
      <c r="B175" t="s">
        <v>111</v>
      </c>
      <c r="C175" t="s">
        <v>31</v>
      </c>
      <c r="D175" t="s">
        <v>78</v>
      </c>
      <c r="E175" t="s">
        <v>193</v>
      </c>
      <c r="F175" t="s">
        <v>812</v>
      </c>
      <c r="G175" t="s">
        <v>22</v>
      </c>
      <c r="H175" t="s">
        <v>22</v>
      </c>
      <c r="I175" t="s">
        <v>22</v>
      </c>
      <c r="J175" t="s">
        <v>26</v>
      </c>
      <c r="K175" t="s">
        <v>22</v>
      </c>
      <c r="L175" t="s">
        <v>22</v>
      </c>
      <c r="M175" t="s">
        <v>22</v>
      </c>
      <c r="N175" t="s">
        <v>22</v>
      </c>
      <c r="O175" t="s">
        <v>813</v>
      </c>
      <c r="P175" s="5" t="s">
        <v>193</v>
      </c>
      <c r="Q175" t="s">
        <v>26</v>
      </c>
      <c r="R175" t="s">
        <v>22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26</v>
      </c>
      <c r="Y175" t="s">
        <v>26</v>
      </c>
      <c r="Z175" t="s">
        <v>26</v>
      </c>
      <c r="AA175" t="s">
        <v>26</v>
      </c>
      <c r="AB175" t="s">
        <v>22</v>
      </c>
      <c r="AC175" t="s">
        <v>814</v>
      </c>
    </row>
    <row r="176" spans="1:29" x14ac:dyDescent="0.25">
      <c r="A176" t="s">
        <v>221</v>
      </c>
      <c r="B176" t="s">
        <v>105</v>
      </c>
      <c r="C176" t="s">
        <v>27</v>
      </c>
      <c r="D176" t="s">
        <v>599</v>
      </c>
      <c r="E176" t="s">
        <v>122</v>
      </c>
      <c r="F176" t="s">
        <v>815</v>
      </c>
      <c r="G176" t="s">
        <v>22</v>
      </c>
      <c r="H176" t="s">
        <v>22</v>
      </c>
      <c r="I176" t="s">
        <v>22</v>
      </c>
      <c r="J176" t="s">
        <v>26</v>
      </c>
      <c r="K176" t="s">
        <v>22</v>
      </c>
      <c r="L176" t="s">
        <v>22</v>
      </c>
      <c r="M176" t="s">
        <v>22</v>
      </c>
      <c r="N176" t="s">
        <v>22</v>
      </c>
      <c r="O176" t="s">
        <v>816</v>
      </c>
      <c r="P176" s="5" t="s">
        <v>122</v>
      </c>
      <c r="Q176" t="s">
        <v>22</v>
      </c>
      <c r="R176" t="s">
        <v>26</v>
      </c>
      <c r="S176" t="s">
        <v>26</v>
      </c>
      <c r="T176" t="s">
        <v>22</v>
      </c>
      <c r="U176" t="s">
        <v>22</v>
      </c>
      <c r="V176" t="s">
        <v>26</v>
      </c>
      <c r="W176" t="s">
        <v>26</v>
      </c>
      <c r="X176" t="s">
        <v>22</v>
      </c>
      <c r="Y176" t="s">
        <v>22</v>
      </c>
      <c r="Z176" t="s">
        <v>22</v>
      </c>
      <c r="AA176" t="s">
        <v>22</v>
      </c>
      <c r="AB176" t="s">
        <v>22</v>
      </c>
      <c r="AC176" t="s">
        <v>817</v>
      </c>
    </row>
    <row r="177" spans="1:29" x14ac:dyDescent="0.25">
      <c r="A177" t="s">
        <v>510</v>
      </c>
      <c r="B177" t="s">
        <v>105</v>
      </c>
      <c r="C177" t="s">
        <v>27</v>
      </c>
      <c r="D177" t="s">
        <v>103</v>
      </c>
      <c r="E177" t="s">
        <v>529</v>
      </c>
      <c r="F177" t="s">
        <v>818</v>
      </c>
      <c r="G177" t="s">
        <v>22</v>
      </c>
      <c r="H177" t="s">
        <v>22</v>
      </c>
      <c r="I177" t="s">
        <v>22</v>
      </c>
      <c r="J177" t="s">
        <v>26</v>
      </c>
      <c r="K177" t="s">
        <v>22</v>
      </c>
      <c r="L177" t="s">
        <v>22</v>
      </c>
      <c r="M177" t="s">
        <v>22</v>
      </c>
      <c r="N177" t="s">
        <v>22</v>
      </c>
      <c r="O177" t="s">
        <v>819</v>
      </c>
      <c r="P177" s="5" t="s">
        <v>529</v>
      </c>
      <c r="Q177" t="s">
        <v>22</v>
      </c>
      <c r="R177" t="s">
        <v>26</v>
      </c>
      <c r="S177" t="s">
        <v>26</v>
      </c>
      <c r="T177" t="s">
        <v>22</v>
      </c>
      <c r="U177" t="s">
        <v>22</v>
      </c>
      <c r="V177" t="s">
        <v>26</v>
      </c>
      <c r="W177" t="s">
        <v>26</v>
      </c>
      <c r="X177" t="s">
        <v>22</v>
      </c>
      <c r="Y177" t="s">
        <v>22</v>
      </c>
      <c r="Z177" t="s">
        <v>22</v>
      </c>
      <c r="AA177" t="s">
        <v>22</v>
      </c>
      <c r="AB177" t="s">
        <v>22</v>
      </c>
      <c r="AC177" t="s">
        <v>820</v>
      </c>
    </row>
    <row r="178" spans="1:29" x14ac:dyDescent="0.25">
      <c r="A178" t="s">
        <v>71</v>
      </c>
      <c r="B178" t="s">
        <v>105</v>
      </c>
      <c r="C178" t="s">
        <v>31</v>
      </c>
      <c r="D178" t="s">
        <v>629</v>
      </c>
      <c r="E178" t="s">
        <v>533</v>
      </c>
      <c r="F178" t="s">
        <v>821</v>
      </c>
      <c r="G178" t="s">
        <v>22</v>
      </c>
      <c r="H178" t="s">
        <v>22</v>
      </c>
      <c r="I178" t="s">
        <v>22</v>
      </c>
      <c r="J178" t="s">
        <v>26</v>
      </c>
      <c r="K178" t="s">
        <v>22</v>
      </c>
      <c r="L178" t="s">
        <v>22</v>
      </c>
      <c r="M178" t="s">
        <v>22</v>
      </c>
      <c r="N178" t="s">
        <v>22</v>
      </c>
      <c r="O178" t="s">
        <v>822</v>
      </c>
      <c r="P178" s="5" t="s">
        <v>533</v>
      </c>
      <c r="Q178" t="s">
        <v>22</v>
      </c>
      <c r="R178" t="s">
        <v>26</v>
      </c>
      <c r="S178" t="s">
        <v>26</v>
      </c>
      <c r="T178" t="s">
        <v>22</v>
      </c>
      <c r="U178" t="s">
        <v>22</v>
      </c>
      <c r="V178" t="s">
        <v>26</v>
      </c>
      <c r="W178" t="s">
        <v>26</v>
      </c>
      <c r="X178" t="s">
        <v>22</v>
      </c>
      <c r="Y178" t="s">
        <v>22</v>
      </c>
      <c r="Z178" t="s">
        <v>22</v>
      </c>
      <c r="AA178" t="s">
        <v>22</v>
      </c>
      <c r="AB178" t="s">
        <v>22</v>
      </c>
      <c r="AC178" t="s">
        <v>823</v>
      </c>
    </row>
    <row r="179" spans="1:29" x14ac:dyDescent="0.25">
      <c r="A179" t="s">
        <v>54</v>
      </c>
      <c r="B179" t="s">
        <v>105</v>
      </c>
      <c r="C179" t="s">
        <v>31</v>
      </c>
      <c r="D179" t="s">
        <v>660</v>
      </c>
      <c r="E179" t="s">
        <v>537</v>
      </c>
      <c r="F179" t="s">
        <v>824</v>
      </c>
      <c r="G179" t="s">
        <v>22</v>
      </c>
      <c r="H179" t="s">
        <v>22</v>
      </c>
      <c r="I179" t="s">
        <v>22</v>
      </c>
      <c r="J179" t="s">
        <v>26</v>
      </c>
      <c r="K179" t="s">
        <v>22</v>
      </c>
      <c r="L179" t="s">
        <v>22</v>
      </c>
      <c r="M179" t="s">
        <v>22</v>
      </c>
      <c r="N179" t="s">
        <v>22</v>
      </c>
      <c r="O179" t="s">
        <v>825</v>
      </c>
      <c r="P179" s="5" t="s">
        <v>537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26</v>
      </c>
      <c r="W179" t="s">
        <v>22</v>
      </c>
      <c r="X179" t="s">
        <v>22</v>
      </c>
      <c r="Y179" t="s">
        <v>22</v>
      </c>
      <c r="Z179" t="s">
        <v>22</v>
      </c>
      <c r="AA179" t="s">
        <v>22</v>
      </c>
      <c r="AB179" t="s">
        <v>22</v>
      </c>
      <c r="AC179" t="s">
        <v>826</v>
      </c>
    </row>
    <row r="180" spans="1:29" x14ac:dyDescent="0.25">
      <c r="A180" t="s">
        <v>429</v>
      </c>
      <c r="B180" t="s">
        <v>105</v>
      </c>
      <c r="C180" t="s">
        <v>36</v>
      </c>
      <c r="D180" t="s">
        <v>77</v>
      </c>
      <c r="E180" t="s">
        <v>541</v>
      </c>
      <c r="F180" t="s">
        <v>827</v>
      </c>
      <c r="G180" t="s">
        <v>22</v>
      </c>
      <c r="H180" t="s">
        <v>22</v>
      </c>
      <c r="I180" t="s">
        <v>22</v>
      </c>
      <c r="J180" t="s">
        <v>26</v>
      </c>
      <c r="K180" t="s">
        <v>22</v>
      </c>
      <c r="L180" t="s">
        <v>22</v>
      </c>
      <c r="M180" t="s">
        <v>22</v>
      </c>
      <c r="N180" t="s">
        <v>22</v>
      </c>
      <c r="O180" t="s">
        <v>147</v>
      </c>
      <c r="P180" s="5" t="s">
        <v>541</v>
      </c>
      <c r="Q180" t="s">
        <v>22</v>
      </c>
      <c r="R180" t="s">
        <v>22</v>
      </c>
      <c r="S180" t="s">
        <v>26</v>
      </c>
      <c r="T180" t="s">
        <v>22</v>
      </c>
      <c r="U180" t="s">
        <v>22</v>
      </c>
      <c r="V180" t="s">
        <v>22</v>
      </c>
      <c r="W180" t="s">
        <v>26</v>
      </c>
      <c r="X180" t="s">
        <v>22</v>
      </c>
      <c r="Y180" t="s">
        <v>22</v>
      </c>
      <c r="Z180" t="s">
        <v>22</v>
      </c>
      <c r="AA180" t="s">
        <v>22</v>
      </c>
      <c r="AB180" t="s">
        <v>22</v>
      </c>
      <c r="AC180" t="s">
        <v>828</v>
      </c>
    </row>
    <row r="181" spans="1:29" x14ac:dyDescent="0.25">
      <c r="A181" t="s">
        <v>429</v>
      </c>
      <c r="B181" t="s">
        <v>105</v>
      </c>
      <c r="C181" t="s">
        <v>90</v>
      </c>
      <c r="D181" t="s">
        <v>172</v>
      </c>
      <c r="E181" t="s">
        <v>544</v>
      </c>
      <c r="F181" t="s">
        <v>829</v>
      </c>
      <c r="G181" t="s">
        <v>22</v>
      </c>
      <c r="H181" t="s">
        <v>22</v>
      </c>
      <c r="I181" t="s">
        <v>22</v>
      </c>
      <c r="J181" t="s">
        <v>26</v>
      </c>
      <c r="K181" t="s">
        <v>22</v>
      </c>
      <c r="L181" t="s">
        <v>22</v>
      </c>
      <c r="M181" t="s">
        <v>22</v>
      </c>
      <c r="N181" t="s">
        <v>22</v>
      </c>
      <c r="O181" t="s">
        <v>151</v>
      </c>
      <c r="P181" s="5" t="s">
        <v>544</v>
      </c>
      <c r="Q181" t="s">
        <v>22</v>
      </c>
      <c r="R181" t="s">
        <v>26</v>
      </c>
      <c r="S181" t="s">
        <v>22</v>
      </c>
      <c r="T181" t="s">
        <v>22</v>
      </c>
      <c r="U181" t="s">
        <v>22</v>
      </c>
      <c r="V181" t="s">
        <v>26</v>
      </c>
      <c r="W181" t="s">
        <v>22</v>
      </c>
      <c r="X181" t="s">
        <v>22</v>
      </c>
      <c r="Y181" t="s">
        <v>22</v>
      </c>
      <c r="Z181" t="s">
        <v>22</v>
      </c>
      <c r="AA181" t="s">
        <v>22</v>
      </c>
      <c r="AB181" t="s">
        <v>22</v>
      </c>
      <c r="AC181" t="s">
        <v>830</v>
      </c>
    </row>
    <row r="182" spans="1:29" x14ac:dyDescent="0.25">
      <c r="A182" t="s">
        <v>257</v>
      </c>
      <c r="B182" t="s">
        <v>105</v>
      </c>
      <c r="C182" t="s">
        <v>26</v>
      </c>
      <c r="D182" t="s">
        <v>662</v>
      </c>
      <c r="E182" t="s">
        <v>244</v>
      </c>
      <c r="F182" t="s">
        <v>831</v>
      </c>
      <c r="G182" t="s">
        <v>22</v>
      </c>
      <c r="H182" t="s">
        <v>22</v>
      </c>
      <c r="I182" t="s">
        <v>22</v>
      </c>
      <c r="J182" t="s">
        <v>26</v>
      </c>
      <c r="K182" t="s">
        <v>22</v>
      </c>
      <c r="L182" t="s">
        <v>22</v>
      </c>
      <c r="M182" t="s">
        <v>22</v>
      </c>
      <c r="N182" t="s">
        <v>22</v>
      </c>
      <c r="O182" t="s">
        <v>187</v>
      </c>
      <c r="P182" s="5" t="s">
        <v>244</v>
      </c>
      <c r="Q182" t="s">
        <v>22</v>
      </c>
      <c r="R182" t="s">
        <v>26</v>
      </c>
      <c r="S182" t="s">
        <v>26</v>
      </c>
      <c r="T182" t="s">
        <v>22</v>
      </c>
      <c r="U182" t="s">
        <v>22</v>
      </c>
      <c r="V182" t="s">
        <v>26</v>
      </c>
      <c r="W182" t="s">
        <v>26</v>
      </c>
      <c r="X182" t="s">
        <v>22</v>
      </c>
      <c r="Y182" t="s">
        <v>22</v>
      </c>
      <c r="Z182" t="s">
        <v>22</v>
      </c>
      <c r="AA182" t="s">
        <v>22</v>
      </c>
      <c r="AB182" t="s">
        <v>22</v>
      </c>
      <c r="AC182" t="s">
        <v>832</v>
      </c>
    </row>
    <row r="183" spans="1:29" x14ac:dyDescent="0.25">
      <c r="A183" t="s">
        <v>833</v>
      </c>
      <c r="B183" t="s">
        <v>105</v>
      </c>
      <c r="C183" t="s">
        <v>31</v>
      </c>
      <c r="D183" t="s">
        <v>194</v>
      </c>
      <c r="E183" t="s">
        <v>38</v>
      </c>
      <c r="F183" t="s">
        <v>834</v>
      </c>
      <c r="G183" t="s">
        <v>22</v>
      </c>
      <c r="H183" t="s">
        <v>22</v>
      </c>
      <c r="I183" t="s">
        <v>22</v>
      </c>
      <c r="J183" t="s">
        <v>26</v>
      </c>
      <c r="K183" t="s">
        <v>22</v>
      </c>
      <c r="L183" t="s">
        <v>22</v>
      </c>
      <c r="M183" t="s">
        <v>22</v>
      </c>
      <c r="N183" t="s">
        <v>22</v>
      </c>
      <c r="O183" t="s">
        <v>167</v>
      </c>
      <c r="P183" s="5" t="s">
        <v>38</v>
      </c>
      <c r="Q183" t="s">
        <v>22</v>
      </c>
      <c r="R183" t="s">
        <v>26</v>
      </c>
      <c r="S183" t="s">
        <v>26</v>
      </c>
      <c r="T183" t="s">
        <v>22</v>
      </c>
      <c r="U183" t="s">
        <v>22</v>
      </c>
      <c r="V183" t="s">
        <v>26</v>
      </c>
      <c r="W183" t="s">
        <v>26</v>
      </c>
      <c r="X183" t="s">
        <v>22</v>
      </c>
      <c r="Y183" t="s">
        <v>22</v>
      </c>
      <c r="Z183" t="s">
        <v>22</v>
      </c>
      <c r="AA183" t="s">
        <v>22</v>
      </c>
      <c r="AB183" t="s">
        <v>22</v>
      </c>
      <c r="AC183" t="s">
        <v>835</v>
      </c>
    </row>
    <row r="184" spans="1:29" x14ac:dyDescent="0.25">
      <c r="A184" t="s">
        <v>124</v>
      </c>
      <c r="B184" t="s">
        <v>118</v>
      </c>
      <c r="C184" t="s">
        <v>31</v>
      </c>
      <c r="D184" t="s">
        <v>273</v>
      </c>
      <c r="E184" t="s">
        <v>162</v>
      </c>
      <c r="F184" t="s">
        <v>353</v>
      </c>
      <c r="G184" t="s">
        <v>22</v>
      </c>
      <c r="H184" t="s">
        <v>22</v>
      </c>
      <c r="I184" t="s">
        <v>22</v>
      </c>
      <c r="J184" t="s">
        <v>26</v>
      </c>
      <c r="K184" t="s">
        <v>22</v>
      </c>
      <c r="L184" t="s">
        <v>22</v>
      </c>
      <c r="M184" t="s">
        <v>22</v>
      </c>
      <c r="N184" t="s">
        <v>22</v>
      </c>
      <c r="O184" t="s">
        <v>836</v>
      </c>
      <c r="P184" s="5" t="s">
        <v>162</v>
      </c>
      <c r="Q184" t="s">
        <v>22</v>
      </c>
      <c r="R184" t="s">
        <v>22</v>
      </c>
      <c r="S184" t="s">
        <v>22</v>
      </c>
      <c r="T184" t="s">
        <v>26</v>
      </c>
      <c r="U184" t="s">
        <v>22</v>
      </c>
      <c r="V184" t="s">
        <v>22</v>
      </c>
      <c r="W184" t="s">
        <v>22</v>
      </c>
      <c r="X184" t="s">
        <v>22</v>
      </c>
      <c r="Y184" t="s">
        <v>22</v>
      </c>
      <c r="Z184" t="s">
        <v>22</v>
      </c>
      <c r="AA184" t="s">
        <v>22</v>
      </c>
      <c r="AB184" t="s">
        <v>22</v>
      </c>
      <c r="AC184" t="s">
        <v>837</v>
      </c>
    </row>
    <row r="185" spans="1:29" x14ac:dyDescent="0.25">
      <c r="A185" t="s">
        <v>838</v>
      </c>
      <c r="B185" t="s">
        <v>118</v>
      </c>
      <c r="C185" t="s">
        <v>45</v>
      </c>
      <c r="D185" t="s">
        <v>839</v>
      </c>
      <c r="E185" t="s">
        <v>134</v>
      </c>
      <c r="F185" t="s">
        <v>840</v>
      </c>
      <c r="G185" t="s">
        <v>22</v>
      </c>
      <c r="H185" t="s">
        <v>22</v>
      </c>
      <c r="I185" t="s">
        <v>22</v>
      </c>
      <c r="J185" t="s">
        <v>26</v>
      </c>
      <c r="K185" t="s">
        <v>22</v>
      </c>
      <c r="L185" t="s">
        <v>22</v>
      </c>
      <c r="M185" t="s">
        <v>22</v>
      </c>
      <c r="N185" t="s">
        <v>22</v>
      </c>
      <c r="O185" t="s">
        <v>225</v>
      </c>
      <c r="P185" s="5" t="s">
        <v>134</v>
      </c>
      <c r="Q185" t="s">
        <v>22</v>
      </c>
      <c r="R185" t="s">
        <v>22</v>
      </c>
      <c r="S185" t="s">
        <v>22</v>
      </c>
      <c r="T185" t="s">
        <v>26</v>
      </c>
      <c r="U185" t="s">
        <v>26</v>
      </c>
      <c r="V185" t="s">
        <v>22</v>
      </c>
      <c r="W185" t="s">
        <v>22</v>
      </c>
      <c r="X185" t="s">
        <v>22</v>
      </c>
      <c r="Y185" t="s">
        <v>22</v>
      </c>
      <c r="Z185" t="s">
        <v>22</v>
      </c>
      <c r="AA185" t="s">
        <v>22</v>
      </c>
      <c r="AB185" t="s">
        <v>26</v>
      </c>
      <c r="AC185" t="s">
        <v>841</v>
      </c>
    </row>
    <row r="186" spans="1:29" x14ac:dyDescent="0.25">
      <c r="A186" t="s">
        <v>679</v>
      </c>
      <c r="B186" t="s">
        <v>118</v>
      </c>
      <c r="C186" t="s">
        <v>31</v>
      </c>
      <c r="D186" t="s">
        <v>602</v>
      </c>
      <c r="E186" t="s">
        <v>188</v>
      </c>
      <c r="F186" t="s">
        <v>658</v>
      </c>
      <c r="G186" t="s">
        <v>22</v>
      </c>
      <c r="H186" t="s">
        <v>22</v>
      </c>
      <c r="I186" t="s">
        <v>22</v>
      </c>
      <c r="J186" t="s">
        <v>26</v>
      </c>
      <c r="K186" t="s">
        <v>22</v>
      </c>
      <c r="L186" t="s">
        <v>22</v>
      </c>
      <c r="M186" t="s">
        <v>22</v>
      </c>
      <c r="N186" t="s">
        <v>22</v>
      </c>
      <c r="O186" t="s">
        <v>68</v>
      </c>
      <c r="P186" s="5" t="s">
        <v>188</v>
      </c>
      <c r="Q186" t="s">
        <v>22</v>
      </c>
      <c r="R186" t="s">
        <v>22</v>
      </c>
      <c r="S186" t="s">
        <v>22</v>
      </c>
      <c r="T186" t="s">
        <v>26</v>
      </c>
      <c r="U186" t="s">
        <v>26</v>
      </c>
      <c r="V186" t="s">
        <v>22</v>
      </c>
      <c r="W186" t="s">
        <v>22</v>
      </c>
      <c r="X186" t="s">
        <v>22</v>
      </c>
      <c r="Y186" t="s">
        <v>22</v>
      </c>
      <c r="Z186" t="s">
        <v>22</v>
      </c>
      <c r="AA186" t="s">
        <v>22</v>
      </c>
      <c r="AB186" t="s">
        <v>26</v>
      </c>
      <c r="AC186" t="s">
        <v>842</v>
      </c>
    </row>
    <row r="187" spans="1:29" x14ac:dyDescent="0.25">
      <c r="A187" t="s">
        <v>175</v>
      </c>
      <c r="B187" t="s">
        <v>118</v>
      </c>
      <c r="C187" t="s">
        <v>27</v>
      </c>
      <c r="D187" t="s">
        <v>72</v>
      </c>
      <c r="E187" t="s">
        <v>33</v>
      </c>
      <c r="F187" t="s">
        <v>843</v>
      </c>
      <c r="G187" t="s">
        <v>22</v>
      </c>
      <c r="H187" t="s">
        <v>22</v>
      </c>
      <c r="I187" t="s">
        <v>22</v>
      </c>
      <c r="J187" t="s">
        <v>26</v>
      </c>
      <c r="K187" t="s">
        <v>22</v>
      </c>
      <c r="L187" t="s">
        <v>22</v>
      </c>
      <c r="M187" t="s">
        <v>22</v>
      </c>
      <c r="N187" t="s">
        <v>22</v>
      </c>
      <c r="O187" t="s">
        <v>252</v>
      </c>
      <c r="P187" s="5" t="s">
        <v>33</v>
      </c>
      <c r="Q187" t="s">
        <v>22</v>
      </c>
      <c r="R187" t="s">
        <v>22</v>
      </c>
      <c r="S187" t="s">
        <v>22</v>
      </c>
      <c r="T187" t="s">
        <v>26</v>
      </c>
      <c r="U187" t="s">
        <v>26</v>
      </c>
      <c r="V187" t="s">
        <v>22</v>
      </c>
      <c r="W187" t="s">
        <v>22</v>
      </c>
      <c r="X187" t="s">
        <v>22</v>
      </c>
      <c r="Y187" t="s">
        <v>22</v>
      </c>
      <c r="Z187" t="s">
        <v>22</v>
      </c>
      <c r="AA187" t="s">
        <v>22</v>
      </c>
      <c r="AB187" t="s">
        <v>26</v>
      </c>
      <c r="AC187" t="s">
        <v>844</v>
      </c>
    </row>
    <row r="188" spans="1:29" x14ac:dyDescent="0.25">
      <c r="A188" t="s">
        <v>845</v>
      </c>
      <c r="B188" t="s">
        <v>118</v>
      </c>
      <c r="C188" t="s">
        <v>27</v>
      </c>
      <c r="D188" t="s">
        <v>612</v>
      </c>
      <c r="E188" t="s">
        <v>207</v>
      </c>
      <c r="F188" t="s">
        <v>846</v>
      </c>
      <c r="G188" t="s">
        <v>22</v>
      </c>
      <c r="H188" t="s">
        <v>22</v>
      </c>
      <c r="I188" t="s">
        <v>22</v>
      </c>
      <c r="J188" t="s">
        <v>26</v>
      </c>
      <c r="K188" t="s">
        <v>22</v>
      </c>
      <c r="L188" t="s">
        <v>22</v>
      </c>
      <c r="M188" t="s">
        <v>22</v>
      </c>
      <c r="N188" t="s">
        <v>22</v>
      </c>
      <c r="O188" t="s">
        <v>218</v>
      </c>
      <c r="P188" s="5" t="s">
        <v>207</v>
      </c>
      <c r="Q188" t="s">
        <v>22</v>
      </c>
      <c r="R188" t="s">
        <v>22</v>
      </c>
      <c r="S188" t="s">
        <v>22</v>
      </c>
      <c r="T188" t="s">
        <v>26</v>
      </c>
      <c r="U188" t="s">
        <v>26</v>
      </c>
      <c r="V188" t="s">
        <v>22</v>
      </c>
      <c r="W188" t="s">
        <v>22</v>
      </c>
      <c r="X188" t="s">
        <v>22</v>
      </c>
      <c r="Y188" t="s">
        <v>22</v>
      </c>
      <c r="Z188" t="s">
        <v>22</v>
      </c>
      <c r="AA188" t="s">
        <v>22</v>
      </c>
      <c r="AB188" t="s">
        <v>26</v>
      </c>
      <c r="AC188" t="s">
        <v>847</v>
      </c>
    </row>
    <row r="189" spans="1:29" x14ac:dyDescent="0.25">
      <c r="A189" t="s">
        <v>848</v>
      </c>
      <c r="B189" t="s">
        <v>118</v>
      </c>
      <c r="C189" t="s">
        <v>27</v>
      </c>
      <c r="D189" t="s">
        <v>620</v>
      </c>
      <c r="E189" t="s">
        <v>165</v>
      </c>
      <c r="F189" t="s">
        <v>849</v>
      </c>
      <c r="G189" t="s">
        <v>22</v>
      </c>
      <c r="H189" t="s">
        <v>22</v>
      </c>
      <c r="I189" t="s">
        <v>22</v>
      </c>
      <c r="J189" t="s">
        <v>26</v>
      </c>
      <c r="K189" t="s">
        <v>22</v>
      </c>
      <c r="L189" t="s">
        <v>22</v>
      </c>
      <c r="M189" t="s">
        <v>22</v>
      </c>
      <c r="N189" t="s">
        <v>22</v>
      </c>
      <c r="O189" t="s">
        <v>88</v>
      </c>
      <c r="P189" s="5" t="s">
        <v>165</v>
      </c>
      <c r="Q189" t="s">
        <v>22</v>
      </c>
      <c r="R189" t="s">
        <v>22</v>
      </c>
      <c r="S189" t="s">
        <v>22</v>
      </c>
      <c r="T189" t="s">
        <v>26</v>
      </c>
      <c r="U189" t="s">
        <v>26</v>
      </c>
      <c r="V189" t="s">
        <v>22</v>
      </c>
      <c r="W189" t="s">
        <v>22</v>
      </c>
      <c r="X189" t="s">
        <v>22</v>
      </c>
      <c r="Y189" t="s">
        <v>22</v>
      </c>
      <c r="Z189" t="s">
        <v>22</v>
      </c>
      <c r="AA189" t="s">
        <v>22</v>
      </c>
      <c r="AB189" t="s">
        <v>26</v>
      </c>
      <c r="AC189" t="s">
        <v>850</v>
      </c>
    </row>
    <row r="190" spans="1:29" x14ac:dyDescent="0.25">
      <c r="A190" t="s">
        <v>851</v>
      </c>
      <c r="B190" t="s">
        <v>118</v>
      </c>
      <c r="C190" t="s">
        <v>36</v>
      </c>
      <c r="D190" t="s">
        <v>109</v>
      </c>
      <c r="E190" t="s">
        <v>29</v>
      </c>
      <c r="F190" t="s">
        <v>852</v>
      </c>
      <c r="G190" t="s">
        <v>22</v>
      </c>
      <c r="H190" t="s">
        <v>22</v>
      </c>
      <c r="I190" t="s">
        <v>22</v>
      </c>
      <c r="J190" t="s">
        <v>26</v>
      </c>
      <c r="K190" t="s">
        <v>22</v>
      </c>
      <c r="L190" t="s">
        <v>22</v>
      </c>
      <c r="M190" t="s">
        <v>22</v>
      </c>
      <c r="N190" t="s">
        <v>22</v>
      </c>
      <c r="O190" t="s">
        <v>229</v>
      </c>
      <c r="P190" s="5" t="s">
        <v>29</v>
      </c>
      <c r="Q190" t="s">
        <v>22</v>
      </c>
      <c r="R190" t="s">
        <v>22</v>
      </c>
      <c r="S190" t="s">
        <v>22</v>
      </c>
      <c r="T190" t="s">
        <v>26</v>
      </c>
      <c r="U190" t="s">
        <v>26</v>
      </c>
      <c r="V190" t="s">
        <v>22</v>
      </c>
      <c r="W190" t="s">
        <v>22</v>
      </c>
      <c r="X190" t="s">
        <v>22</v>
      </c>
      <c r="Y190" t="s">
        <v>22</v>
      </c>
      <c r="Z190" t="s">
        <v>22</v>
      </c>
      <c r="AA190" t="s">
        <v>22</v>
      </c>
      <c r="AB190" t="s">
        <v>26</v>
      </c>
      <c r="AC190" t="s">
        <v>853</v>
      </c>
    </row>
    <row r="191" spans="1:29" x14ac:dyDescent="0.25">
      <c r="A191" t="s">
        <v>781</v>
      </c>
      <c r="B191" t="s">
        <v>118</v>
      </c>
      <c r="C191" t="s">
        <v>27</v>
      </c>
      <c r="D191" t="s">
        <v>635</v>
      </c>
      <c r="E191" t="s">
        <v>48</v>
      </c>
      <c r="F191" t="s">
        <v>854</v>
      </c>
      <c r="G191" t="s">
        <v>22</v>
      </c>
      <c r="H191" t="s">
        <v>22</v>
      </c>
      <c r="I191" t="s">
        <v>22</v>
      </c>
      <c r="J191" t="s">
        <v>26</v>
      </c>
      <c r="K191" t="s">
        <v>22</v>
      </c>
      <c r="L191" t="s">
        <v>22</v>
      </c>
      <c r="M191" t="s">
        <v>22</v>
      </c>
      <c r="N191" t="s">
        <v>22</v>
      </c>
      <c r="O191" t="s">
        <v>161</v>
      </c>
      <c r="P191" s="5" t="s">
        <v>48</v>
      </c>
      <c r="Q191" t="s">
        <v>22</v>
      </c>
      <c r="R191" t="s">
        <v>22</v>
      </c>
      <c r="S191" t="s">
        <v>22</v>
      </c>
      <c r="T191" t="s">
        <v>26</v>
      </c>
      <c r="U191" t="s">
        <v>26</v>
      </c>
      <c r="V191" t="s">
        <v>22</v>
      </c>
      <c r="W191" t="s">
        <v>22</v>
      </c>
      <c r="X191" t="s">
        <v>22</v>
      </c>
      <c r="Y191" t="s">
        <v>22</v>
      </c>
      <c r="Z191" t="s">
        <v>22</v>
      </c>
      <c r="AA191" t="s">
        <v>22</v>
      </c>
      <c r="AB191" t="s">
        <v>26</v>
      </c>
      <c r="AC191" t="s">
        <v>855</v>
      </c>
    </row>
    <row r="192" spans="1:29" x14ac:dyDescent="0.25">
      <c r="A192" t="s">
        <v>856</v>
      </c>
      <c r="B192" t="s">
        <v>118</v>
      </c>
      <c r="C192" t="s">
        <v>31</v>
      </c>
      <c r="D192" t="s">
        <v>641</v>
      </c>
      <c r="E192" t="s">
        <v>127</v>
      </c>
      <c r="F192" t="s">
        <v>579</v>
      </c>
      <c r="G192" t="s">
        <v>22</v>
      </c>
      <c r="H192" t="s">
        <v>22</v>
      </c>
      <c r="I192" t="s">
        <v>22</v>
      </c>
      <c r="J192" t="s">
        <v>26</v>
      </c>
      <c r="K192" t="s">
        <v>22</v>
      </c>
      <c r="L192" t="s">
        <v>22</v>
      </c>
      <c r="M192" t="s">
        <v>22</v>
      </c>
      <c r="N192" t="s">
        <v>22</v>
      </c>
      <c r="O192" t="s">
        <v>201</v>
      </c>
      <c r="P192" s="5" t="s">
        <v>127</v>
      </c>
      <c r="Q192" t="s">
        <v>22</v>
      </c>
      <c r="R192" t="s">
        <v>22</v>
      </c>
      <c r="S192" t="s">
        <v>22</v>
      </c>
      <c r="T192" t="s">
        <v>26</v>
      </c>
      <c r="U192" t="s">
        <v>26</v>
      </c>
      <c r="V192" t="s">
        <v>22</v>
      </c>
      <c r="W192" t="s">
        <v>22</v>
      </c>
      <c r="X192" t="s">
        <v>22</v>
      </c>
      <c r="Y192" t="s">
        <v>22</v>
      </c>
      <c r="Z192" t="s">
        <v>22</v>
      </c>
      <c r="AA192" t="s">
        <v>22</v>
      </c>
      <c r="AB192" t="s">
        <v>26</v>
      </c>
      <c r="AC192" t="s">
        <v>857</v>
      </c>
    </row>
    <row r="193" spans="1:29" x14ac:dyDescent="0.25">
      <c r="A193" t="s">
        <v>657</v>
      </c>
      <c r="B193" t="s">
        <v>118</v>
      </c>
      <c r="C193" t="s">
        <v>50</v>
      </c>
      <c r="D193" t="s">
        <v>650</v>
      </c>
      <c r="E193" t="s">
        <v>299</v>
      </c>
      <c r="F193" t="s">
        <v>858</v>
      </c>
      <c r="G193" t="s">
        <v>22</v>
      </c>
      <c r="H193" t="s">
        <v>22</v>
      </c>
      <c r="I193" t="s">
        <v>22</v>
      </c>
      <c r="J193" t="s">
        <v>26</v>
      </c>
      <c r="K193" t="s">
        <v>22</v>
      </c>
      <c r="L193" t="s">
        <v>22</v>
      </c>
      <c r="M193" t="s">
        <v>22</v>
      </c>
      <c r="N193" t="s">
        <v>22</v>
      </c>
      <c r="O193" t="s">
        <v>84</v>
      </c>
      <c r="P193" s="5" t="s">
        <v>299</v>
      </c>
      <c r="Q193" t="s">
        <v>22</v>
      </c>
      <c r="R193" t="s">
        <v>22</v>
      </c>
      <c r="S193" t="s">
        <v>22</v>
      </c>
      <c r="T193" t="s">
        <v>26</v>
      </c>
      <c r="U193" t="s">
        <v>26</v>
      </c>
      <c r="V193" t="s">
        <v>22</v>
      </c>
      <c r="W193" t="s">
        <v>22</v>
      </c>
      <c r="X193" t="s">
        <v>22</v>
      </c>
      <c r="Y193" t="s">
        <v>22</v>
      </c>
      <c r="Z193" t="s">
        <v>22</v>
      </c>
      <c r="AA193" t="s">
        <v>22</v>
      </c>
      <c r="AB193" t="s">
        <v>26</v>
      </c>
      <c r="AC193" t="s">
        <v>859</v>
      </c>
    </row>
    <row r="194" spans="1:29" x14ac:dyDescent="0.25">
      <c r="A194" t="s">
        <v>860</v>
      </c>
      <c r="B194" t="s">
        <v>118</v>
      </c>
      <c r="C194" t="s">
        <v>27</v>
      </c>
      <c r="D194" t="s">
        <v>79</v>
      </c>
      <c r="E194" t="s">
        <v>74</v>
      </c>
      <c r="F194" t="s">
        <v>393</v>
      </c>
      <c r="G194" t="s">
        <v>22</v>
      </c>
      <c r="H194" t="s">
        <v>22</v>
      </c>
      <c r="I194" t="s">
        <v>22</v>
      </c>
      <c r="J194" t="s">
        <v>26</v>
      </c>
      <c r="K194" t="s">
        <v>22</v>
      </c>
      <c r="L194" t="s">
        <v>22</v>
      </c>
      <c r="M194" t="s">
        <v>22</v>
      </c>
      <c r="N194" t="s">
        <v>22</v>
      </c>
      <c r="O194" t="s">
        <v>217</v>
      </c>
      <c r="P194" s="5" t="s">
        <v>74</v>
      </c>
      <c r="Q194" t="s">
        <v>22</v>
      </c>
      <c r="R194" t="s">
        <v>22</v>
      </c>
      <c r="S194" t="s">
        <v>22</v>
      </c>
      <c r="T194" t="s">
        <v>26</v>
      </c>
      <c r="U194" t="s">
        <v>26</v>
      </c>
      <c r="V194" t="s">
        <v>22</v>
      </c>
      <c r="W194" t="s">
        <v>22</v>
      </c>
      <c r="X194" t="s">
        <v>22</v>
      </c>
      <c r="Y194" t="s">
        <v>22</v>
      </c>
      <c r="Z194" t="s">
        <v>22</v>
      </c>
      <c r="AA194" t="s">
        <v>22</v>
      </c>
      <c r="AB194" t="s">
        <v>26</v>
      </c>
      <c r="AC194" t="s">
        <v>861</v>
      </c>
    </row>
    <row r="195" spans="1:29" x14ac:dyDescent="0.25">
      <c r="A195" t="s">
        <v>862</v>
      </c>
      <c r="B195" t="s">
        <v>118</v>
      </c>
      <c r="C195" t="s">
        <v>31</v>
      </c>
      <c r="D195" t="s">
        <v>595</v>
      </c>
      <c r="E195" t="s">
        <v>273</v>
      </c>
      <c r="F195" t="s">
        <v>863</v>
      </c>
      <c r="G195" t="s">
        <v>22</v>
      </c>
      <c r="H195" t="s">
        <v>22</v>
      </c>
      <c r="I195" t="s">
        <v>22</v>
      </c>
      <c r="J195" t="s">
        <v>26</v>
      </c>
      <c r="K195" t="s">
        <v>22</v>
      </c>
      <c r="L195" t="s">
        <v>22</v>
      </c>
      <c r="M195" t="s">
        <v>22</v>
      </c>
      <c r="N195" t="s">
        <v>22</v>
      </c>
      <c r="O195" t="s">
        <v>176</v>
      </c>
      <c r="P195" s="5" t="s">
        <v>273</v>
      </c>
      <c r="Q195" t="s">
        <v>22</v>
      </c>
      <c r="R195" t="s">
        <v>22</v>
      </c>
      <c r="S195" t="s">
        <v>22</v>
      </c>
      <c r="T195" t="s">
        <v>26</v>
      </c>
      <c r="U195" t="s">
        <v>26</v>
      </c>
      <c r="V195" t="s">
        <v>22</v>
      </c>
      <c r="W195" t="s">
        <v>22</v>
      </c>
      <c r="X195" t="s">
        <v>22</v>
      </c>
      <c r="Y195" t="s">
        <v>22</v>
      </c>
      <c r="Z195" t="s">
        <v>22</v>
      </c>
      <c r="AA195" t="s">
        <v>22</v>
      </c>
      <c r="AB195" t="s">
        <v>26</v>
      </c>
      <c r="AC195" t="s">
        <v>864</v>
      </c>
    </row>
    <row r="196" spans="1:29" x14ac:dyDescent="0.25">
      <c r="A196" t="s">
        <v>423</v>
      </c>
      <c r="B196" t="s">
        <v>118</v>
      </c>
      <c r="C196" t="s">
        <v>52</v>
      </c>
      <c r="D196" t="s">
        <v>82</v>
      </c>
      <c r="E196" t="s">
        <v>67</v>
      </c>
      <c r="F196" t="s">
        <v>865</v>
      </c>
      <c r="G196" t="s">
        <v>22</v>
      </c>
      <c r="H196" t="s">
        <v>22</v>
      </c>
      <c r="I196" t="s">
        <v>22</v>
      </c>
      <c r="J196" t="s">
        <v>26</v>
      </c>
      <c r="K196" t="s">
        <v>22</v>
      </c>
      <c r="L196" t="s">
        <v>22</v>
      </c>
      <c r="M196" t="s">
        <v>22</v>
      </c>
      <c r="N196" t="s">
        <v>22</v>
      </c>
      <c r="O196" t="s">
        <v>240</v>
      </c>
      <c r="P196" s="5" t="s">
        <v>67</v>
      </c>
      <c r="Q196" t="s">
        <v>22</v>
      </c>
      <c r="R196" t="s">
        <v>22</v>
      </c>
      <c r="S196" t="s">
        <v>22</v>
      </c>
      <c r="T196" t="s">
        <v>22</v>
      </c>
      <c r="U196" t="s">
        <v>26</v>
      </c>
      <c r="V196" t="s">
        <v>22</v>
      </c>
      <c r="W196" t="s">
        <v>22</v>
      </c>
      <c r="X196" t="s">
        <v>22</v>
      </c>
      <c r="Y196" t="s">
        <v>22</v>
      </c>
      <c r="Z196" t="s">
        <v>22</v>
      </c>
      <c r="AA196" t="s">
        <v>22</v>
      </c>
      <c r="AB196" t="s">
        <v>26</v>
      </c>
      <c r="AC196" t="s">
        <v>866</v>
      </c>
    </row>
    <row r="197" spans="1:29" x14ac:dyDescent="0.25">
      <c r="A197" t="s">
        <v>27</v>
      </c>
      <c r="B197" t="s">
        <v>118</v>
      </c>
      <c r="C197" t="s">
        <v>27</v>
      </c>
      <c r="D197" t="s">
        <v>677</v>
      </c>
      <c r="E197" t="s">
        <v>583</v>
      </c>
      <c r="F197" t="s">
        <v>867</v>
      </c>
      <c r="G197" t="s">
        <v>22</v>
      </c>
      <c r="H197" t="s">
        <v>22</v>
      </c>
      <c r="I197" t="s">
        <v>22</v>
      </c>
      <c r="J197" t="s">
        <v>26</v>
      </c>
      <c r="K197" t="s">
        <v>22</v>
      </c>
      <c r="L197" t="s">
        <v>22</v>
      </c>
      <c r="M197" t="s">
        <v>22</v>
      </c>
      <c r="N197" t="s">
        <v>22</v>
      </c>
      <c r="O197" t="s">
        <v>246</v>
      </c>
      <c r="P197" s="5" t="s">
        <v>583</v>
      </c>
      <c r="Q197" t="s">
        <v>22</v>
      </c>
      <c r="R197" t="s">
        <v>22</v>
      </c>
      <c r="S197" t="s">
        <v>22</v>
      </c>
      <c r="T197" t="s">
        <v>26</v>
      </c>
      <c r="U197" t="s">
        <v>26</v>
      </c>
      <c r="V197" t="s">
        <v>22</v>
      </c>
      <c r="W197" t="s">
        <v>22</v>
      </c>
      <c r="X197" t="s">
        <v>22</v>
      </c>
      <c r="Y197" t="s">
        <v>22</v>
      </c>
      <c r="Z197" t="s">
        <v>22</v>
      </c>
      <c r="AA197" t="s">
        <v>22</v>
      </c>
      <c r="AB197" t="s">
        <v>26</v>
      </c>
      <c r="AC197" t="s">
        <v>868</v>
      </c>
    </row>
    <row r="198" spans="1:29" x14ac:dyDescent="0.25">
      <c r="A198" t="s">
        <v>869</v>
      </c>
      <c r="B198" t="s">
        <v>118</v>
      </c>
      <c r="C198" t="s">
        <v>52</v>
      </c>
      <c r="D198" t="s">
        <v>87</v>
      </c>
      <c r="E198" t="s">
        <v>289</v>
      </c>
      <c r="F198" t="s">
        <v>652</v>
      </c>
      <c r="G198" t="s">
        <v>22</v>
      </c>
      <c r="H198" t="s">
        <v>22</v>
      </c>
      <c r="I198" t="s">
        <v>22</v>
      </c>
      <c r="J198" t="s">
        <v>26</v>
      </c>
      <c r="K198" t="s">
        <v>22</v>
      </c>
      <c r="L198" t="s">
        <v>22</v>
      </c>
      <c r="M198" t="s">
        <v>22</v>
      </c>
      <c r="N198" t="s">
        <v>22</v>
      </c>
      <c r="O198" t="s">
        <v>258</v>
      </c>
      <c r="P198" s="5" t="s">
        <v>289</v>
      </c>
      <c r="Q198" t="s">
        <v>22</v>
      </c>
      <c r="R198" t="s">
        <v>22</v>
      </c>
      <c r="S198" t="s">
        <v>22</v>
      </c>
      <c r="T198" t="s">
        <v>26</v>
      </c>
      <c r="U198" t="s">
        <v>22</v>
      </c>
      <c r="V198" t="s">
        <v>22</v>
      </c>
      <c r="W198" t="s">
        <v>22</v>
      </c>
      <c r="X198" t="s">
        <v>22</v>
      </c>
      <c r="Y198" t="s">
        <v>22</v>
      </c>
      <c r="Z198" t="s">
        <v>22</v>
      </c>
      <c r="AA198" t="s">
        <v>22</v>
      </c>
      <c r="AB198" t="s">
        <v>26</v>
      </c>
      <c r="AC198" t="s">
        <v>870</v>
      </c>
    </row>
    <row r="199" spans="1:29" x14ac:dyDescent="0.25">
      <c r="A199" t="s">
        <v>871</v>
      </c>
      <c r="B199" t="s">
        <v>118</v>
      </c>
      <c r="C199" t="s">
        <v>52</v>
      </c>
      <c r="D199" t="s">
        <v>690</v>
      </c>
      <c r="E199" t="s">
        <v>73</v>
      </c>
      <c r="F199" t="s">
        <v>872</v>
      </c>
      <c r="G199" t="s">
        <v>22</v>
      </c>
      <c r="H199" t="s">
        <v>22</v>
      </c>
      <c r="I199" t="s">
        <v>22</v>
      </c>
      <c r="J199" t="s">
        <v>26</v>
      </c>
      <c r="K199" t="s">
        <v>22</v>
      </c>
      <c r="L199" t="s">
        <v>22</v>
      </c>
      <c r="M199" t="s">
        <v>22</v>
      </c>
      <c r="N199" t="s">
        <v>22</v>
      </c>
      <c r="O199" t="s">
        <v>262</v>
      </c>
      <c r="P199" s="5" t="s">
        <v>73</v>
      </c>
      <c r="Q199" t="s">
        <v>22</v>
      </c>
      <c r="R199" t="s">
        <v>22</v>
      </c>
      <c r="S199" t="s">
        <v>22</v>
      </c>
      <c r="T199" t="s">
        <v>26</v>
      </c>
      <c r="U199" t="s">
        <v>26</v>
      </c>
      <c r="V199" t="s">
        <v>22</v>
      </c>
      <c r="W199" t="s">
        <v>22</v>
      </c>
      <c r="X199" t="s">
        <v>22</v>
      </c>
      <c r="Y199" t="s">
        <v>22</v>
      </c>
      <c r="Z199" t="s">
        <v>22</v>
      </c>
      <c r="AA199" t="s">
        <v>22</v>
      </c>
      <c r="AB199" t="s">
        <v>26</v>
      </c>
      <c r="AC199" t="s">
        <v>873</v>
      </c>
    </row>
    <row r="200" spans="1:29" x14ac:dyDescent="0.25">
      <c r="A200" t="s">
        <v>186</v>
      </c>
      <c r="B200" t="s">
        <v>136</v>
      </c>
      <c r="C200" t="s">
        <v>25</v>
      </c>
      <c r="D200" t="s">
        <v>499</v>
      </c>
      <c r="E200" t="s">
        <v>590</v>
      </c>
      <c r="F200" t="s">
        <v>874</v>
      </c>
      <c r="G200" t="s">
        <v>22</v>
      </c>
      <c r="H200" t="s">
        <v>22</v>
      </c>
      <c r="I200" t="s">
        <v>22</v>
      </c>
      <c r="J200" t="s">
        <v>22</v>
      </c>
      <c r="K200" t="s">
        <v>26</v>
      </c>
      <c r="L200" t="s">
        <v>22</v>
      </c>
      <c r="M200" t="s">
        <v>22</v>
      </c>
      <c r="N200" t="s">
        <v>22</v>
      </c>
      <c r="O200" t="s">
        <v>261</v>
      </c>
      <c r="P200" s="5" t="s">
        <v>590</v>
      </c>
      <c r="Q200" t="s">
        <v>26</v>
      </c>
      <c r="R200" t="s">
        <v>26</v>
      </c>
      <c r="S200" t="s">
        <v>26</v>
      </c>
      <c r="T200" t="s">
        <v>26</v>
      </c>
      <c r="U200" t="s">
        <v>26</v>
      </c>
      <c r="V200" t="s">
        <v>26</v>
      </c>
      <c r="W200" t="s">
        <v>26</v>
      </c>
      <c r="X200" t="s">
        <v>26</v>
      </c>
      <c r="Y200" t="s">
        <v>26</v>
      </c>
      <c r="Z200" t="s">
        <v>26</v>
      </c>
      <c r="AA200" t="s">
        <v>26</v>
      </c>
      <c r="AB200" t="s">
        <v>26</v>
      </c>
      <c r="AC200" t="s">
        <v>875</v>
      </c>
    </row>
    <row r="201" spans="1:29" x14ac:dyDescent="0.25">
      <c r="A201" t="s">
        <v>876</v>
      </c>
      <c r="B201" t="s">
        <v>136</v>
      </c>
      <c r="C201" t="s">
        <v>52</v>
      </c>
      <c r="D201" t="s">
        <v>231</v>
      </c>
      <c r="E201" t="s">
        <v>839</v>
      </c>
      <c r="F201" t="s">
        <v>877</v>
      </c>
      <c r="G201" t="s">
        <v>22</v>
      </c>
      <c r="H201" t="s">
        <v>22</v>
      </c>
      <c r="I201" t="s">
        <v>22</v>
      </c>
      <c r="J201" t="s">
        <v>22</v>
      </c>
      <c r="K201" t="s">
        <v>26</v>
      </c>
      <c r="L201" t="s">
        <v>22</v>
      </c>
      <c r="M201" t="s">
        <v>22</v>
      </c>
      <c r="N201" t="s">
        <v>22</v>
      </c>
      <c r="O201" t="s">
        <v>156</v>
      </c>
      <c r="P201" s="5" t="s">
        <v>839</v>
      </c>
      <c r="Q201" t="s">
        <v>26</v>
      </c>
      <c r="R201" t="s">
        <v>26</v>
      </c>
      <c r="S201" t="s">
        <v>26</v>
      </c>
      <c r="T201" t="s">
        <v>26</v>
      </c>
      <c r="U201" t="s">
        <v>26</v>
      </c>
      <c r="V201" t="s">
        <v>26</v>
      </c>
      <c r="W201" t="s">
        <v>26</v>
      </c>
      <c r="X201" t="s">
        <v>26</v>
      </c>
      <c r="Y201" t="s">
        <v>26</v>
      </c>
      <c r="Z201" t="s">
        <v>26</v>
      </c>
      <c r="AA201" t="s">
        <v>26</v>
      </c>
      <c r="AB201" t="s">
        <v>26</v>
      </c>
      <c r="AC201" t="s">
        <v>878</v>
      </c>
    </row>
    <row r="202" spans="1:29" x14ac:dyDescent="0.25">
      <c r="A202" t="s">
        <v>221</v>
      </c>
      <c r="B202" t="s">
        <v>136</v>
      </c>
      <c r="C202" t="s">
        <v>35</v>
      </c>
      <c r="D202" t="s">
        <v>499</v>
      </c>
      <c r="E202" t="s">
        <v>69</v>
      </c>
      <c r="F202" t="s">
        <v>879</v>
      </c>
      <c r="G202" t="s">
        <v>22</v>
      </c>
      <c r="H202" t="s">
        <v>22</v>
      </c>
      <c r="I202" t="s">
        <v>22</v>
      </c>
      <c r="J202" t="s">
        <v>22</v>
      </c>
      <c r="K202" t="s">
        <v>26</v>
      </c>
      <c r="L202" t="s">
        <v>22</v>
      </c>
      <c r="M202" t="s">
        <v>22</v>
      </c>
      <c r="N202" t="s">
        <v>22</v>
      </c>
      <c r="O202" t="s">
        <v>181</v>
      </c>
      <c r="P202" s="5" t="s">
        <v>69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26</v>
      </c>
      <c r="X202" t="s">
        <v>26</v>
      </c>
      <c r="Y202" t="s">
        <v>26</v>
      </c>
      <c r="Z202" t="s">
        <v>26</v>
      </c>
      <c r="AA202" t="s">
        <v>26</v>
      </c>
      <c r="AB202" t="s">
        <v>26</v>
      </c>
      <c r="AC202" t="s">
        <v>880</v>
      </c>
    </row>
    <row r="203" spans="1:29" x14ac:dyDescent="0.25">
      <c r="A203" t="s">
        <v>175</v>
      </c>
      <c r="B203" t="s">
        <v>136</v>
      </c>
      <c r="C203" t="s">
        <v>47</v>
      </c>
      <c r="D203" t="s">
        <v>22</v>
      </c>
      <c r="E203" t="s">
        <v>599</v>
      </c>
      <c r="F203" t="s">
        <v>353</v>
      </c>
      <c r="G203" t="s">
        <v>22</v>
      </c>
      <c r="H203" t="s">
        <v>22</v>
      </c>
      <c r="I203" t="s">
        <v>22</v>
      </c>
      <c r="J203" t="s">
        <v>22</v>
      </c>
      <c r="K203" t="s">
        <v>26</v>
      </c>
      <c r="L203" t="s">
        <v>22</v>
      </c>
      <c r="M203" t="s">
        <v>22</v>
      </c>
      <c r="N203" t="s">
        <v>22</v>
      </c>
      <c r="O203" t="s">
        <v>206</v>
      </c>
      <c r="P203" s="5" t="s">
        <v>599</v>
      </c>
      <c r="Q203" t="s">
        <v>26</v>
      </c>
      <c r="R203" t="s">
        <v>26</v>
      </c>
      <c r="S203" t="s">
        <v>26</v>
      </c>
      <c r="T203" t="s">
        <v>26</v>
      </c>
      <c r="U203" t="s">
        <v>26</v>
      </c>
      <c r="V203" t="s">
        <v>26</v>
      </c>
      <c r="W203" t="s">
        <v>26</v>
      </c>
      <c r="X203" t="s">
        <v>26</v>
      </c>
      <c r="Y203" t="s">
        <v>26</v>
      </c>
      <c r="Z203" t="s">
        <v>26</v>
      </c>
      <c r="AA203" t="s">
        <v>26</v>
      </c>
      <c r="AB203" t="s">
        <v>26</v>
      </c>
      <c r="AC203" t="s">
        <v>881</v>
      </c>
    </row>
    <row r="204" spans="1:29" x14ac:dyDescent="0.25">
      <c r="A204" t="s">
        <v>120</v>
      </c>
      <c r="B204" t="s">
        <v>136</v>
      </c>
      <c r="C204" t="s">
        <v>35</v>
      </c>
      <c r="D204" t="s">
        <v>97</v>
      </c>
      <c r="E204" t="s">
        <v>602</v>
      </c>
      <c r="F204" t="s">
        <v>882</v>
      </c>
      <c r="G204" t="s">
        <v>22</v>
      </c>
      <c r="H204" t="s">
        <v>22</v>
      </c>
      <c r="I204" t="s">
        <v>22</v>
      </c>
      <c r="J204" t="s">
        <v>22</v>
      </c>
      <c r="K204" t="s">
        <v>26</v>
      </c>
      <c r="L204" t="s">
        <v>22</v>
      </c>
      <c r="M204" t="s">
        <v>22</v>
      </c>
      <c r="N204" t="s">
        <v>22</v>
      </c>
      <c r="O204" t="s">
        <v>250</v>
      </c>
      <c r="P204" s="5" t="s">
        <v>602</v>
      </c>
      <c r="Q204" t="s">
        <v>26</v>
      </c>
      <c r="R204" t="s">
        <v>26</v>
      </c>
      <c r="S204" t="s">
        <v>26</v>
      </c>
      <c r="T204" t="s">
        <v>26</v>
      </c>
      <c r="U204" t="s">
        <v>26</v>
      </c>
      <c r="V204" t="s">
        <v>26</v>
      </c>
      <c r="W204" t="s">
        <v>26</v>
      </c>
      <c r="X204" t="s">
        <v>26</v>
      </c>
      <c r="Y204" t="s">
        <v>26</v>
      </c>
      <c r="Z204" t="s">
        <v>26</v>
      </c>
      <c r="AA204" t="s">
        <v>26</v>
      </c>
      <c r="AB204" t="s">
        <v>26</v>
      </c>
      <c r="AC204" t="s">
        <v>883</v>
      </c>
    </row>
    <row r="205" spans="1:29" x14ac:dyDescent="0.25">
      <c r="A205" t="s">
        <v>884</v>
      </c>
      <c r="B205" t="s">
        <v>136</v>
      </c>
      <c r="C205" t="s">
        <v>40</v>
      </c>
      <c r="D205" t="s">
        <v>126</v>
      </c>
      <c r="E205" t="s">
        <v>605</v>
      </c>
      <c r="F205" t="s">
        <v>885</v>
      </c>
      <c r="G205" t="s">
        <v>22</v>
      </c>
      <c r="H205" t="s">
        <v>22</v>
      </c>
      <c r="I205" t="s">
        <v>22</v>
      </c>
      <c r="J205" t="s">
        <v>22</v>
      </c>
      <c r="K205" t="s">
        <v>26</v>
      </c>
      <c r="L205" t="s">
        <v>22</v>
      </c>
      <c r="M205" t="s">
        <v>22</v>
      </c>
      <c r="N205" t="s">
        <v>22</v>
      </c>
      <c r="O205" t="s">
        <v>235</v>
      </c>
      <c r="P205" s="5" t="s">
        <v>605</v>
      </c>
      <c r="Q205" t="s">
        <v>26</v>
      </c>
      <c r="R205" t="s">
        <v>26</v>
      </c>
      <c r="S205" t="s">
        <v>26</v>
      </c>
      <c r="T205" t="s">
        <v>26</v>
      </c>
      <c r="U205" t="s">
        <v>26</v>
      </c>
      <c r="V205" t="s">
        <v>26</v>
      </c>
      <c r="W205" t="s">
        <v>26</v>
      </c>
      <c r="X205" t="s">
        <v>26</v>
      </c>
      <c r="Y205" t="s">
        <v>26</v>
      </c>
      <c r="Z205" t="s">
        <v>26</v>
      </c>
      <c r="AA205" t="s">
        <v>26</v>
      </c>
      <c r="AB205" t="s">
        <v>26</v>
      </c>
      <c r="AC205" t="s">
        <v>886</v>
      </c>
    </row>
    <row r="206" spans="1:29" x14ac:dyDescent="0.25">
      <c r="A206" t="s">
        <v>887</v>
      </c>
      <c r="B206" t="s">
        <v>136</v>
      </c>
      <c r="C206" t="s">
        <v>36</v>
      </c>
      <c r="D206" t="s">
        <v>731</v>
      </c>
      <c r="E206" t="s">
        <v>72</v>
      </c>
      <c r="F206" t="s">
        <v>888</v>
      </c>
      <c r="G206" t="s">
        <v>22</v>
      </c>
      <c r="H206" t="s">
        <v>22</v>
      </c>
      <c r="I206" t="s">
        <v>22</v>
      </c>
      <c r="J206" t="s">
        <v>22</v>
      </c>
      <c r="K206" t="s">
        <v>26</v>
      </c>
      <c r="L206" t="s">
        <v>22</v>
      </c>
      <c r="M206" t="s">
        <v>22</v>
      </c>
      <c r="N206" t="s">
        <v>22</v>
      </c>
      <c r="O206" t="s">
        <v>889</v>
      </c>
      <c r="P206" s="5" t="s">
        <v>72</v>
      </c>
      <c r="Q206" t="s">
        <v>26</v>
      </c>
      <c r="R206" t="s">
        <v>26</v>
      </c>
      <c r="S206" t="s">
        <v>26</v>
      </c>
      <c r="T206" t="s">
        <v>26</v>
      </c>
      <c r="U206" t="s">
        <v>26</v>
      </c>
      <c r="V206" t="s">
        <v>26</v>
      </c>
      <c r="W206" t="s">
        <v>26</v>
      </c>
      <c r="X206" t="s">
        <v>26</v>
      </c>
      <c r="Y206" t="s">
        <v>26</v>
      </c>
      <c r="Z206" t="s">
        <v>26</v>
      </c>
      <c r="AA206" t="s">
        <v>26</v>
      </c>
      <c r="AB206" t="s">
        <v>26</v>
      </c>
      <c r="AC206" t="s">
        <v>890</v>
      </c>
    </row>
    <row r="207" spans="1:29" x14ac:dyDescent="0.25">
      <c r="A207" t="s">
        <v>205</v>
      </c>
      <c r="B207" t="s">
        <v>185</v>
      </c>
      <c r="C207" t="s">
        <v>42</v>
      </c>
      <c r="D207" t="s">
        <v>116</v>
      </c>
      <c r="E207" t="s">
        <v>43</v>
      </c>
      <c r="F207" t="s">
        <v>891</v>
      </c>
      <c r="G207" t="s">
        <v>22</v>
      </c>
      <c r="H207" t="s">
        <v>22</v>
      </c>
      <c r="I207" t="s">
        <v>22</v>
      </c>
      <c r="J207" t="s">
        <v>22</v>
      </c>
      <c r="K207" t="s">
        <v>26</v>
      </c>
      <c r="L207" t="s">
        <v>22</v>
      </c>
      <c r="M207" t="s">
        <v>22</v>
      </c>
      <c r="N207" t="s">
        <v>22</v>
      </c>
      <c r="O207" t="s">
        <v>64</v>
      </c>
      <c r="P207" s="5" t="s">
        <v>43</v>
      </c>
      <c r="Q207" t="s">
        <v>22</v>
      </c>
      <c r="R207" t="s">
        <v>22</v>
      </c>
      <c r="S207" t="s">
        <v>26</v>
      </c>
      <c r="T207" t="s">
        <v>22</v>
      </c>
      <c r="U207" t="s">
        <v>26</v>
      </c>
      <c r="V207" t="s">
        <v>22</v>
      </c>
      <c r="W207" t="s">
        <v>26</v>
      </c>
      <c r="X207" t="s">
        <v>26</v>
      </c>
      <c r="Y207" t="s">
        <v>22</v>
      </c>
      <c r="Z207" t="s">
        <v>22</v>
      </c>
      <c r="AA207" t="s">
        <v>22</v>
      </c>
      <c r="AB207" t="s">
        <v>26</v>
      </c>
      <c r="AC207" t="s">
        <v>892</v>
      </c>
    </row>
    <row r="208" spans="1:29" x14ac:dyDescent="0.25">
      <c r="A208" t="s">
        <v>216</v>
      </c>
      <c r="B208" t="s">
        <v>174</v>
      </c>
      <c r="C208" t="s">
        <v>35</v>
      </c>
      <c r="D208" t="s">
        <v>737</v>
      </c>
      <c r="E208" t="s">
        <v>612</v>
      </c>
      <c r="F208" t="s">
        <v>893</v>
      </c>
      <c r="G208" t="s">
        <v>22</v>
      </c>
      <c r="H208" t="s">
        <v>22</v>
      </c>
      <c r="I208" t="s">
        <v>22</v>
      </c>
      <c r="J208" t="s">
        <v>22</v>
      </c>
      <c r="K208" t="s">
        <v>26</v>
      </c>
      <c r="L208" t="s">
        <v>22</v>
      </c>
      <c r="M208" t="s">
        <v>22</v>
      </c>
      <c r="N208" t="s">
        <v>22</v>
      </c>
      <c r="O208" t="s">
        <v>192</v>
      </c>
      <c r="P208" s="5" t="s">
        <v>612</v>
      </c>
      <c r="Q208" t="s">
        <v>26</v>
      </c>
      <c r="R208" t="s">
        <v>26</v>
      </c>
      <c r="S208" t="s">
        <v>26</v>
      </c>
      <c r="T208" t="s">
        <v>26</v>
      </c>
      <c r="U208" t="s">
        <v>26</v>
      </c>
      <c r="V208" t="s">
        <v>26</v>
      </c>
      <c r="W208" t="s">
        <v>26</v>
      </c>
      <c r="X208" t="s">
        <v>26</v>
      </c>
      <c r="Y208" t="s">
        <v>26</v>
      </c>
      <c r="Z208" t="s">
        <v>26</v>
      </c>
      <c r="AA208" t="s">
        <v>26</v>
      </c>
      <c r="AB208" t="s">
        <v>26</v>
      </c>
      <c r="AC208" t="s">
        <v>894</v>
      </c>
    </row>
    <row r="209" spans="1:29" x14ac:dyDescent="0.25">
      <c r="A209" t="s">
        <v>61</v>
      </c>
      <c r="B209" t="s">
        <v>174</v>
      </c>
      <c r="C209" t="s">
        <v>90</v>
      </c>
      <c r="D209" t="s">
        <v>734</v>
      </c>
      <c r="E209" t="s">
        <v>157</v>
      </c>
      <c r="F209" t="s">
        <v>895</v>
      </c>
      <c r="G209" t="s">
        <v>22</v>
      </c>
      <c r="H209" t="s">
        <v>22</v>
      </c>
      <c r="I209" t="s">
        <v>22</v>
      </c>
      <c r="J209" t="s">
        <v>22</v>
      </c>
      <c r="K209" t="s">
        <v>26</v>
      </c>
      <c r="L209" t="s">
        <v>22</v>
      </c>
      <c r="M209" t="s">
        <v>22</v>
      </c>
      <c r="N209" t="s">
        <v>22</v>
      </c>
      <c r="O209" t="s">
        <v>211</v>
      </c>
      <c r="P209" s="5" t="s">
        <v>157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  <c r="Z209" t="s">
        <v>26</v>
      </c>
      <c r="AA209" t="s">
        <v>26</v>
      </c>
      <c r="AB209" t="s">
        <v>26</v>
      </c>
      <c r="AC209" t="s">
        <v>896</v>
      </c>
    </row>
    <row r="210" spans="1:29" x14ac:dyDescent="0.25">
      <c r="A210" t="s">
        <v>441</v>
      </c>
      <c r="B210" t="s">
        <v>174</v>
      </c>
      <c r="C210" t="s">
        <v>31</v>
      </c>
      <c r="D210" t="s">
        <v>116</v>
      </c>
      <c r="E210" t="s">
        <v>103</v>
      </c>
      <c r="F210" t="s">
        <v>897</v>
      </c>
      <c r="G210" t="s">
        <v>22</v>
      </c>
      <c r="H210" t="s">
        <v>22</v>
      </c>
      <c r="I210" t="s">
        <v>22</v>
      </c>
      <c r="J210" t="s">
        <v>22</v>
      </c>
      <c r="K210" t="s">
        <v>26</v>
      </c>
      <c r="L210" t="s">
        <v>22</v>
      </c>
      <c r="M210" t="s">
        <v>22</v>
      </c>
      <c r="N210" t="s">
        <v>22</v>
      </c>
      <c r="O210" t="s">
        <v>898</v>
      </c>
      <c r="P210" s="5" t="s">
        <v>103</v>
      </c>
      <c r="Q210" t="s">
        <v>26</v>
      </c>
      <c r="R210" t="s">
        <v>26</v>
      </c>
      <c r="S210" t="s">
        <v>26</v>
      </c>
      <c r="T210" t="s">
        <v>26</v>
      </c>
      <c r="U210" t="s">
        <v>26</v>
      </c>
      <c r="V210" t="s">
        <v>26</v>
      </c>
      <c r="W210" t="s">
        <v>26</v>
      </c>
      <c r="X210" t="s">
        <v>26</v>
      </c>
      <c r="Y210" t="s">
        <v>26</v>
      </c>
      <c r="Z210" t="s">
        <v>26</v>
      </c>
      <c r="AA210" t="s">
        <v>26</v>
      </c>
      <c r="AB210" t="s">
        <v>26</v>
      </c>
      <c r="AC210" t="s">
        <v>899</v>
      </c>
    </row>
    <row r="211" spans="1:29" x14ac:dyDescent="0.25">
      <c r="A211" t="s">
        <v>876</v>
      </c>
      <c r="B211" t="s">
        <v>124</v>
      </c>
      <c r="C211" t="s">
        <v>40</v>
      </c>
      <c r="D211" t="s">
        <v>737</v>
      </c>
      <c r="E211" t="s">
        <v>620</v>
      </c>
      <c r="F211" t="s">
        <v>900</v>
      </c>
      <c r="G211" t="s">
        <v>22</v>
      </c>
      <c r="H211" t="s">
        <v>22</v>
      </c>
      <c r="I211" t="s">
        <v>22</v>
      </c>
      <c r="J211" t="s">
        <v>22</v>
      </c>
      <c r="K211" t="s">
        <v>26</v>
      </c>
      <c r="L211" t="s">
        <v>22</v>
      </c>
      <c r="M211" t="s">
        <v>22</v>
      </c>
      <c r="N211" t="s">
        <v>22</v>
      </c>
      <c r="O211" t="s">
        <v>901</v>
      </c>
      <c r="P211" s="5" t="s">
        <v>620</v>
      </c>
      <c r="Q211" t="s">
        <v>26</v>
      </c>
      <c r="R211" t="s">
        <v>26</v>
      </c>
      <c r="S211" t="s">
        <v>26</v>
      </c>
      <c r="T211" t="s">
        <v>26</v>
      </c>
      <c r="U211" t="s">
        <v>26</v>
      </c>
      <c r="V211" t="s">
        <v>26</v>
      </c>
      <c r="W211" t="s">
        <v>26</v>
      </c>
      <c r="X211" t="s">
        <v>26</v>
      </c>
      <c r="Y211" t="s">
        <v>26</v>
      </c>
      <c r="Z211" t="s">
        <v>26</v>
      </c>
      <c r="AA211" t="s">
        <v>26</v>
      </c>
      <c r="AB211" t="s">
        <v>26</v>
      </c>
      <c r="AC211" t="s">
        <v>902</v>
      </c>
    </row>
    <row r="212" spans="1:29" x14ac:dyDescent="0.25">
      <c r="A212" t="s">
        <v>903</v>
      </c>
      <c r="B212" t="s">
        <v>124</v>
      </c>
      <c r="C212" t="s">
        <v>26</v>
      </c>
      <c r="D212" t="s">
        <v>743</v>
      </c>
      <c r="E212" t="s">
        <v>171</v>
      </c>
      <c r="F212" t="s">
        <v>904</v>
      </c>
      <c r="G212" t="s">
        <v>22</v>
      </c>
      <c r="H212" t="s">
        <v>22</v>
      </c>
      <c r="I212" t="s">
        <v>22</v>
      </c>
      <c r="J212" t="s">
        <v>22</v>
      </c>
      <c r="K212" t="s">
        <v>26</v>
      </c>
      <c r="L212" t="s">
        <v>22</v>
      </c>
      <c r="M212" t="s">
        <v>22</v>
      </c>
      <c r="N212" t="s">
        <v>22</v>
      </c>
      <c r="O212" t="s">
        <v>905</v>
      </c>
      <c r="P212" s="5" t="s">
        <v>171</v>
      </c>
      <c r="Q212" t="s">
        <v>26</v>
      </c>
      <c r="R212" t="s">
        <v>26</v>
      </c>
      <c r="S212" t="s">
        <v>26</v>
      </c>
      <c r="T212" t="s">
        <v>26</v>
      </c>
      <c r="U212" t="s">
        <v>26</v>
      </c>
      <c r="V212" t="s">
        <v>26</v>
      </c>
      <c r="W212" t="s">
        <v>26</v>
      </c>
      <c r="X212" t="s">
        <v>26</v>
      </c>
      <c r="Y212" t="s">
        <v>26</v>
      </c>
      <c r="Z212" t="s">
        <v>26</v>
      </c>
      <c r="AA212" t="s">
        <v>26</v>
      </c>
      <c r="AB212" t="s">
        <v>26</v>
      </c>
      <c r="AC212" t="s">
        <v>906</v>
      </c>
    </row>
    <row r="213" spans="1:29" x14ac:dyDescent="0.25">
      <c r="A213" t="s">
        <v>216</v>
      </c>
      <c r="B213" t="s">
        <v>124</v>
      </c>
      <c r="C213" t="s">
        <v>90</v>
      </c>
      <c r="D213" t="s">
        <v>734</v>
      </c>
      <c r="E213" t="s">
        <v>109</v>
      </c>
      <c r="F213" t="s">
        <v>907</v>
      </c>
      <c r="G213" t="s">
        <v>22</v>
      </c>
      <c r="H213" t="s">
        <v>22</v>
      </c>
      <c r="I213" t="s">
        <v>22</v>
      </c>
      <c r="J213" t="s">
        <v>22</v>
      </c>
      <c r="K213" t="s">
        <v>26</v>
      </c>
      <c r="L213" t="s">
        <v>22</v>
      </c>
      <c r="M213" t="s">
        <v>22</v>
      </c>
      <c r="N213" t="s">
        <v>22</v>
      </c>
      <c r="O213" t="s">
        <v>264</v>
      </c>
      <c r="P213" s="5" t="s">
        <v>109</v>
      </c>
      <c r="Q213" t="s">
        <v>26</v>
      </c>
      <c r="R213" t="s">
        <v>26</v>
      </c>
      <c r="S213" t="s">
        <v>26</v>
      </c>
      <c r="T213" t="s">
        <v>26</v>
      </c>
      <c r="U213" t="s">
        <v>26</v>
      </c>
      <c r="V213" t="s">
        <v>26</v>
      </c>
      <c r="W213" t="s">
        <v>26</v>
      </c>
      <c r="X213" t="s">
        <v>26</v>
      </c>
      <c r="Y213" t="s">
        <v>26</v>
      </c>
      <c r="Z213" t="s">
        <v>26</v>
      </c>
      <c r="AA213" t="s">
        <v>26</v>
      </c>
      <c r="AB213" t="s">
        <v>26</v>
      </c>
      <c r="AC213" t="s">
        <v>908</v>
      </c>
    </row>
    <row r="214" spans="1:29" x14ac:dyDescent="0.25">
      <c r="A214" t="s">
        <v>221</v>
      </c>
      <c r="B214" t="s">
        <v>124</v>
      </c>
      <c r="C214" t="s">
        <v>45</v>
      </c>
      <c r="D214" t="s">
        <v>97</v>
      </c>
      <c r="E214" t="s">
        <v>629</v>
      </c>
      <c r="F214" t="s">
        <v>909</v>
      </c>
      <c r="G214" t="s">
        <v>22</v>
      </c>
      <c r="H214" t="s">
        <v>22</v>
      </c>
      <c r="I214" t="s">
        <v>22</v>
      </c>
      <c r="J214" t="s">
        <v>22</v>
      </c>
      <c r="K214" t="s">
        <v>26</v>
      </c>
      <c r="L214" t="s">
        <v>22</v>
      </c>
      <c r="M214" t="s">
        <v>22</v>
      </c>
      <c r="N214" t="s">
        <v>22</v>
      </c>
      <c r="O214" t="s">
        <v>269</v>
      </c>
      <c r="P214" s="5" t="s">
        <v>629</v>
      </c>
      <c r="Q214" t="s">
        <v>26</v>
      </c>
      <c r="R214" t="s">
        <v>26</v>
      </c>
      <c r="S214" t="s">
        <v>26</v>
      </c>
      <c r="T214" t="s">
        <v>26</v>
      </c>
      <c r="U214" t="s">
        <v>26</v>
      </c>
      <c r="V214" t="s">
        <v>26</v>
      </c>
      <c r="W214" t="s">
        <v>26</v>
      </c>
      <c r="X214" t="s">
        <v>26</v>
      </c>
      <c r="Y214" t="s">
        <v>26</v>
      </c>
      <c r="Z214" t="s">
        <v>26</v>
      </c>
      <c r="AA214" t="s">
        <v>26</v>
      </c>
      <c r="AB214" t="s">
        <v>26</v>
      </c>
      <c r="AC214" t="s">
        <v>910</v>
      </c>
    </row>
    <row r="215" spans="1:29" x14ac:dyDescent="0.25">
      <c r="A215" t="s">
        <v>44</v>
      </c>
      <c r="B215" t="s">
        <v>124</v>
      </c>
      <c r="C215" t="s">
        <v>27</v>
      </c>
      <c r="D215" t="s">
        <v>97</v>
      </c>
      <c r="E215" t="s">
        <v>212</v>
      </c>
      <c r="F215" t="s">
        <v>911</v>
      </c>
      <c r="G215" t="s">
        <v>22</v>
      </c>
      <c r="H215" t="s">
        <v>22</v>
      </c>
      <c r="I215" t="s">
        <v>22</v>
      </c>
      <c r="J215" t="s">
        <v>22</v>
      </c>
      <c r="K215" t="s">
        <v>26</v>
      </c>
      <c r="L215" t="s">
        <v>22</v>
      </c>
      <c r="M215" t="s">
        <v>22</v>
      </c>
      <c r="N215" t="s">
        <v>22</v>
      </c>
      <c r="O215" t="s">
        <v>912</v>
      </c>
      <c r="P215" s="5" t="s">
        <v>212</v>
      </c>
      <c r="Q215" t="s">
        <v>26</v>
      </c>
      <c r="R215" t="s">
        <v>26</v>
      </c>
      <c r="S215" t="s">
        <v>26</v>
      </c>
      <c r="T215" t="s">
        <v>26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  <c r="Z215" t="s">
        <v>26</v>
      </c>
      <c r="AA215" t="s">
        <v>26</v>
      </c>
      <c r="AB215" t="s">
        <v>26</v>
      </c>
      <c r="AC215" t="s">
        <v>913</v>
      </c>
    </row>
    <row r="216" spans="1:29" x14ac:dyDescent="0.25">
      <c r="A216" t="s">
        <v>576</v>
      </c>
      <c r="B216" t="s">
        <v>124</v>
      </c>
      <c r="C216" t="s">
        <v>36</v>
      </c>
      <c r="D216" t="s">
        <v>737</v>
      </c>
      <c r="E216" t="s">
        <v>635</v>
      </c>
      <c r="F216" t="s">
        <v>914</v>
      </c>
      <c r="G216" t="s">
        <v>22</v>
      </c>
      <c r="H216" t="s">
        <v>22</v>
      </c>
      <c r="I216" t="s">
        <v>22</v>
      </c>
      <c r="J216" t="s">
        <v>22</v>
      </c>
      <c r="K216" t="s">
        <v>26</v>
      </c>
      <c r="L216" t="s">
        <v>22</v>
      </c>
      <c r="M216" t="s">
        <v>22</v>
      </c>
      <c r="N216" t="s">
        <v>22</v>
      </c>
      <c r="O216" t="s">
        <v>247</v>
      </c>
      <c r="P216" s="5" t="s">
        <v>635</v>
      </c>
      <c r="Q216" t="s">
        <v>26</v>
      </c>
      <c r="R216" t="s">
        <v>26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  <c r="Z216" t="s">
        <v>26</v>
      </c>
      <c r="AA216" t="s">
        <v>26</v>
      </c>
      <c r="AB216" t="s">
        <v>26</v>
      </c>
      <c r="AC216" t="s">
        <v>915</v>
      </c>
    </row>
    <row r="217" spans="1:29" x14ac:dyDescent="0.25">
      <c r="A217" t="s">
        <v>257</v>
      </c>
      <c r="B217" t="s">
        <v>124</v>
      </c>
      <c r="C217" t="s">
        <v>52</v>
      </c>
      <c r="D217" t="s">
        <v>92</v>
      </c>
      <c r="E217" t="s">
        <v>230</v>
      </c>
      <c r="F217" t="s">
        <v>916</v>
      </c>
      <c r="G217" t="s">
        <v>22</v>
      </c>
      <c r="H217" t="s">
        <v>22</v>
      </c>
      <c r="I217" t="s">
        <v>22</v>
      </c>
      <c r="J217" t="s">
        <v>22</v>
      </c>
      <c r="K217" t="s">
        <v>26</v>
      </c>
      <c r="L217" t="s">
        <v>22</v>
      </c>
      <c r="M217" t="s">
        <v>22</v>
      </c>
      <c r="N217" t="s">
        <v>22</v>
      </c>
      <c r="O217" t="s">
        <v>253</v>
      </c>
      <c r="P217" s="5" t="s">
        <v>230</v>
      </c>
      <c r="Q217" t="s">
        <v>26</v>
      </c>
      <c r="R217" t="s">
        <v>26</v>
      </c>
      <c r="S217" t="s">
        <v>26</v>
      </c>
      <c r="T217" t="s">
        <v>26</v>
      </c>
      <c r="U217" t="s">
        <v>26</v>
      </c>
      <c r="V217" t="s">
        <v>26</v>
      </c>
      <c r="W217" t="s">
        <v>26</v>
      </c>
      <c r="X217" t="s">
        <v>26</v>
      </c>
      <c r="Y217" t="s">
        <v>26</v>
      </c>
      <c r="Z217" t="s">
        <v>26</v>
      </c>
      <c r="AA217" t="s">
        <v>26</v>
      </c>
      <c r="AB217" t="s">
        <v>26</v>
      </c>
      <c r="AC217" t="s">
        <v>917</v>
      </c>
    </row>
    <row r="218" spans="1:29" x14ac:dyDescent="0.25">
      <c r="A218" t="s">
        <v>27</v>
      </c>
      <c r="B218" t="s">
        <v>119</v>
      </c>
      <c r="C218" t="s">
        <v>27</v>
      </c>
      <c r="D218" t="s">
        <v>734</v>
      </c>
      <c r="E218" t="s">
        <v>641</v>
      </c>
      <c r="F218" t="s">
        <v>918</v>
      </c>
      <c r="G218" t="s">
        <v>22</v>
      </c>
      <c r="H218" t="s">
        <v>22</v>
      </c>
      <c r="I218" t="s">
        <v>22</v>
      </c>
      <c r="J218" t="s">
        <v>22</v>
      </c>
      <c r="K218" t="s">
        <v>26</v>
      </c>
      <c r="L218" t="s">
        <v>22</v>
      </c>
      <c r="M218" t="s">
        <v>22</v>
      </c>
      <c r="N218" t="s">
        <v>22</v>
      </c>
      <c r="O218" t="s">
        <v>236</v>
      </c>
      <c r="P218" s="5" t="s">
        <v>641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  <c r="Z218" t="s">
        <v>26</v>
      </c>
      <c r="AA218" t="s">
        <v>26</v>
      </c>
      <c r="AB218" t="s">
        <v>26</v>
      </c>
      <c r="AC218" t="s">
        <v>919</v>
      </c>
    </row>
    <row r="219" spans="1:29" x14ac:dyDescent="0.25">
      <c r="A219" t="s">
        <v>27</v>
      </c>
      <c r="B219" t="s">
        <v>119</v>
      </c>
      <c r="C219" t="s">
        <v>36</v>
      </c>
      <c r="D219" t="s">
        <v>126</v>
      </c>
      <c r="E219" t="s">
        <v>644</v>
      </c>
      <c r="F219" t="s">
        <v>920</v>
      </c>
      <c r="G219" t="s">
        <v>22</v>
      </c>
      <c r="H219" t="s">
        <v>22</v>
      </c>
      <c r="I219" t="s">
        <v>22</v>
      </c>
      <c r="J219" t="s">
        <v>22</v>
      </c>
      <c r="K219" t="s">
        <v>26</v>
      </c>
      <c r="L219" t="s">
        <v>22</v>
      </c>
      <c r="M219" t="s">
        <v>22</v>
      </c>
      <c r="N219" t="s">
        <v>22</v>
      </c>
      <c r="O219" t="s">
        <v>241</v>
      </c>
      <c r="P219" s="5" t="s">
        <v>644</v>
      </c>
      <c r="Q219" t="s">
        <v>26</v>
      </c>
      <c r="R219" t="s">
        <v>26</v>
      </c>
      <c r="S219" t="s">
        <v>26</v>
      </c>
      <c r="T219" t="s">
        <v>26</v>
      </c>
      <c r="U219" t="s">
        <v>26</v>
      </c>
      <c r="V219" t="s">
        <v>26</v>
      </c>
      <c r="W219" t="s">
        <v>26</v>
      </c>
      <c r="X219" t="s">
        <v>26</v>
      </c>
      <c r="Y219" t="s">
        <v>26</v>
      </c>
      <c r="Z219" t="s">
        <v>26</v>
      </c>
      <c r="AA219" t="s">
        <v>26</v>
      </c>
      <c r="AB219" t="s">
        <v>26</v>
      </c>
      <c r="AC219" t="s">
        <v>921</v>
      </c>
    </row>
    <row r="220" spans="1:29" x14ac:dyDescent="0.25">
      <c r="A220" t="s">
        <v>191</v>
      </c>
      <c r="B220" t="s">
        <v>185</v>
      </c>
      <c r="C220" t="s">
        <v>36</v>
      </c>
      <c r="D220" t="s">
        <v>734</v>
      </c>
      <c r="E220" t="s">
        <v>647</v>
      </c>
      <c r="F220" t="s">
        <v>922</v>
      </c>
      <c r="G220" t="s">
        <v>22</v>
      </c>
      <c r="H220" t="s">
        <v>22</v>
      </c>
      <c r="I220" t="s">
        <v>22</v>
      </c>
      <c r="J220" t="s">
        <v>22</v>
      </c>
      <c r="K220" t="s">
        <v>26</v>
      </c>
      <c r="L220" t="s">
        <v>22</v>
      </c>
      <c r="M220" t="s">
        <v>22</v>
      </c>
      <c r="N220" t="s">
        <v>22</v>
      </c>
      <c r="O220" t="s">
        <v>222</v>
      </c>
      <c r="P220" s="5" t="s">
        <v>647</v>
      </c>
      <c r="Q220" t="s">
        <v>26</v>
      </c>
      <c r="R220" t="s">
        <v>26</v>
      </c>
      <c r="S220" t="s">
        <v>26</v>
      </c>
      <c r="T220" t="s">
        <v>26</v>
      </c>
      <c r="U220" t="s">
        <v>26</v>
      </c>
      <c r="V220" t="s">
        <v>26</v>
      </c>
      <c r="W220" t="s">
        <v>26</v>
      </c>
      <c r="X220" t="s">
        <v>26</v>
      </c>
      <c r="Y220" t="s">
        <v>26</v>
      </c>
      <c r="Z220" t="s">
        <v>26</v>
      </c>
      <c r="AA220" t="s">
        <v>26</v>
      </c>
      <c r="AB220" t="s">
        <v>26</v>
      </c>
      <c r="AC220" t="s">
        <v>923</v>
      </c>
    </row>
    <row r="221" spans="1:29" x14ac:dyDescent="0.25">
      <c r="A221" t="s">
        <v>221</v>
      </c>
      <c r="B221" t="s">
        <v>185</v>
      </c>
      <c r="C221" t="s">
        <v>45</v>
      </c>
      <c r="D221" t="s">
        <v>734</v>
      </c>
      <c r="E221" t="s">
        <v>650</v>
      </c>
      <c r="F221" t="s">
        <v>924</v>
      </c>
      <c r="G221" t="s">
        <v>22</v>
      </c>
      <c r="H221" t="s">
        <v>22</v>
      </c>
      <c r="I221" t="s">
        <v>22</v>
      </c>
      <c r="J221" t="s">
        <v>22</v>
      </c>
      <c r="K221" t="s">
        <v>26</v>
      </c>
      <c r="L221" t="s">
        <v>22</v>
      </c>
      <c r="M221" t="s">
        <v>22</v>
      </c>
      <c r="N221" t="s">
        <v>22</v>
      </c>
      <c r="O221" t="s">
        <v>275</v>
      </c>
      <c r="P221" s="5" t="s">
        <v>650</v>
      </c>
      <c r="Q221" t="s">
        <v>26</v>
      </c>
      <c r="R221" t="s">
        <v>26</v>
      </c>
      <c r="S221" t="s">
        <v>26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  <c r="Z221" t="s">
        <v>26</v>
      </c>
      <c r="AA221" t="s">
        <v>26</v>
      </c>
      <c r="AB221" t="s">
        <v>26</v>
      </c>
      <c r="AC221" t="s">
        <v>925</v>
      </c>
    </row>
    <row r="222" spans="1:29" x14ac:dyDescent="0.25">
      <c r="A222" t="s">
        <v>120</v>
      </c>
      <c r="B222" t="s">
        <v>196</v>
      </c>
      <c r="C222" t="s">
        <v>50</v>
      </c>
      <c r="D222" t="s">
        <v>231</v>
      </c>
      <c r="E222" t="s">
        <v>653</v>
      </c>
      <c r="F222" t="s">
        <v>926</v>
      </c>
      <c r="G222" t="s">
        <v>22</v>
      </c>
      <c r="H222" t="s">
        <v>22</v>
      </c>
      <c r="I222" t="s">
        <v>22</v>
      </c>
      <c r="J222" t="s">
        <v>22</v>
      </c>
      <c r="K222" t="s">
        <v>26</v>
      </c>
      <c r="L222" t="s">
        <v>22</v>
      </c>
      <c r="M222" t="s">
        <v>22</v>
      </c>
      <c r="N222" t="s">
        <v>22</v>
      </c>
      <c r="O222" t="s">
        <v>278</v>
      </c>
      <c r="P222" s="5" t="s">
        <v>653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  <c r="Z222" t="s">
        <v>26</v>
      </c>
      <c r="AA222" t="s">
        <v>26</v>
      </c>
      <c r="AB222" t="s">
        <v>26</v>
      </c>
      <c r="AC222" t="s">
        <v>927</v>
      </c>
    </row>
    <row r="223" spans="1:29" x14ac:dyDescent="0.25">
      <c r="A223" t="s">
        <v>81</v>
      </c>
      <c r="B223" t="s">
        <v>196</v>
      </c>
      <c r="C223" t="s">
        <v>36</v>
      </c>
      <c r="D223" t="s">
        <v>737</v>
      </c>
      <c r="E223" t="s">
        <v>79</v>
      </c>
      <c r="F223" t="s">
        <v>928</v>
      </c>
      <c r="G223" t="s">
        <v>22</v>
      </c>
      <c r="H223" t="s">
        <v>22</v>
      </c>
      <c r="I223" t="s">
        <v>22</v>
      </c>
      <c r="J223" t="s">
        <v>22</v>
      </c>
      <c r="K223" t="s">
        <v>26</v>
      </c>
      <c r="L223" t="s">
        <v>22</v>
      </c>
      <c r="M223" t="s">
        <v>22</v>
      </c>
      <c r="N223" t="s">
        <v>22</v>
      </c>
      <c r="O223" t="s">
        <v>281</v>
      </c>
      <c r="P223" s="5" t="s">
        <v>79</v>
      </c>
      <c r="Q223" t="s">
        <v>22</v>
      </c>
      <c r="R223" t="s">
        <v>22</v>
      </c>
      <c r="S223" t="s">
        <v>26</v>
      </c>
      <c r="T223" t="s">
        <v>22</v>
      </c>
      <c r="U223" t="s">
        <v>26</v>
      </c>
      <c r="V223" t="s">
        <v>22</v>
      </c>
      <c r="W223" t="s">
        <v>26</v>
      </c>
      <c r="X223" t="s">
        <v>22</v>
      </c>
      <c r="Y223" t="s">
        <v>26</v>
      </c>
      <c r="Z223" t="s">
        <v>26</v>
      </c>
      <c r="AA223" t="s">
        <v>26</v>
      </c>
      <c r="AB223" t="s">
        <v>26</v>
      </c>
      <c r="AC223" t="s">
        <v>929</v>
      </c>
    </row>
    <row r="224" spans="1:29" x14ac:dyDescent="0.25">
      <c r="A224" t="s">
        <v>221</v>
      </c>
      <c r="B224" t="s">
        <v>190</v>
      </c>
      <c r="C224" t="s">
        <v>27</v>
      </c>
      <c r="D224" t="s">
        <v>571</v>
      </c>
      <c r="E224" t="s">
        <v>83</v>
      </c>
      <c r="F224" t="s">
        <v>930</v>
      </c>
      <c r="G224" t="s">
        <v>22</v>
      </c>
      <c r="H224" t="s">
        <v>22</v>
      </c>
      <c r="I224" t="s">
        <v>22</v>
      </c>
      <c r="J224" t="s">
        <v>22</v>
      </c>
      <c r="K224" t="s">
        <v>26</v>
      </c>
      <c r="L224" t="s">
        <v>22</v>
      </c>
      <c r="M224" t="s">
        <v>22</v>
      </c>
      <c r="N224" t="s">
        <v>22</v>
      </c>
      <c r="O224" t="s">
        <v>284</v>
      </c>
      <c r="P224" s="5" t="s">
        <v>83</v>
      </c>
      <c r="Q224" t="s">
        <v>22</v>
      </c>
      <c r="R224" t="s">
        <v>22</v>
      </c>
      <c r="S224" t="s">
        <v>26</v>
      </c>
      <c r="T224" t="s">
        <v>22</v>
      </c>
      <c r="U224" t="s">
        <v>26</v>
      </c>
      <c r="V224" t="s">
        <v>22</v>
      </c>
      <c r="W224" t="s">
        <v>26</v>
      </c>
      <c r="X224" t="s">
        <v>22</v>
      </c>
      <c r="Y224" t="s">
        <v>22</v>
      </c>
      <c r="Z224" t="s">
        <v>22</v>
      </c>
      <c r="AA224" t="s">
        <v>22</v>
      </c>
      <c r="AB224" t="s">
        <v>26</v>
      </c>
      <c r="AC224" t="s">
        <v>931</v>
      </c>
    </row>
    <row r="225" spans="1:29" x14ac:dyDescent="0.25">
      <c r="A225" t="s">
        <v>561</v>
      </c>
      <c r="B225" t="s">
        <v>185</v>
      </c>
      <c r="C225" t="s">
        <v>27</v>
      </c>
      <c r="D225" t="s">
        <v>22</v>
      </c>
      <c r="E225" t="s">
        <v>595</v>
      </c>
      <c r="F225" t="s">
        <v>353</v>
      </c>
      <c r="G225" t="s">
        <v>22</v>
      </c>
      <c r="H225" t="s">
        <v>26</v>
      </c>
      <c r="I225" t="s">
        <v>22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839</v>
      </c>
      <c r="P225" s="5" t="s">
        <v>595</v>
      </c>
      <c r="Q225" t="s">
        <v>26</v>
      </c>
      <c r="R225" t="s">
        <v>26</v>
      </c>
      <c r="S225" t="s">
        <v>26</v>
      </c>
      <c r="T225" t="s">
        <v>26</v>
      </c>
      <c r="U225" t="s">
        <v>26</v>
      </c>
      <c r="V225" t="s">
        <v>26</v>
      </c>
      <c r="W225" t="s">
        <v>26</v>
      </c>
      <c r="X225" t="s">
        <v>26</v>
      </c>
      <c r="Y225" t="s">
        <v>26</v>
      </c>
      <c r="Z225" t="s">
        <v>26</v>
      </c>
      <c r="AA225" t="s">
        <v>26</v>
      </c>
      <c r="AB225" t="s">
        <v>26</v>
      </c>
      <c r="AC225" t="s">
        <v>932</v>
      </c>
    </row>
    <row r="226" spans="1:29" x14ac:dyDescent="0.25">
      <c r="A226" t="s">
        <v>113</v>
      </c>
      <c r="B226" t="s">
        <v>164</v>
      </c>
      <c r="C226" t="s">
        <v>31</v>
      </c>
      <c r="D226" t="s">
        <v>734</v>
      </c>
      <c r="E226" t="s">
        <v>660</v>
      </c>
      <c r="F226" t="s">
        <v>933</v>
      </c>
      <c r="G226" t="s">
        <v>22</v>
      </c>
      <c r="H226" t="s">
        <v>22</v>
      </c>
      <c r="I226" t="s">
        <v>22</v>
      </c>
      <c r="J226" t="s">
        <v>22</v>
      </c>
      <c r="K226" t="s">
        <v>26</v>
      </c>
      <c r="L226" t="s">
        <v>22</v>
      </c>
      <c r="M226" t="s">
        <v>22</v>
      </c>
      <c r="N226" t="s">
        <v>22</v>
      </c>
      <c r="O226" t="s">
        <v>279</v>
      </c>
      <c r="P226" s="5" t="s">
        <v>660</v>
      </c>
      <c r="Q226" t="s">
        <v>22</v>
      </c>
      <c r="R226" t="s">
        <v>22</v>
      </c>
      <c r="S226" t="s">
        <v>26</v>
      </c>
      <c r="T226" t="s">
        <v>22</v>
      </c>
      <c r="U226" t="s">
        <v>26</v>
      </c>
      <c r="V226" t="s">
        <v>22</v>
      </c>
      <c r="W226" t="s">
        <v>26</v>
      </c>
      <c r="X226" t="s">
        <v>22</v>
      </c>
      <c r="Y226" t="s">
        <v>22</v>
      </c>
      <c r="Z226" t="s">
        <v>22</v>
      </c>
      <c r="AA226" t="s">
        <v>22</v>
      </c>
      <c r="AB226" t="s">
        <v>26</v>
      </c>
      <c r="AC226" t="s">
        <v>934</v>
      </c>
    </row>
    <row r="227" spans="1:29" x14ac:dyDescent="0.25">
      <c r="A227" t="s">
        <v>216</v>
      </c>
      <c r="B227" t="s">
        <v>185</v>
      </c>
      <c r="C227" t="s">
        <v>26</v>
      </c>
      <c r="D227" t="s">
        <v>734</v>
      </c>
      <c r="E227" t="s">
        <v>662</v>
      </c>
      <c r="F227" t="s">
        <v>935</v>
      </c>
      <c r="G227" t="s">
        <v>22</v>
      </c>
      <c r="H227" t="s">
        <v>22</v>
      </c>
      <c r="I227" t="s">
        <v>22</v>
      </c>
      <c r="J227" t="s">
        <v>22</v>
      </c>
      <c r="K227" t="s">
        <v>26</v>
      </c>
      <c r="L227" t="s">
        <v>22</v>
      </c>
      <c r="M227" t="s">
        <v>22</v>
      </c>
      <c r="N227" t="s">
        <v>22</v>
      </c>
      <c r="O227" t="s">
        <v>936</v>
      </c>
      <c r="P227" s="5" t="s">
        <v>662</v>
      </c>
      <c r="Q227" t="s">
        <v>22</v>
      </c>
      <c r="R227" t="s">
        <v>22</v>
      </c>
      <c r="S227" t="s">
        <v>26</v>
      </c>
      <c r="T227" t="s">
        <v>22</v>
      </c>
      <c r="U227" t="s">
        <v>26</v>
      </c>
      <c r="V227" t="s">
        <v>22</v>
      </c>
      <c r="W227" t="s">
        <v>26</v>
      </c>
      <c r="X227" t="s">
        <v>22</v>
      </c>
      <c r="Y227" t="s">
        <v>22</v>
      </c>
      <c r="Z227" t="s">
        <v>22</v>
      </c>
      <c r="AA227" t="s">
        <v>22</v>
      </c>
      <c r="AB227" t="s">
        <v>26</v>
      </c>
      <c r="AC227" t="s">
        <v>937</v>
      </c>
    </row>
    <row r="228" spans="1:29" x14ac:dyDescent="0.25">
      <c r="A228" t="s">
        <v>576</v>
      </c>
      <c r="B228" t="s">
        <v>185</v>
      </c>
      <c r="C228" t="s">
        <v>47</v>
      </c>
      <c r="D228" t="s">
        <v>737</v>
      </c>
      <c r="E228" t="s">
        <v>665</v>
      </c>
      <c r="F228" t="s">
        <v>938</v>
      </c>
      <c r="G228" t="s">
        <v>22</v>
      </c>
      <c r="H228" t="s">
        <v>22</v>
      </c>
      <c r="I228" t="s">
        <v>22</v>
      </c>
      <c r="J228" t="s">
        <v>22</v>
      </c>
      <c r="K228" t="s">
        <v>26</v>
      </c>
      <c r="L228" t="s">
        <v>22</v>
      </c>
      <c r="M228" t="s">
        <v>22</v>
      </c>
      <c r="N228" t="s">
        <v>22</v>
      </c>
      <c r="O228" t="s">
        <v>295</v>
      </c>
      <c r="P228" s="5" t="s">
        <v>665</v>
      </c>
      <c r="Q228" t="s">
        <v>22</v>
      </c>
      <c r="R228" t="s">
        <v>22</v>
      </c>
      <c r="S228" t="s">
        <v>26</v>
      </c>
      <c r="T228" t="s">
        <v>22</v>
      </c>
      <c r="U228" t="s">
        <v>26</v>
      </c>
      <c r="V228" t="s">
        <v>22</v>
      </c>
      <c r="W228" t="s">
        <v>26</v>
      </c>
      <c r="X228" t="s">
        <v>22</v>
      </c>
      <c r="Y228" t="s">
        <v>22</v>
      </c>
      <c r="Z228" t="s">
        <v>22</v>
      </c>
      <c r="AA228" t="s">
        <v>22</v>
      </c>
      <c r="AB228" t="s">
        <v>26</v>
      </c>
      <c r="AC228" t="s">
        <v>939</v>
      </c>
    </row>
    <row r="229" spans="1:29" x14ac:dyDescent="0.25">
      <c r="A229" t="s">
        <v>27</v>
      </c>
      <c r="B229" t="s">
        <v>185</v>
      </c>
      <c r="C229" t="s">
        <v>90</v>
      </c>
      <c r="D229" t="s">
        <v>737</v>
      </c>
      <c r="E229" t="s">
        <v>77</v>
      </c>
      <c r="F229" t="s">
        <v>940</v>
      </c>
      <c r="G229" t="s">
        <v>22</v>
      </c>
      <c r="H229" t="s">
        <v>22</v>
      </c>
      <c r="I229" t="s">
        <v>22</v>
      </c>
      <c r="J229" t="s">
        <v>22</v>
      </c>
      <c r="K229" t="s">
        <v>26</v>
      </c>
      <c r="L229" t="s">
        <v>22</v>
      </c>
      <c r="M229" t="s">
        <v>22</v>
      </c>
      <c r="N229" t="s">
        <v>22</v>
      </c>
      <c r="O229" t="s">
        <v>237</v>
      </c>
      <c r="P229" s="5" t="s">
        <v>77</v>
      </c>
      <c r="Q229" t="s">
        <v>26</v>
      </c>
      <c r="R229" t="s">
        <v>26</v>
      </c>
      <c r="S229" t="s">
        <v>26</v>
      </c>
      <c r="T229" t="s">
        <v>26</v>
      </c>
      <c r="U229" t="s">
        <v>26</v>
      </c>
      <c r="V229" t="s">
        <v>26</v>
      </c>
      <c r="W229" t="s">
        <v>26</v>
      </c>
      <c r="X229" t="s">
        <v>26</v>
      </c>
      <c r="Y229" t="s">
        <v>26</v>
      </c>
      <c r="Z229" t="s">
        <v>26</v>
      </c>
      <c r="AA229" t="s">
        <v>26</v>
      </c>
      <c r="AB229" t="s">
        <v>26</v>
      </c>
      <c r="AC229" t="s">
        <v>941</v>
      </c>
    </row>
    <row r="230" spans="1:29" x14ac:dyDescent="0.25">
      <c r="A230" t="s">
        <v>27</v>
      </c>
      <c r="B230" t="s">
        <v>159</v>
      </c>
      <c r="C230" t="s">
        <v>36</v>
      </c>
      <c r="D230" t="s">
        <v>734</v>
      </c>
      <c r="E230" t="s">
        <v>82</v>
      </c>
      <c r="F230" t="s">
        <v>863</v>
      </c>
      <c r="G230" t="s">
        <v>22</v>
      </c>
      <c r="H230" t="s">
        <v>22</v>
      </c>
      <c r="I230" t="s">
        <v>22</v>
      </c>
      <c r="J230" t="s">
        <v>22</v>
      </c>
      <c r="K230" t="s">
        <v>26</v>
      </c>
      <c r="L230" t="s">
        <v>22</v>
      </c>
      <c r="M230" t="s">
        <v>22</v>
      </c>
      <c r="N230" t="s">
        <v>22</v>
      </c>
      <c r="O230" t="s">
        <v>292</v>
      </c>
      <c r="P230" s="5" t="s">
        <v>82</v>
      </c>
      <c r="Q230" t="s">
        <v>22</v>
      </c>
      <c r="R230" t="s">
        <v>22</v>
      </c>
      <c r="S230" t="s">
        <v>26</v>
      </c>
      <c r="T230" t="s">
        <v>22</v>
      </c>
      <c r="U230" t="s">
        <v>26</v>
      </c>
      <c r="V230" t="s">
        <v>22</v>
      </c>
      <c r="W230" t="s">
        <v>26</v>
      </c>
      <c r="X230" t="s">
        <v>22</v>
      </c>
      <c r="Y230" t="s">
        <v>22</v>
      </c>
      <c r="Z230" t="s">
        <v>22</v>
      </c>
      <c r="AA230" t="s">
        <v>22</v>
      </c>
      <c r="AB230" t="s">
        <v>26</v>
      </c>
      <c r="AC230" t="s">
        <v>942</v>
      </c>
    </row>
    <row r="231" spans="1:29" x14ac:dyDescent="0.25">
      <c r="A231" t="s">
        <v>27</v>
      </c>
      <c r="B231" t="s">
        <v>159</v>
      </c>
      <c r="C231" t="s">
        <v>31</v>
      </c>
      <c r="D231" t="s">
        <v>571</v>
      </c>
      <c r="E231" t="s">
        <v>172</v>
      </c>
      <c r="F231" t="s">
        <v>943</v>
      </c>
      <c r="G231" t="s">
        <v>22</v>
      </c>
      <c r="H231" t="s">
        <v>22</v>
      </c>
      <c r="I231" t="s">
        <v>22</v>
      </c>
      <c r="J231" t="s">
        <v>22</v>
      </c>
      <c r="K231" t="s">
        <v>26</v>
      </c>
      <c r="L231" t="s">
        <v>22</v>
      </c>
      <c r="M231" t="s">
        <v>26</v>
      </c>
      <c r="N231" t="s">
        <v>22</v>
      </c>
      <c r="O231" t="s">
        <v>296</v>
      </c>
      <c r="P231" s="5" t="s">
        <v>172</v>
      </c>
      <c r="Q231" t="s">
        <v>22</v>
      </c>
      <c r="R231" t="s">
        <v>22</v>
      </c>
      <c r="S231" t="s">
        <v>26</v>
      </c>
      <c r="T231" t="s">
        <v>22</v>
      </c>
      <c r="U231" t="s">
        <v>26</v>
      </c>
      <c r="V231" t="s">
        <v>22</v>
      </c>
      <c r="W231" t="s">
        <v>26</v>
      </c>
      <c r="X231" t="s">
        <v>22</v>
      </c>
      <c r="Y231" t="s">
        <v>22</v>
      </c>
      <c r="Z231" t="s">
        <v>22</v>
      </c>
      <c r="AA231" t="s">
        <v>22</v>
      </c>
      <c r="AB231" t="s">
        <v>26</v>
      </c>
      <c r="AC231" t="s">
        <v>944</v>
      </c>
    </row>
    <row r="232" spans="1:29" x14ac:dyDescent="0.25">
      <c r="A232" t="s">
        <v>27</v>
      </c>
      <c r="B232" t="s">
        <v>129</v>
      </c>
      <c r="C232" t="s">
        <v>55</v>
      </c>
      <c r="D232" t="s">
        <v>22</v>
      </c>
      <c r="E232" t="s">
        <v>673</v>
      </c>
      <c r="F232" t="s">
        <v>945</v>
      </c>
      <c r="G232" t="s">
        <v>22</v>
      </c>
      <c r="H232" t="s">
        <v>22</v>
      </c>
      <c r="I232" t="s">
        <v>22</v>
      </c>
      <c r="J232" t="s">
        <v>22</v>
      </c>
      <c r="K232" t="s">
        <v>26</v>
      </c>
      <c r="L232" t="s">
        <v>26</v>
      </c>
      <c r="M232" t="s">
        <v>26</v>
      </c>
      <c r="N232" t="s">
        <v>22</v>
      </c>
      <c r="O232" t="s">
        <v>183</v>
      </c>
      <c r="P232" s="5" t="s">
        <v>673</v>
      </c>
      <c r="Q232" t="s">
        <v>26</v>
      </c>
      <c r="R232" t="s">
        <v>26</v>
      </c>
      <c r="S232" t="s">
        <v>26</v>
      </c>
      <c r="T232" t="s">
        <v>26</v>
      </c>
      <c r="U232" t="s">
        <v>26</v>
      </c>
      <c r="V232" t="s">
        <v>26</v>
      </c>
      <c r="W232" t="s">
        <v>26</v>
      </c>
      <c r="X232" t="s">
        <v>26</v>
      </c>
      <c r="Y232" t="s">
        <v>26</v>
      </c>
      <c r="Z232" t="s">
        <v>26</v>
      </c>
      <c r="AA232" t="s">
        <v>26</v>
      </c>
      <c r="AB232" t="s">
        <v>26</v>
      </c>
      <c r="AC232" t="s">
        <v>946</v>
      </c>
    </row>
    <row r="233" spans="1:29" x14ac:dyDescent="0.25">
      <c r="A233" t="s">
        <v>27</v>
      </c>
      <c r="B233" t="s">
        <v>129</v>
      </c>
      <c r="C233" t="s">
        <v>42</v>
      </c>
      <c r="D233" t="s">
        <v>22</v>
      </c>
      <c r="E233" t="s">
        <v>677</v>
      </c>
      <c r="F233" t="s">
        <v>947</v>
      </c>
      <c r="G233" t="s">
        <v>22</v>
      </c>
      <c r="H233" t="s">
        <v>22</v>
      </c>
      <c r="I233" t="s">
        <v>22</v>
      </c>
      <c r="J233" t="s">
        <v>22</v>
      </c>
      <c r="K233" t="s">
        <v>26</v>
      </c>
      <c r="L233" t="s">
        <v>26</v>
      </c>
      <c r="M233" t="s">
        <v>26</v>
      </c>
      <c r="N233" t="s">
        <v>22</v>
      </c>
      <c r="O233" t="s">
        <v>276</v>
      </c>
      <c r="P233" s="5" t="s">
        <v>677</v>
      </c>
      <c r="Q233" t="s">
        <v>26</v>
      </c>
      <c r="R233" t="s">
        <v>26</v>
      </c>
      <c r="S233" t="s">
        <v>26</v>
      </c>
      <c r="T233" t="s">
        <v>26</v>
      </c>
      <c r="U233" t="s">
        <v>26</v>
      </c>
      <c r="V233" t="s">
        <v>26</v>
      </c>
      <c r="W233" t="s">
        <v>26</v>
      </c>
      <c r="X233" t="s">
        <v>26</v>
      </c>
      <c r="Y233" t="s">
        <v>26</v>
      </c>
      <c r="Z233" t="s">
        <v>26</v>
      </c>
      <c r="AA233" t="s">
        <v>26</v>
      </c>
      <c r="AB233" t="s">
        <v>26</v>
      </c>
      <c r="AC233" t="s">
        <v>948</v>
      </c>
    </row>
    <row r="234" spans="1:29" x14ac:dyDescent="0.25">
      <c r="A234" t="s">
        <v>27</v>
      </c>
      <c r="B234" t="s">
        <v>129</v>
      </c>
      <c r="C234" t="s">
        <v>22</v>
      </c>
      <c r="D234" t="s">
        <v>22</v>
      </c>
      <c r="E234" t="s">
        <v>194</v>
      </c>
      <c r="F234" t="s">
        <v>949</v>
      </c>
      <c r="G234" t="s">
        <v>22</v>
      </c>
      <c r="H234" t="s">
        <v>22</v>
      </c>
      <c r="I234" t="s">
        <v>22</v>
      </c>
      <c r="J234" t="s">
        <v>22</v>
      </c>
      <c r="K234" t="s">
        <v>26</v>
      </c>
      <c r="L234" t="s">
        <v>26</v>
      </c>
      <c r="M234" t="s">
        <v>26</v>
      </c>
      <c r="N234" t="s">
        <v>22</v>
      </c>
      <c r="O234" t="s">
        <v>282</v>
      </c>
      <c r="P234" s="5" t="s">
        <v>194</v>
      </c>
      <c r="Q234" t="s">
        <v>26</v>
      </c>
      <c r="R234" t="s">
        <v>26</v>
      </c>
      <c r="S234" t="s">
        <v>26</v>
      </c>
      <c r="T234" t="s">
        <v>26</v>
      </c>
      <c r="U234" t="s">
        <v>26</v>
      </c>
      <c r="V234" t="s">
        <v>26</v>
      </c>
      <c r="W234" t="s">
        <v>26</v>
      </c>
      <c r="X234" t="s">
        <v>26</v>
      </c>
      <c r="Y234" t="s">
        <v>26</v>
      </c>
      <c r="Z234" t="s">
        <v>26</v>
      </c>
      <c r="AA234" t="s">
        <v>26</v>
      </c>
      <c r="AB234" t="s">
        <v>26</v>
      </c>
      <c r="AC234" t="s">
        <v>950</v>
      </c>
    </row>
    <row r="235" spans="1:29" x14ac:dyDescent="0.25">
      <c r="A235" t="s">
        <v>27</v>
      </c>
      <c r="B235" t="s">
        <v>129</v>
      </c>
      <c r="C235" t="s">
        <v>25</v>
      </c>
      <c r="D235" t="s">
        <v>22</v>
      </c>
      <c r="E235" t="s">
        <v>683</v>
      </c>
      <c r="F235" t="s">
        <v>951</v>
      </c>
      <c r="G235" t="s">
        <v>22</v>
      </c>
      <c r="H235" t="s">
        <v>22</v>
      </c>
      <c r="I235" t="s">
        <v>22</v>
      </c>
      <c r="J235" t="s">
        <v>22</v>
      </c>
      <c r="K235" t="s">
        <v>26</v>
      </c>
      <c r="L235" t="s">
        <v>26</v>
      </c>
      <c r="M235" t="s">
        <v>26</v>
      </c>
      <c r="N235" t="s">
        <v>22</v>
      </c>
      <c r="O235" t="s">
        <v>952</v>
      </c>
      <c r="P235" s="5" t="s">
        <v>683</v>
      </c>
      <c r="Q235" t="s">
        <v>26</v>
      </c>
      <c r="R235" t="s">
        <v>26</v>
      </c>
      <c r="S235" t="s">
        <v>26</v>
      </c>
      <c r="T235" t="s">
        <v>26</v>
      </c>
      <c r="U235" t="s">
        <v>26</v>
      </c>
      <c r="V235" t="s">
        <v>26</v>
      </c>
      <c r="W235" t="s">
        <v>26</v>
      </c>
      <c r="X235" t="s">
        <v>26</v>
      </c>
      <c r="Y235" t="s">
        <v>26</v>
      </c>
      <c r="Z235" t="s">
        <v>26</v>
      </c>
      <c r="AA235" t="s">
        <v>26</v>
      </c>
      <c r="AB235" t="s">
        <v>26</v>
      </c>
      <c r="AC235" t="s">
        <v>953</v>
      </c>
    </row>
    <row r="236" spans="1:29" x14ac:dyDescent="0.25">
      <c r="A236" t="s">
        <v>27</v>
      </c>
      <c r="B236" t="s">
        <v>129</v>
      </c>
      <c r="C236" t="s">
        <v>47</v>
      </c>
      <c r="D236" t="s">
        <v>22</v>
      </c>
      <c r="E236" t="s">
        <v>78</v>
      </c>
      <c r="F236" t="s">
        <v>954</v>
      </c>
      <c r="G236" t="s">
        <v>22</v>
      </c>
      <c r="H236" t="s">
        <v>22</v>
      </c>
      <c r="I236" t="s">
        <v>22</v>
      </c>
      <c r="J236" t="s">
        <v>22</v>
      </c>
      <c r="K236" t="s">
        <v>26</v>
      </c>
      <c r="L236" t="s">
        <v>26</v>
      </c>
      <c r="M236" t="s">
        <v>26</v>
      </c>
      <c r="N236" t="s">
        <v>22</v>
      </c>
      <c r="O236" t="s">
        <v>297</v>
      </c>
      <c r="P236" s="5" t="s">
        <v>78</v>
      </c>
      <c r="Q236" t="s">
        <v>26</v>
      </c>
      <c r="R236" t="s">
        <v>26</v>
      </c>
      <c r="S236" t="s">
        <v>26</v>
      </c>
      <c r="T236" t="s">
        <v>26</v>
      </c>
      <c r="U236" t="s">
        <v>26</v>
      </c>
      <c r="V236" t="s">
        <v>26</v>
      </c>
      <c r="W236" t="s">
        <v>26</v>
      </c>
      <c r="X236" t="s">
        <v>26</v>
      </c>
      <c r="Y236" t="s">
        <v>26</v>
      </c>
      <c r="Z236" t="s">
        <v>26</v>
      </c>
      <c r="AA236" t="s">
        <v>26</v>
      </c>
      <c r="AB236" t="s">
        <v>26</v>
      </c>
      <c r="AC236" t="s">
        <v>955</v>
      </c>
    </row>
    <row r="237" spans="1:29" x14ac:dyDescent="0.25">
      <c r="A237" t="s">
        <v>27</v>
      </c>
      <c r="B237" t="s">
        <v>129</v>
      </c>
      <c r="C237" t="s">
        <v>50</v>
      </c>
      <c r="D237" t="s">
        <v>22</v>
      </c>
      <c r="E237" t="s">
        <v>87</v>
      </c>
      <c r="F237" t="s">
        <v>956</v>
      </c>
      <c r="G237" t="s">
        <v>22</v>
      </c>
      <c r="H237" t="s">
        <v>22</v>
      </c>
      <c r="I237" t="s">
        <v>22</v>
      </c>
      <c r="J237" t="s">
        <v>22</v>
      </c>
      <c r="K237" t="s">
        <v>26</v>
      </c>
      <c r="L237" t="s">
        <v>26</v>
      </c>
      <c r="M237" t="s">
        <v>26</v>
      </c>
      <c r="N237" t="s">
        <v>22</v>
      </c>
      <c r="O237" t="s">
        <v>266</v>
      </c>
      <c r="P237" s="5" t="s">
        <v>87</v>
      </c>
      <c r="Q237" t="s">
        <v>26</v>
      </c>
      <c r="R237" t="s">
        <v>26</v>
      </c>
      <c r="S237" t="s">
        <v>26</v>
      </c>
      <c r="T237" t="s">
        <v>26</v>
      </c>
      <c r="U237" t="s">
        <v>26</v>
      </c>
      <c r="V237" t="s">
        <v>26</v>
      </c>
      <c r="W237" t="s">
        <v>26</v>
      </c>
      <c r="X237" t="s">
        <v>26</v>
      </c>
      <c r="Y237" t="s">
        <v>26</v>
      </c>
      <c r="Z237" t="s">
        <v>26</v>
      </c>
      <c r="AA237" t="s">
        <v>26</v>
      </c>
      <c r="AB237" t="s">
        <v>26</v>
      </c>
      <c r="AC237" t="s">
        <v>957</v>
      </c>
    </row>
    <row r="238" spans="1:29" x14ac:dyDescent="0.25">
      <c r="A238" t="s">
        <v>27</v>
      </c>
      <c r="B238" t="s">
        <v>129</v>
      </c>
      <c r="C238" t="s">
        <v>26</v>
      </c>
      <c r="D238" t="s">
        <v>22</v>
      </c>
      <c r="E238" t="s">
        <v>690</v>
      </c>
      <c r="F238" t="s">
        <v>958</v>
      </c>
      <c r="G238" t="s">
        <v>22</v>
      </c>
      <c r="H238" t="s">
        <v>22</v>
      </c>
      <c r="I238" t="s">
        <v>22</v>
      </c>
      <c r="J238" t="s">
        <v>22</v>
      </c>
      <c r="K238" t="s">
        <v>26</v>
      </c>
      <c r="L238" t="s">
        <v>26</v>
      </c>
      <c r="M238" t="s">
        <v>26</v>
      </c>
      <c r="N238" t="s">
        <v>22</v>
      </c>
      <c r="O238" t="s">
        <v>270</v>
      </c>
      <c r="P238" s="5" t="s">
        <v>690</v>
      </c>
      <c r="Q238" t="s">
        <v>26</v>
      </c>
      <c r="R238" t="s">
        <v>26</v>
      </c>
      <c r="S238" t="s">
        <v>26</v>
      </c>
      <c r="T238" t="s">
        <v>26</v>
      </c>
      <c r="U238" t="s">
        <v>26</v>
      </c>
      <c r="V238" t="s">
        <v>26</v>
      </c>
      <c r="W238" t="s">
        <v>26</v>
      </c>
      <c r="X238" t="s">
        <v>26</v>
      </c>
      <c r="Y238" t="s">
        <v>26</v>
      </c>
      <c r="Z238" t="s">
        <v>26</v>
      </c>
      <c r="AA238" t="s">
        <v>26</v>
      </c>
      <c r="AB238" t="s">
        <v>26</v>
      </c>
      <c r="AC238" t="s">
        <v>959</v>
      </c>
    </row>
    <row r="239" spans="1:29" x14ac:dyDescent="0.25">
      <c r="A239" t="s">
        <v>27</v>
      </c>
      <c r="B239" t="s">
        <v>129</v>
      </c>
      <c r="C239" t="s">
        <v>52</v>
      </c>
      <c r="D239" t="s">
        <v>22</v>
      </c>
      <c r="E239" t="s">
        <v>694</v>
      </c>
      <c r="F239" t="s">
        <v>960</v>
      </c>
      <c r="G239" t="s">
        <v>22</v>
      </c>
      <c r="H239" t="s">
        <v>22</v>
      </c>
      <c r="I239" t="s">
        <v>22</v>
      </c>
      <c r="J239" t="s">
        <v>22</v>
      </c>
      <c r="K239" t="s">
        <v>26</v>
      </c>
      <c r="L239" t="s">
        <v>26</v>
      </c>
      <c r="M239" t="s">
        <v>26</v>
      </c>
      <c r="N239" t="s">
        <v>22</v>
      </c>
      <c r="O239" t="s">
        <v>226</v>
      </c>
      <c r="P239" s="5" t="s">
        <v>694</v>
      </c>
      <c r="Q239" t="s">
        <v>26</v>
      </c>
      <c r="R239" t="s">
        <v>26</v>
      </c>
      <c r="S239" t="s">
        <v>26</v>
      </c>
      <c r="T239" t="s">
        <v>26</v>
      </c>
      <c r="U239" t="s">
        <v>26</v>
      </c>
      <c r="V239" t="s">
        <v>26</v>
      </c>
      <c r="W239" t="s">
        <v>26</v>
      </c>
      <c r="X239" t="s">
        <v>26</v>
      </c>
      <c r="Y239" t="s">
        <v>26</v>
      </c>
      <c r="Z239" t="s">
        <v>26</v>
      </c>
      <c r="AA239" t="s">
        <v>26</v>
      </c>
      <c r="AB239" t="s">
        <v>26</v>
      </c>
      <c r="AC239" t="s">
        <v>961</v>
      </c>
    </row>
    <row r="240" spans="1:29" x14ac:dyDescent="0.25">
      <c r="A240" t="s">
        <v>27</v>
      </c>
      <c r="B240" t="s">
        <v>129</v>
      </c>
      <c r="C240" t="s">
        <v>31</v>
      </c>
      <c r="D240" t="s">
        <v>22</v>
      </c>
      <c r="E240" t="s">
        <v>698</v>
      </c>
      <c r="F240" t="s">
        <v>962</v>
      </c>
      <c r="G240" t="s">
        <v>22</v>
      </c>
      <c r="H240" t="s">
        <v>22</v>
      </c>
      <c r="I240" t="s">
        <v>22</v>
      </c>
      <c r="J240" t="s">
        <v>22</v>
      </c>
      <c r="K240" t="s">
        <v>26</v>
      </c>
      <c r="L240" t="s">
        <v>26</v>
      </c>
      <c r="M240" t="s">
        <v>26</v>
      </c>
      <c r="N240" t="s">
        <v>22</v>
      </c>
      <c r="O240" t="s">
        <v>259</v>
      </c>
      <c r="P240" s="5" t="s">
        <v>698</v>
      </c>
      <c r="Q240" t="s">
        <v>26</v>
      </c>
      <c r="R240" t="s">
        <v>26</v>
      </c>
      <c r="S240" t="s">
        <v>26</v>
      </c>
      <c r="T240" t="s">
        <v>26</v>
      </c>
      <c r="U240" t="s">
        <v>26</v>
      </c>
      <c r="V240" t="s">
        <v>26</v>
      </c>
      <c r="W240" t="s">
        <v>26</v>
      </c>
      <c r="X240" t="s">
        <v>26</v>
      </c>
      <c r="Y240" t="s">
        <v>26</v>
      </c>
      <c r="Z240" t="s">
        <v>26</v>
      </c>
      <c r="AA240" t="s">
        <v>26</v>
      </c>
      <c r="AB240" t="s">
        <v>26</v>
      </c>
      <c r="AC240" t="s">
        <v>963</v>
      </c>
    </row>
    <row r="241" spans="1:29" x14ac:dyDescent="0.25">
      <c r="A241" t="s">
        <v>27</v>
      </c>
      <c r="B241" t="s">
        <v>129</v>
      </c>
      <c r="C241" t="s">
        <v>27</v>
      </c>
      <c r="D241" t="s">
        <v>22</v>
      </c>
      <c r="E241" t="s">
        <v>701</v>
      </c>
      <c r="F241" t="s">
        <v>964</v>
      </c>
      <c r="G241" t="s">
        <v>22</v>
      </c>
      <c r="H241" t="s">
        <v>22</v>
      </c>
      <c r="I241" t="s">
        <v>22</v>
      </c>
      <c r="J241" t="s">
        <v>22</v>
      </c>
      <c r="K241" t="s">
        <v>26</v>
      </c>
      <c r="L241" t="s">
        <v>26</v>
      </c>
      <c r="M241" t="s">
        <v>26</v>
      </c>
      <c r="N241" t="s">
        <v>22</v>
      </c>
      <c r="O241" t="s">
        <v>293</v>
      </c>
      <c r="P241" s="5" t="s">
        <v>701</v>
      </c>
      <c r="Q241" t="s">
        <v>26</v>
      </c>
      <c r="R241" t="s">
        <v>26</v>
      </c>
      <c r="S241" t="s">
        <v>26</v>
      </c>
      <c r="T241" t="s">
        <v>26</v>
      </c>
      <c r="U241" t="s">
        <v>26</v>
      </c>
      <c r="V241" t="s">
        <v>26</v>
      </c>
      <c r="W241" t="s">
        <v>26</v>
      </c>
      <c r="X241" t="s">
        <v>26</v>
      </c>
      <c r="Y241" t="s">
        <v>26</v>
      </c>
      <c r="Z241" t="s">
        <v>26</v>
      </c>
      <c r="AA241" t="s">
        <v>26</v>
      </c>
      <c r="AB241" t="s">
        <v>26</v>
      </c>
      <c r="AC241" t="s">
        <v>965</v>
      </c>
    </row>
    <row r="242" spans="1:29" x14ac:dyDescent="0.25">
      <c r="A242" t="s">
        <v>27</v>
      </c>
      <c r="B242" t="s">
        <v>129</v>
      </c>
      <c r="C242" t="s">
        <v>36</v>
      </c>
      <c r="D242" t="s">
        <v>22</v>
      </c>
      <c r="E242" t="s">
        <v>86</v>
      </c>
      <c r="F242" t="s">
        <v>966</v>
      </c>
      <c r="G242" t="s">
        <v>22</v>
      </c>
      <c r="H242" t="s">
        <v>22</v>
      </c>
      <c r="I242" t="s">
        <v>22</v>
      </c>
      <c r="J242" t="s">
        <v>22</v>
      </c>
      <c r="K242" t="s">
        <v>26</v>
      </c>
      <c r="L242" t="s">
        <v>26</v>
      </c>
      <c r="M242" t="s">
        <v>26</v>
      </c>
      <c r="N242" t="s">
        <v>22</v>
      </c>
      <c r="O242" t="s">
        <v>285</v>
      </c>
      <c r="P242" s="5" t="s">
        <v>86</v>
      </c>
      <c r="Q242" t="s">
        <v>26</v>
      </c>
      <c r="R242" t="s">
        <v>26</v>
      </c>
      <c r="S242" t="s">
        <v>26</v>
      </c>
      <c r="T242" t="s">
        <v>26</v>
      </c>
      <c r="U242" t="s">
        <v>26</v>
      </c>
      <c r="V242" t="s">
        <v>26</v>
      </c>
      <c r="W242" t="s">
        <v>26</v>
      </c>
      <c r="X242" t="s">
        <v>26</v>
      </c>
      <c r="Y242" t="s">
        <v>26</v>
      </c>
      <c r="Z242" t="s">
        <v>26</v>
      </c>
      <c r="AA242" t="s">
        <v>26</v>
      </c>
      <c r="AB242" t="s">
        <v>26</v>
      </c>
      <c r="AC242" t="s">
        <v>967</v>
      </c>
    </row>
    <row r="243" spans="1:29" x14ac:dyDescent="0.25">
      <c r="A243" t="s">
        <v>27</v>
      </c>
      <c r="B243" t="s">
        <v>129</v>
      </c>
      <c r="C243" t="s">
        <v>40</v>
      </c>
      <c r="D243" t="s">
        <v>22</v>
      </c>
      <c r="E243" t="s">
        <v>708</v>
      </c>
      <c r="F243" t="s">
        <v>968</v>
      </c>
      <c r="G243" t="s">
        <v>22</v>
      </c>
      <c r="H243" t="s">
        <v>22</v>
      </c>
      <c r="I243" t="s">
        <v>22</v>
      </c>
      <c r="J243" t="s">
        <v>22</v>
      </c>
      <c r="K243" t="s">
        <v>26</v>
      </c>
      <c r="L243" t="s">
        <v>26</v>
      </c>
      <c r="M243" t="s">
        <v>26</v>
      </c>
      <c r="N243" t="s">
        <v>22</v>
      </c>
      <c r="O243" t="s">
        <v>969</v>
      </c>
      <c r="P243" s="5" t="s">
        <v>708</v>
      </c>
      <c r="Q243" t="s">
        <v>26</v>
      </c>
      <c r="R243" t="s">
        <v>26</v>
      </c>
      <c r="S243" t="s">
        <v>26</v>
      </c>
      <c r="T243" t="s">
        <v>26</v>
      </c>
      <c r="U243" t="s">
        <v>26</v>
      </c>
      <c r="V243" t="s">
        <v>26</v>
      </c>
      <c r="W243" t="s">
        <v>26</v>
      </c>
      <c r="X243" t="s">
        <v>26</v>
      </c>
      <c r="Y243" t="s">
        <v>26</v>
      </c>
      <c r="Z243" t="s">
        <v>26</v>
      </c>
      <c r="AA243" t="s">
        <v>26</v>
      </c>
      <c r="AB243" t="s">
        <v>26</v>
      </c>
      <c r="AC243" t="s">
        <v>970</v>
      </c>
    </row>
    <row r="244" spans="1:29" x14ac:dyDescent="0.25">
      <c r="A244" t="s">
        <v>256</v>
      </c>
      <c r="B244" t="s">
        <v>132</v>
      </c>
      <c r="C244" t="s">
        <v>31</v>
      </c>
      <c r="D244" t="s">
        <v>22</v>
      </c>
      <c r="E244" t="s">
        <v>22</v>
      </c>
      <c r="F244" t="s">
        <v>353</v>
      </c>
      <c r="G244" t="s">
        <v>22</v>
      </c>
      <c r="H244" t="s">
        <v>22</v>
      </c>
      <c r="I244" t="s">
        <v>22</v>
      </c>
      <c r="J244" t="s">
        <v>22</v>
      </c>
      <c r="K244" t="s">
        <v>22</v>
      </c>
      <c r="L244" t="s">
        <v>26</v>
      </c>
      <c r="M244" t="s">
        <v>22</v>
      </c>
      <c r="N244" t="s">
        <v>26</v>
      </c>
      <c r="O244" t="s">
        <v>22</v>
      </c>
      <c r="P244" s="5" t="s">
        <v>22</v>
      </c>
      <c r="Q244" t="s">
        <v>22</v>
      </c>
      <c r="R244" t="s">
        <v>22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 t="s">
        <v>22</v>
      </c>
      <c r="Y244" t="s">
        <v>22</v>
      </c>
      <c r="Z244" t="s">
        <v>22</v>
      </c>
      <c r="AA244" t="s">
        <v>22</v>
      </c>
      <c r="AB244" t="s">
        <v>22</v>
      </c>
      <c r="AC244" t="s">
        <v>971</v>
      </c>
    </row>
    <row r="245" spans="1:29" x14ac:dyDescent="0.25">
      <c r="A245" t="s">
        <v>88</v>
      </c>
      <c r="B245" t="s">
        <v>132</v>
      </c>
      <c r="C245" t="s">
        <v>52</v>
      </c>
      <c r="D245" t="s">
        <v>22</v>
      </c>
      <c r="E245" t="s">
        <v>22</v>
      </c>
      <c r="F245" t="s">
        <v>353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26</v>
      </c>
      <c r="M245" t="s">
        <v>22</v>
      </c>
      <c r="N245" t="s">
        <v>26</v>
      </c>
      <c r="O245" t="s">
        <v>26</v>
      </c>
      <c r="P245" s="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  <c r="Y245" t="s">
        <v>22</v>
      </c>
      <c r="Z245" t="s">
        <v>22</v>
      </c>
      <c r="AA245" t="s">
        <v>22</v>
      </c>
      <c r="AB245" t="s">
        <v>22</v>
      </c>
      <c r="AC245" t="s">
        <v>972</v>
      </c>
    </row>
    <row r="246" spans="1:29" x14ac:dyDescent="0.25">
      <c r="A246" t="s">
        <v>39</v>
      </c>
      <c r="B246" t="s">
        <v>132</v>
      </c>
      <c r="C246" t="s">
        <v>35</v>
      </c>
      <c r="D246" t="s">
        <v>22</v>
      </c>
      <c r="E246" t="s">
        <v>22</v>
      </c>
      <c r="F246" t="s">
        <v>353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t="s">
        <v>26</v>
      </c>
      <c r="M246" t="s">
        <v>26</v>
      </c>
      <c r="N246" t="s">
        <v>26</v>
      </c>
      <c r="O246" t="s">
        <v>27</v>
      </c>
      <c r="P246" s="5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  <c r="Y246" t="s">
        <v>22</v>
      </c>
      <c r="Z246" t="s">
        <v>22</v>
      </c>
      <c r="AA246" t="s">
        <v>22</v>
      </c>
      <c r="AB246" t="s">
        <v>22</v>
      </c>
      <c r="AC246" t="s">
        <v>973</v>
      </c>
    </row>
    <row r="247" spans="1:29" x14ac:dyDescent="0.25">
      <c r="A247" t="s">
        <v>27</v>
      </c>
      <c r="B247" t="s">
        <v>132</v>
      </c>
      <c r="C247" t="s">
        <v>27</v>
      </c>
      <c r="D247" t="s">
        <v>22</v>
      </c>
      <c r="E247" t="s">
        <v>22</v>
      </c>
      <c r="F247" t="s">
        <v>353</v>
      </c>
      <c r="G247" t="s">
        <v>22</v>
      </c>
      <c r="H247" t="s">
        <v>22</v>
      </c>
      <c r="I247" t="s">
        <v>22</v>
      </c>
      <c r="J247" t="s">
        <v>22</v>
      </c>
      <c r="K247" t="s">
        <v>22</v>
      </c>
      <c r="L247" t="s">
        <v>26</v>
      </c>
      <c r="M247" t="s">
        <v>26</v>
      </c>
      <c r="N247" t="s">
        <v>26</v>
      </c>
      <c r="O247" t="s">
        <v>36</v>
      </c>
      <c r="P247" s="5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  <c r="Y247" t="s">
        <v>22</v>
      </c>
      <c r="Z247" t="s">
        <v>22</v>
      </c>
      <c r="AA247" t="s">
        <v>22</v>
      </c>
      <c r="AB247" t="s">
        <v>22</v>
      </c>
      <c r="AC247" t="s">
        <v>974</v>
      </c>
    </row>
    <row r="248" spans="1:29" x14ac:dyDescent="0.25">
      <c r="A248" t="s">
        <v>108</v>
      </c>
      <c r="B248" t="s">
        <v>145</v>
      </c>
      <c r="C248" t="s">
        <v>35</v>
      </c>
      <c r="D248" t="s">
        <v>22</v>
      </c>
      <c r="E248" t="s">
        <v>22</v>
      </c>
      <c r="F248" t="s">
        <v>353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 t="s">
        <v>26</v>
      </c>
      <c r="M248" t="s">
        <v>22</v>
      </c>
      <c r="N248" t="s">
        <v>26</v>
      </c>
      <c r="O248" t="s">
        <v>42</v>
      </c>
      <c r="P248" s="5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  <c r="Y248" t="s">
        <v>22</v>
      </c>
      <c r="Z248" t="s">
        <v>22</v>
      </c>
      <c r="AA248" t="s">
        <v>22</v>
      </c>
      <c r="AB248" t="s">
        <v>22</v>
      </c>
      <c r="AC248" t="s">
        <v>975</v>
      </c>
    </row>
    <row r="249" spans="1:29" x14ac:dyDescent="0.25">
      <c r="A249" t="s">
        <v>256</v>
      </c>
      <c r="B249" t="s">
        <v>140</v>
      </c>
      <c r="C249" t="s">
        <v>40</v>
      </c>
      <c r="D249" t="s">
        <v>22</v>
      </c>
      <c r="E249" t="s">
        <v>22</v>
      </c>
      <c r="F249" t="s">
        <v>353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 t="s">
        <v>26</v>
      </c>
      <c r="M249" t="s">
        <v>22</v>
      </c>
      <c r="N249" t="s">
        <v>26</v>
      </c>
      <c r="O249" t="s">
        <v>31</v>
      </c>
      <c r="P249" s="5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  <c r="Y249" t="s">
        <v>22</v>
      </c>
      <c r="Z249" t="s">
        <v>22</v>
      </c>
      <c r="AA249" t="s">
        <v>22</v>
      </c>
      <c r="AB249" t="s">
        <v>22</v>
      </c>
      <c r="AC249" t="s">
        <v>976</v>
      </c>
    </row>
    <row r="250" spans="1:29" x14ac:dyDescent="0.25">
      <c r="A250" t="s">
        <v>273</v>
      </c>
      <c r="B250" t="s">
        <v>140</v>
      </c>
      <c r="C250" t="s">
        <v>45</v>
      </c>
      <c r="D250" t="s">
        <v>22</v>
      </c>
      <c r="E250" t="s">
        <v>22</v>
      </c>
      <c r="F250" t="s">
        <v>353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t="s">
        <v>26</v>
      </c>
      <c r="M250" t="s">
        <v>22</v>
      </c>
      <c r="N250" t="s">
        <v>26</v>
      </c>
      <c r="O250" t="s">
        <v>35</v>
      </c>
      <c r="P250" s="5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  <c r="Y250" t="s">
        <v>22</v>
      </c>
      <c r="Z250" t="s">
        <v>22</v>
      </c>
      <c r="AA250" t="s">
        <v>22</v>
      </c>
      <c r="AB250" t="s">
        <v>22</v>
      </c>
      <c r="AC250" t="s">
        <v>977</v>
      </c>
    </row>
    <row r="251" spans="1:29" x14ac:dyDescent="0.25">
      <c r="A251" t="s">
        <v>256</v>
      </c>
      <c r="B251" t="s">
        <v>140</v>
      </c>
      <c r="C251" t="s">
        <v>52</v>
      </c>
      <c r="D251" t="s">
        <v>22</v>
      </c>
      <c r="E251" t="s">
        <v>22</v>
      </c>
      <c r="F251" t="s">
        <v>353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t="s">
        <v>26</v>
      </c>
      <c r="M251" t="s">
        <v>22</v>
      </c>
      <c r="N251" t="s">
        <v>26</v>
      </c>
      <c r="O251" t="s">
        <v>52</v>
      </c>
      <c r="P251" s="5" t="s">
        <v>22</v>
      </c>
      <c r="Q251" t="s">
        <v>22</v>
      </c>
      <c r="R251" t="s">
        <v>22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 t="s">
        <v>22</v>
      </c>
      <c r="Y251" t="s">
        <v>22</v>
      </c>
      <c r="Z251" t="s">
        <v>22</v>
      </c>
      <c r="AA251" t="s">
        <v>22</v>
      </c>
      <c r="AB251" t="s">
        <v>22</v>
      </c>
      <c r="AC251" t="s">
        <v>978</v>
      </c>
    </row>
    <row r="252" spans="1:29" x14ac:dyDescent="0.25">
      <c r="A252" t="s">
        <v>256</v>
      </c>
      <c r="B252" t="s">
        <v>140</v>
      </c>
      <c r="C252" t="s">
        <v>31</v>
      </c>
      <c r="D252" t="s">
        <v>22</v>
      </c>
      <c r="E252" t="s">
        <v>22</v>
      </c>
      <c r="F252" t="s">
        <v>353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t="s">
        <v>26</v>
      </c>
      <c r="M252" t="s">
        <v>22</v>
      </c>
      <c r="N252" t="s">
        <v>26</v>
      </c>
      <c r="O252" t="s">
        <v>25</v>
      </c>
      <c r="P252" s="5" t="s">
        <v>22</v>
      </c>
      <c r="Q252" t="s">
        <v>22</v>
      </c>
      <c r="R252" t="s">
        <v>22</v>
      </c>
      <c r="S252" t="s">
        <v>22</v>
      </c>
      <c r="T252" t="s">
        <v>22</v>
      </c>
      <c r="U252" t="s">
        <v>22</v>
      </c>
      <c r="V252" t="s">
        <v>22</v>
      </c>
      <c r="W252" t="s">
        <v>22</v>
      </c>
      <c r="X252" t="s">
        <v>22</v>
      </c>
      <c r="Y252" t="s">
        <v>22</v>
      </c>
      <c r="Z252" t="s">
        <v>22</v>
      </c>
      <c r="AA252" t="s">
        <v>22</v>
      </c>
      <c r="AB252" t="s">
        <v>22</v>
      </c>
      <c r="AC252" t="s">
        <v>979</v>
      </c>
    </row>
    <row r="253" spans="1:29" x14ac:dyDescent="0.25">
      <c r="A253" t="s">
        <v>273</v>
      </c>
      <c r="B253" t="s">
        <v>140</v>
      </c>
      <c r="C253" t="s">
        <v>42</v>
      </c>
      <c r="D253" t="s">
        <v>22</v>
      </c>
      <c r="E253" t="s">
        <v>22</v>
      </c>
      <c r="F253" t="s">
        <v>353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26</v>
      </c>
      <c r="M253" t="s">
        <v>22</v>
      </c>
      <c r="N253" t="s">
        <v>26</v>
      </c>
      <c r="O253" t="s">
        <v>40</v>
      </c>
      <c r="P253" s="5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  <c r="Y253" t="s">
        <v>22</v>
      </c>
      <c r="Z253" t="s">
        <v>22</v>
      </c>
      <c r="AA253" t="s">
        <v>22</v>
      </c>
      <c r="AB253" t="s">
        <v>22</v>
      </c>
      <c r="AC253" t="s">
        <v>980</v>
      </c>
    </row>
    <row r="254" spans="1:29" x14ac:dyDescent="0.25">
      <c r="A254" t="s">
        <v>273</v>
      </c>
      <c r="B254" t="s">
        <v>140</v>
      </c>
      <c r="C254" t="s">
        <v>22</v>
      </c>
      <c r="D254" t="s">
        <v>22</v>
      </c>
      <c r="E254" t="s">
        <v>22</v>
      </c>
      <c r="F254" t="s">
        <v>353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26</v>
      </c>
      <c r="M254" t="s">
        <v>22</v>
      </c>
      <c r="N254" t="s">
        <v>26</v>
      </c>
      <c r="O254" t="s">
        <v>50</v>
      </c>
      <c r="P254" s="5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  <c r="Y254" t="s">
        <v>22</v>
      </c>
      <c r="Z254" t="s">
        <v>22</v>
      </c>
      <c r="AA254" t="s">
        <v>22</v>
      </c>
      <c r="AB254" t="s">
        <v>22</v>
      </c>
      <c r="AC254" t="s">
        <v>981</v>
      </c>
    </row>
    <row r="255" spans="1:29" x14ac:dyDescent="0.25">
      <c r="A255" t="s">
        <v>24</v>
      </c>
      <c r="B255" t="s">
        <v>140</v>
      </c>
      <c r="C255" t="s">
        <v>36</v>
      </c>
      <c r="D255" t="s">
        <v>22</v>
      </c>
      <c r="E255" t="s">
        <v>22</v>
      </c>
      <c r="F255" t="s">
        <v>353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t="s">
        <v>26</v>
      </c>
      <c r="M255" t="s">
        <v>22</v>
      </c>
      <c r="N255" t="s">
        <v>26</v>
      </c>
      <c r="O255" t="s">
        <v>47</v>
      </c>
      <c r="P255" s="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  <c r="Y255" t="s">
        <v>22</v>
      </c>
      <c r="Z255" t="s">
        <v>22</v>
      </c>
      <c r="AA255" t="s">
        <v>22</v>
      </c>
      <c r="AB255" t="s">
        <v>22</v>
      </c>
      <c r="AC255" t="s">
        <v>982</v>
      </c>
    </row>
    <row r="256" spans="1:29" x14ac:dyDescent="0.25">
      <c r="A256" t="s">
        <v>108</v>
      </c>
      <c r="B256" t="s">
        <v>140</v>
      </c>
      <c r="C256" t="s">
        <v>27</v>
      </c>
      <c r="D256" t="s">
        <v>22</v>
      </c>
      <c r="E256" t="s">
        <v>22</v>
      </c>
      <c r="F256" t="s">
        <v>353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t="s">
        <v>26</v>
      </c>
      <c r="M256" t="s">
        <v>22</v>
      </c>
      <c r="N256" t="s">
        <v>26</v>
      </c>
      <c r="O256" t="s">
        <v>45</v>
      </c>
      <c r="P256" s="5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  <c r="Y256" t="s">
        <v>22</v>
      </c>
      <c r="Z256" t="s">
        <v>22</v>
      </c>
      <c r="AA256" t="s">
        <v>22</v>
      </c>
      <c r="AB256" t="s">
        <v>22</v>
      </c>
      <c r="AC256" t="s">
        <v>983</v>
      </c>
    </row>
    <row r="257" spans="1:29" x14ac:dyDescent="0.25">
      <c r="A257" t="s">
        <v>39</v>
      </c>
      <c r="B257" t="s">
        <v>145</v>
      </c>
      <c r="C257" t="s">
        <v>36</v>
      </c>
      <c r="D257" t="s">
        <v>22</v>
      </c>
      <c r="E257" t="s">
        <v>22</v>
      </c>
      <c r="F257" t="s">
        <v>984</v>
      </c>
      <c r="G257" t="s">
        <v>22</v>
      </c>
      <c r="H257" t="s">
        <v>22</v>
      </c>
      <c r="I257" t="s">
        <v>22</v>
      </c>
      <c r="J257" t="s">
        <v>22</v>
      </c>
      <c r="K257" t="s">
        <v>26</v>
      </c>
      <c r="L257" t="s">
        <v>26</v>
      </c>
      <c r="M257" t="s">
        <v>22</v>
      </c>
      <c r="N257" t="s">
        <v>22</v>
      </c>
      <c r="O257" t="s">
        <v>90</v>
      </c>
      <c r="P257" s="5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26</v>
      </c>
      <c r="X257" t="s">
        <v>22</v>
      </c>
      <c r="Y257" t="s">
        <v>22</v>
      </c>
      <c r="Z257" t="s">
        <v>22</v>
      </c>
      <c r="AA257" t="s">
        <v>22</v>
      </c>
      <c r="AB257" t="s">
        <v>22</v>
      </c>
      <c r="AC257" t="s">
        <v>985</v>
      </c>
    </row>
    <row r="258" spans="1:29" x14ac:dyDescent="0.25">
      <c r="A258" t="s">
        <v>27</v>
      </c>
      <c r="B258" t="s">
        <v>169</v>
      </c>
      <c r="C258" t="s">
        <v>22</v>
      </c>
      <c r="D258" t="s">
        <v>22</v>
      </c>
      <c r="E258" t="s">
        <v>116</v>
      </c>
      <c r="F258" t="s">
        <v>986</v>
      </c>
      <c r="G258" t="s">
        <v>22</v>
      </c>
      <c r="H258" t="s">
        <v>22</v>
      </c>
      <c r="I258" t="s">
        <v>22</v>
      </c>
      <c r="J258" t="s">
        <v>22</v>
      </c>
      <c r="K258" t="s">
        <v>26</v>
      </c>
      <c r="L258" t="s">
        <v>26</v>
      </c>
      <c r="M258" t="s">
        <v>22</v>
      </c>
      <c r="N258" t="s">
        <v>22</v>
      </c>
      <c r="O258" t="s">
        <v>105</v>
      </c>
      <c r="P258" s="5" t="s">
        <v>116</v>
      </c>
      <c r="Q258" t="s">
        <v>26</v>
      </c>
      <c r="R258" t="s">
        <v>26</v>
      </c>
      <c r="S258" t="s">
        <v>26</v>
      </c>
      <c r="T258" t="s">
        <v>26</v>
      </c>
      <c r="U258" t="s">
        <v>26</v>
      </c>
      <c r="V258" t="s">
        <v>26</v>
      </c>
      <c r="W258" t="s">
        <v>26</v>
      </c>
      <c r="X258" t="s">
        <v>26</v>
      </c>
      <c r="Y258" t="s">
        <v>22</v>
      </c>
      <c r="Z258" t="s">
        <v>22</v>
      </c>
      <c r="AA258" t="s">
        <v>22</v>
      </c>
      <c r="AB258" t="s">
        <v>26</v>
      </c>
      <c r="AC258" t="s">
        <v>987</v>
      </c>
    </row>
    <row r="259" spans="1:29" x14ac:dyDescent="0.25">
      <c r="A259" t="s">
        <v>106</v>
      </c>
      <c r="B259" t="s">
        <v>154</v>
      </c>
      <c r="C259" t="s">
        <v>35</v>
      </c>
      <c r="D259" t="s">
        <v>22</v>
      </c>
      <c r="E259" t="s">
        <v>22</v>
      </c>
      <c r="F259" t="s">
        <v>353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t="s">
        <v>26</v>
      </c>
      <c r="M259" t="s">
        <v>22</v>
      </c>
      <c r="N259" t="s">
        <v>26</v>
      </c>
      <c r="O259" t="s">
        <v>55</v>
      </c>
      <c r="P259" s="5" t="s">
        <v>22</v>
      </c>
      <c r="Q259" t="s">
        <v>22</v>
      </c>
      <c r="R259" t="s">
        <v>22</v>
      </c>
      <c r="S259" t="s">
        <v>22</v>
      </c>
      <c r="T259" t="s">
        <v>22</v>
      </c>
      <c r="U259" t="s">
        <v>22</v>
      </c>
      <c r="V259" t="s">
        <v>22</v>
      </c>
      <c r="W259" t="s">
        <v>22</v>
      </c>
      <c r="X259" t="s">
        <v>22</v>
      </c>
      <c r="Y259" t="s">
        <v>22</v>
      </c>
      <c r="Z259" t="s">
        <v>22</v>
      </c>
      <c r="AA259" t="s">
        <v>22</v>
      </c>
      <c r="AB259" t="s">
        <v>22</v>
      </c>
      <c r="AC259" t="s">
        <v>988</v>
      </c>
    </row>
    <row r="260" spans="1:29" x14ac:dyDescent="0.25">
      <c r="A260" t="s">
        <v>273</v>
      </c>
      <c r="B260" t="s">
        <v>154</v>
      </c>
      <c r="C260" t="s">
        <v>26</v>
      </c>
      <c r="D260" t="s">
        <v>22</v>
      </c>
      <c r="E260" t="s">
        <v>22</v>
      </c>
      <c r="F260" t="s">
        <v>353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t="s">
        <v>26</v>
      </c>
      <c r="M260" t="s">
        <v>22</v>
      </c>
      <c r="N260" t="s">
        <v>22</v>
      </c>
      <c r="O260" t="s">
        <v>94</v>
      </c>
      <c r="P260" s="5" t="s">
        <v>22</v>
      </c>
      <c r="Q260" t="s">
        <v>22</v>
      </c>
      <c r="R260" t="s">
        <v>22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 t="s">
        <v>22</v>
      </c>
      <c r="Y260" t="s">
        <v>22</v>
      </c>
      <c r="Z260" t="s">
        <v>22</v>
      </c>
      <c r="AA260" t="s">
        <v>22</v>
      </c>
      <c r="AB260" t="s">
        <v>22</v>
      </c>
      <c r="AC260" t="s">
        <v>989</v>
      </c>
    </row>
    <row r="261" spans="1:29" x14ac:dyDescent="0.25">
      <c r="A261" t="s">
        <v>679</v>
      </c>
      <c r="B261" t="s">
        <v>150</v>
      </c>
      <c r="C261" t="s">
        <v>35</v>
      </c>
      <c r="D261" t="s">
        <v>22</v>
      </c>
      <c r="E261" t="s">
        <v>22</v>
      </c>
      <c r="F261" t="s">
        <v>353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26</v>
      </c>
      <c r="M261" t="s">
        <v>22</v>
      </c>
      <c r="N261" t="s">
        <v>22</v>
      </c>
      <c r="O261" t="s">
        <v>100</v>
      </c>
      <c r="P261" s="5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  <c r="Y261" t="s">
        <v>22</v>
      </c>
      <c r="Z261" t="s">
        <v>22</v>
      </c>
      <c r="AA261" t="s">
        <v>22</v>
      </c>
      <c r="AB261" t="s">
        <v>22</v>
      </c>
      <c r="AC261" t="s">
        <v>990</v>
      </c>
    </row>
    <row r="262" spans="1:29" x14ac:dyDescent="0.25">
      <c r="A262" t="s">
        <v>24</v>
      </c>
      <c r="B262" t="s">
        <v>129</v>
      </c>
      <c r="C262" t="s">
        <v>90</v>
      </c>
      <c r="D262" t="s">
        <v>22</v>
      </c>
      <c r="E262" t="s">
        <v>22</v>
      </c>
      <c r="F262" t="s">
        <v>353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t="s">
        <v>26</v>
      </c>
      <c r="M262" t="s">
        <v>26</v>
      </c>
      <c r="N262" t="s">
        <v>22</v>
      </c>
      <c r="O262" t="s">
        <v>143</v>
      </c>
      <c r="P262" s="5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  <c r="Y262" t="s">
        <v>22</v>
      </c>
      <c r="Z262" t="s">
        <v>22</v>
      </c>
      <c r="AA262" t="s">
        <v>22</v>
      </c>
      <c r="AB262" t="s">
        <v>22</v>
      </c>
      <c r="AC262" t="s">
        <v>991</v>
      </c>
    </row>
    <row r="263" spans="1:29" x14ac:dyDescent="0.25">
      <c r="A263" t="s">
        <v>22</v>
      </c>
      <c r="B263" t="s">
        <v>22</v>
      </c>
      <c r="C263" t="s">
        <v>22</v>
      </c>
      <c r="D263" t="s">
        <v>22</v>
      </c>
      <c r="E263" t="s">
        <v>22</v>
      </c>
      <c r="F263" t="s">
        <v>353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s="5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  <c r="Y263" t="s">
        <v>22</v>
      </c>
      <c r="Z263" t="s">
        <v>22</v>
      </c>
      <c r="AA263" t="s">
        <v>22</v>
      </c>
      <c r="AB263" t="s">
        <v>22</v>
      </c>
      <c r="AC263" t="s">
        <v>992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CA0D-8DB0-4F11-8F08-2B1A1E0FE4E2}">
  <dimension ref="A1:L39"/>
  <sheetViews>
    <sheetView workbookViewId="0">
      <selection activeCell="K31" sqref="K31"/>
    </sheetView>
  </sheetViews>
  <sheetFormatPr defaultRowHeight="15" x14ac:dyDescent="0.25"/>
  <cols>
    <col min="1" max="1" width="12.7109375" customWidth="1"/>
    <col min="2" max="3" width="11.140625" bestFit="1" customWidth="1"/>
    <col min="4" max="4" width="12" bestFit="1" customWidth="1"/>
    <col min="5" max="5" width="11.140625" bestFit="1" customWidth="1"/>
    <col min="6" max="6" width="12.140625" bestFit="1" customWidth="1"/>
    <col min="7" max="9" width="11.140625" bestFit="1" customWidth="1"/>
    <col min="10" max="11" width="12.140625" bestFit="1" customWidth="1"/>
    <col min="12" max="12" width="2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</row>
    <row r="2" spans="1:12" x14ac:dyDescent="0.25">
      <c r="A2" t="s">
        <v>993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</row>
    <row r="3" spans="1:12" x14ac:dyDescent="0.25">
      <c r="A3" t="s">
        <v>994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</row>
    <row r="4" spans="1:12" x14ac:dyDescent="0.25">
      <c r="A4" t="s">
        <v>995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</row>
    <row r="5" spans="1:12" x14ac:dyDescent="0.25">
      <c r="A5" t="s">
        <v>996</v>
      </c>
      <c r="B5" t="s">
        <v>997</v>
      </c>
      <c r="C5" t="s">
        <v>998</v>
      </c>
      <c r="D5" t="s">
        <v>999</v>
      </c>
      <c r="E5" t="s">
        <v>1000</v>
      </c>
      <c r="F5" t="s">
        <v>1001</v>
      </c>
      <c r="G5" t="s">
        <v>1002</v>
      </c>
      <c r="H5" t="s">
        <v>1003</v>
      </c>
      <c r="I5" t="s">
        <v>1004</v>
      </c>
      <c r="J5" t="s">
        <v>1005</v>
      </c>
      <c r="K5" t="s">
        <v>1006</v>
      </c>
      <c r="L5" t="s">
        <v>8</v>
      </c>
    </row>
    <row r="6" spans="1:12" x14ac:dyDescent="0.25">
      <c r="A6" t="s">
        <v>1007</v>
      </c>
      <c r="B6" t="s">
        <v>352</v>
      </c>
      <c r="C6" t="s">
        <v>350</v>
      </c>
      <c r="D6" t="s">
        <v>1008</v>
      </c>
      <c r="E6" t="s">
        <v>352</v>
      </c>
      <c r="F6" t="s">
        <v>352</v>
      </c>
      <c r="G6" t="s">
        <v>350</v>
      </c>
      <c r="H6" t="s">
        <v>350</v>
      </c>
      <c r="I6" t="s">
        <v>350</v>
      </c>
      <c r="J6" t="s">
        <v>350</v>
      </c>
      <c r="K6" t="s">
        <v>1009</v>
      </c>
      <c r="L6" t="s">
        <v>8</v>
      </c>
    </row>
    <row r="7" spans="1:12" x14ac:dyDescent="0.25">
      <c r="A7" t="s">
        <v>995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</row>
    <row r="8" spans="1:12" x14ac:dyDescent="0.25">
      <c r="A8" t="s">
        <v>22</v>
      </c>
      <c r="B8" t="s">
        <v>26</v>
      </c>
      <c r="C8" t="s">
        <v>26</v>
      </c>
      <c r="D8" t="s">
        <v>1010</v>
      </c>
      <c r="E8" t="s">
        <v>22</v>
      </c>
      <c r="F8" t="s">
        <v>22</v>
      </c>
      <c r="G8" t="s">
        <v>501</v>
      </c>
      <c r="H8" t="s">
        <v>50</v>
      </c>
      <c r="I8" t="s">
        <v>22</v>
      </c>
      <c r="J8" t="s">
        <v>22</v>
      </c>
      <c r="K8" t="s">
        <v>22</v>
      </c>
      <c r="L8" t="s">
        <v>946</v>
      </c>
    </row>
    <row r="9" spans="1:12" x14ac:dyDescent="0.25">
      <c r="A9" t="s">
        <v>22</v>
      </c>
      <c r="B9" t="s">
        <v>26</v>
      </c>
      <c r="C9" t="s">
        <v>26</v>
      </c>
      <c r="D9" t="s">
        <v>1010</v>
      </c>
      <c r="E9" t="s">
        <v>22</v>
      </c>
      <c r="F9" t="s">
        <v>22</v>
      </c>
      <c r="G9" t="s">
        <v>501</v>
      </c>
      <c r="H9" t="s">
        <v>124</v>
      </c>
      <c r="I9" t="s">
        <v>22</v>
      </c>
      <c r="J9" t="s">
        <v>22</v>
      </c>
      <c r="K9" t="s">
        <v>22</v>
      </c>
      <c r="L9" t="s">
        <v>948</v>
      </c>
    </row>
    <row r="10" spans="1:12" x14ac:dyDescent="0.25">
      <c r="A10" t="s">
        <v>22</v>
      </c>
      <c r="B10" t="s">
        <v>26</v>
      </c>
      <c r="C10" t="s">
        <v>26</v>
      </c>
      <c r="D10" t="s">
        <v>1010</v>
      </c>
      <c r="E10" t="s">
        <v>22</v>
      </c>
      <c r="F10" t="s">
        <v>22</v>
      </c>
      <c r="G10" t="s">
        <v>501</v>
      </c>
      <c r="H10" t="s">
        <v>159</v>
      </c>
      <c r="I10" t="s">
        <v>22</v>
      </c>
      <c r="J10" t="s">
        <v>22</v>
      </c>
      <c r="K10" t="s">
        <v>22</v>
      </c>
      <c r="L10" t="s">
        <v>950</v>
      </c>
    </row>
    <row r="11" spans="1:12" x14ac:dyDescent="0.25">
      <c r="A11" t="s">
        <v>22</v>
      </c>
      <c r="B11" t="s">
        <v>26</v>
      </c>
      <c r="C11" t="s">
        <v>26</v>
      </c>
      <c r="D11" t="s">
        <v>1010</v>
      </c>
      <c r="E11" t="s">
        <v>22</v>
      </c>
      <c r="F11" t="s">
        <v>22</v>
      </c>
      <c r="G11" t="s">
        <v>501</v>
      </c>
      <c r="H11" t="s">
        <v>199</v>
      </c>
      <c r="I11" t="s">
        <v>22</v>
      </c>
      <c r="J11" t="s">
        <v>22</v>
      </c>
      <c r="K11" t="s">
        <v>22</v>
      </c>
      <c r="L11" t="s">
        <v>953</v>
      </c>
    </row>
    <row r="12" spans="1:12" x14ac:dyDescent="0.25">
      <c r="A12" t="s">
        <v>22</v>
      </c>
      <c r="B12" t="s">
        <v>26</v>
      </c>
      <c r="C12" t="s">
        <v>26</v>
      </c>
      <c r="D12" t="s">
        <v>1010</v>
      </c>
      <c r="E12" t="s">
        <v>22</v>
      </c>
      <c r="F12" t="s">
        <v>22</v>
      </c>
      <c r="G12" t="s">
        <v>501</v>
      </c>
      <c r="H12" t="s">
        <v>239</v>
      </c>
      <c r="I12" t="s">
        <v>22</v>
      </c>
      <c r="J12" t="s">
        <v>22</v>
      </c>
      <c r="K12" t="s">
        <v>22</v>
      </c>
      <c r="L12" t="s">
        <v>955</v>
      </c>
    </row>
    <row r="13" spans="1:12" x14ac:dyDescent="0.25">
      <c r="A13" t="s">
        <v>22</v>
      </c>
      <c r="B13" t="s">
        <v>26</v>
      </c>
      <c r="C13" t="s">
        <v>26</v>
      </c>
      <c r="D13" t="s">
        <v>1010</v>
      </c>
      <c r="E13" t="s">
        <v>22</v>
      </c>
      <c r="F13" t="s">
        <v>22</v>
      </c>
      <c r="G13" t="s">
        <v>501</v>
      </c>
      <c r="H13" t="s">
        <v>213</v>
      </c>
      <c r="I13" t="s">
        <v>22</v>
      </c>
      <c r="J13" t="s">
        <v>22</v>
      </c>
      <c r="K13" t="s">
        <v>22</v>
      </c>
      <c r="L13" t="s">
        <v>957</v>
      </c>
    </row>
    <row r="14" spans="1:12" x14ac:dyDescent="0.25">
      <c r="A14" t="s">
        <v>22</v>
      </c>
      <c r="B14" t="s">
        <v>26</v>
      </c>
      <c r="C14" t="s">
        <v>26</v>
      </c>
      <c r="D14" t="s">
        <v>1010</v>
      </c>
      <c r="E14" t="s">
        <v>22</v>
      </c>
      <c r="F14" t="s">
        <v>22</v>
      </c>
      <c r="G14" t="s">
        <v>501</v>
      </c>
      <c r="H14" t="s">
        <v>106</v>
      </c>
      <c r="I14" t="s">
        <v>22</v>
      </c>
      <c r="J14" t="s">
        <v>22</v>
      </c>
      <c r="K14" t="s">
        <v>22</v>
      </c>
      <c r="L14" t="s">
        <v>959</v>
      </c>
    </row>
    <row r="15" spans="1:12" x14ac:dyDescent="0.25">
      <c r="A15" t="s">
        <v>22</v>
      </c>
      <c r="B15" t="s">
        <v>26</v>
      </c>
      <c r="C15" t="s">
        <v>26</v>
      </c>
      <c r="D15" t="s">
        <v>1010</v>
      </c>
      <c r="E15" t="s">
        <v>22</v>
      </c>
      <c r="F15" t="s">
        <v>22</v>
      </c>
      <c r="G15" t="s">
        <v>501</v>
      </c>
      <c r="H15" t="s">
        <v>479</v>
      </c>
      <c r="I15" t="s">
        <v>22</v>
      </c>
      <c r="J15" t="s">
        <v>22</v>
      </c>
      <c r="K15" t="s">
        <v>22</v>
      </c>
      <c r="L15" t="s">
        <v>961</v>
      </c>
    </row>
    <row r="16" spans="1:12" x14ac:dyDescent="0.25">
      <c r="A16" t="s">
        <v>22</v>
      </c>
      <c r="B16" t="s">
        <v>26</v>
      </c>
      <c r="C16" t="s">
        <v>26</v>
      </c>
      <c r="D16" t="s">
        <v>1010</v>
      </c>
      <c r="E16" t="s">
        <v>22</v>
      </c>
      <c r="F16" t="s">
        <v>22</v>
      </c>
      <c r="G16" t="s">
        <v>501</v>
      </c>
      <c r="H16" t="s">
        <v>508</v>
      </c>
      <c r="I16" t="s">
        <v>22</v>
      </c>
      <c r="J16" t="s">
        <v>22</v>
      </c>
      <c r="K16" t="s">
        <v>22</v>
      </c>
      <c r="L16" t="s">
        <v>963</v>
      </c>
    </row>
    <row r="17" spans="1:12" x14ac:dyDescent="0.25">
      <c r="A17" t="s">
        <v>22</v>
      </c>
      <c r="B17" t="s">
        <v>26</v>
      </c>
      <c r="C17" t="s">
        <v>26</v>
      </c>
      <c r="D17" t="s">
        <v>1010</v>
      </c>
      <c r="E17" t="s">
        <v>22</v>
      </c>
      <c r="F17" t="s">
        <v>22</v>
      </c>
      <c r="G17" t="s">
        <v>501</v>
      </c>
      <c r="H17" t="s">
        <v>537</v>
      </c>
      <c r="I17" t="s">
        <v>22</v>
      </c>
      <c r="J17" t="s">
        <v>22</v>
      </c>
      <c r="K17" t="s">
        <v>22</v>
      </c>
      <c r="L17" t="s">
        <v>965</v>
      </c>
    </row>
    <row r="18" spans="1:12" x14ac:dyDescent="0.25">
      <c r="A18" t="s">
        <v>22</v>
      </c>
      <c r="B18" t="s">
        <v>26</v>
      </c>
      <c r="C18" t="s">
        <v>26</v>
      </c>
      <c r="D18" t="s">
        <v>1010</v>
      </c>
      <c r="E18" t="s">
        <v>22</v>
      </c>
      <c r="F18" t="s">
        <v>22</v>
      </c>
      <c r="G18" t="s">
        <v>501</v>
      </c>
      <c r="H18" t="s">
        <v>33</v>
      </c>
      <c r="I18" t="s">
        <v>22</v>
      </c>
      <c r="J18" t="s">
        <v>22</v>
      </c>
      <c r="K18" t="s">
        <v>22</v>
      </c>
      <c r="L18" t="s">
        <v>967</v>
      </c>
    </row>
    <row r="19" spans="1:12" x14ac:dyDescent="0.25">
      <c r="A19" t="s">
        <v>22</v>
      </c>
      <c r="B19" t="s">
        <v>26</v>
      </c>
      <c r="C19" t="s">
        <v>26</v>
      </c>
      <c r="D19" t="s">
        <v>1010</v>
      </c>
      <c r="E19" t="s">
        <v>22</v>
      </c>
      <c r="F19" t="s">
        <v>22</v>
      </c>
      <c r="G19" t="s">
        <v>501</v>
      </c>
      <c r="H19" t="s">
        <v>273</v>
      </c>
      <c r="I19" t="s">
        <v>22</v>
      </c>
      <c r="J19" t="s">
        <v>22</v>
      </c>
      <c r="K19" t="s">
        <v>22</v>
      </c>
      <c r="L19" t="s">
        <v>970</v>
      </c>
    </row>
    <row r="20" spans="1:12" x14ac:dyDescent="0.25">
      <c r="A20" t="s">
        <v>22</v>
      </c>
      <c r="B20" t="s">
        <v>26</v>
      </c>
      <c r="C20" t="s">
        <v>26</v>
      </c>
      <c r="D20" t="s">
        <v>31</v>
      </c>
      <c r="E20" t="s">
        <v>22</v>
      </c>
      <c r="F20" t="s">
        <v>22</v>
      </c>
      <c r="G20" t="s">
        <v>483</v>
      </c>
      <c r="H20" t="s">
        <v>40</v>
      </c>
      <c r="I20" t="s">
        <v>22</v>
      </c>
      <c r="J20" t="s">
        <v>22</v>
      </c>
      <c r="K20" t="s">
        <v>22</v>
      </c>
      <c r="L20" t="s">
        <v>971</v>
      </c>
    </row>
    <row r="21" spans="1:12" x14ac:dyDescent="0.25">
      <c r="A21" t="s">
        <v>22</v>
      </c>
      <c r="B21" t="s">
        <v>26</v>
      </c>
      <c r="C21" t="s">
        <v>26</v>
      </c>
      <c r="D21" t="s">
        <v>78</v>
      </c>
      <c r="E21" t="s">
        <v>22</v>
      </c>
      <c r="F21" t="s">
        <v>22</v>
      </c>
      <c r="G21" t="s">
        <v>483</v>
      </c>
      <c r="H21" t="s">
        <v>169</v>
      </c>
      <c r="I21" t="s">
        <v>22</v>
      </c>
      <c r="J21" t="s">
        <v>22</v>
      </c>
      <c r="K21" t="s">
        <v>22</v>
      </c>
      <c r="L21" t="s">
        <v>972</v>
      </c>
    </row>
    <row r="22" spans="1:12" x14ac:dyDescent="0.25">
      <c r="A22" t="s">
        <v>22</v>
      </c>
      <c r="B22" t="s">
        <v>26</v>
      </c>
      <c r="C22" t="s">
        <v>27</v>
      </c>
      <c r="D22" t="s">
        <v>1011</v>
      </c>
      <c r="E22" t="s">
        <v>22</v>
      </c>
      <c r="F22" t="s">
        <v>22</v>
      </c>
      <c r="G22" t="s">
        <v>115</v>
      </c>
      <c r="H22" t="s">
        <v>40</v>
      </c>
      <c r="I22" t="s">
        <v>22</v>
      </c>
      <c r="J22" t="s">
        <v>22</v>
      </c>
      <c r="K22" t="s">
        <v>22</v>
      </c>
      <c r="L22" t="s">
        <v>973</v>
      </c>
    </row>
    <row r="23" spans="1:12" x14ac:dyDescent="0.25">
      <c r="A23" t="s">
        <v>22</v>
      </c>
      <c r="B23" t="s">
        <v>26</v>
      </c>
      <c r="C23" t="s">
        <v>26</v>
      </c>
      <c r="D23" t="s">
        <v>220</v>
      </c>
      <c r="E23" t="s">
        <v>22</v>
      </c>
      <c r="F23" t="s">
        <v>22</v>
      </c>
      <c r="G23" t="s">
        <v>490</v>
      </c>
      <c r="H23" t="s">
        <v>22</v>
      </c>
      <c r="I23" t="s">
        <v>22</v>
      </c>
      <c r="J23" t="s">
        <v>22</v>
      </c>
      <c r="K23" t="s">
        <v>22</v>
      </c>
      <c r="L23" t="s">
        <v>974</v>
      </c>
    </row>
    <row r="24" spans="1:12" x14ac:dyDescent="0.25">
      <c r="A24" t="s">
        <v>22</v>
      </c>
      <c r="B24" t="s">
        <v>26</v>
      </c>
      <c r="C24" t="s">
        <v>26</v>
      </c>
      <c r="D24" t="s">
        <v>105</v>
      </c>
      <c r="E24" t="s">
        <v>26</v>
      </c>
      <c r="F24" t="s">
        <v>26</v>
      </c>
      <c r="G24" t="s">
        <v>493</v>
      </c>
      <c r="H24" t="s">
        <v>22</v>
      </c>
      <c r="I24" t="s">
        <v>22</v>
      </c>
      <c r="J24" t="s">
        <v>22</v>
      </c>
      <c r="K24" t="s">
        <v>1012</v>
      </c>
      <c r="L24" t="s">
        <v>975</v>
      </c>
    </row>
    <row r="25" spans="1:12" x14ac:dyDescent="0.25">
      <c r="A25" t="s">
        <v>22</v>
      </c>
      <c r="B25" t="s">
        <v>26</v>
      </c>
      <c r="C25" t="s">
        <v>36</v>
      </c>
      <c r="D25" t="s">
        <v>1013</v>
      </c>
      <c r="E25" t="s">
        <v>22</v>
      </c>
      <c r="F25" t="s">
        <v>22</v>
      </c>
      <c r="G25" t="s">
        <v>177</v>
      </c>
      <c r="H25" t="s">
        <v>22</v>
      </c>
      <c r="I25" t="s">
        <v>22</v>
      </c>
      <c r="J25" t="s">
        <v>22</v>
      </c>
      <c r="K25" t="s">
        <v>31</v>
      </c>
      <c r="L25" t="s">
        <v>976</v>
      </c>
    </row>
    <row r="26" spans="1:12" x14ac:dyDescent="0.25">
      <c r="A26" t="s">
        <v>22</v>
      </c>
      <c r="B26" t="s">
        <v>26</v>
      </c>
      <c r="C26" t="s">
        <v>36</v>
      </c>
      <c r="D26" t="s">
        <v>55</v>
      </c>
      <c r="E26" t="s">
        <v>26</v>
      </c>
      <c r="F26" t="s">
        <v>22</v>
      </c>
      <c r="G26" t="s">
        <v>170</v>
      </c>
      <c r="H26" t="s">
        <v>22</v>
      </c>
      <c r="I26" t="s">
        <v>22</v>
      </c>
      <c r="J26" t="s">
        <v>22</v>
      </c>
      <c r="K26" t="s">
        <v>1014</v>
      </c>
      <c r="L26" t="s">
        <v>977</v>
      </c>
    </row>
    <row r="27" spans="1:12" x14ac:dyDescent="0.25">
      <c r="A27" t="s">
        <v>22</v>
      </c>
      <c r="B27" t="s">
        <v>26</v>
      </c>
      <c r="C27" t="s">
        <v>36</v>
      </c>
      <c r="D27" t="s">
        <v>50</v>
      </c>
      <c r="E27" t="s">
        <v>22</v>
      </c>
      <c r="F27" t="s">
        <v>22</v>
      </c>
      <c r="G27" t="s">
        <v>177</v>
      </c>
      <c r="H27" t="s">
        <v>22</v>
      </c>
      <c r="I27" t="s">
        <v>22</v>
      </c>
      <c r="J27" t="s">
        <v>22</v>
      </c>
      <c r="K27" t="s">
        <v>1015</v>
      </c>
      <c r="L27" t="s">
        <v>978</v>
      </c>
    </row>
    <row r="28" spans="1:12" x14ac:dyDescent="0.25">
      <c r="A28" t="s">
        <v>22</v>
      </c>
      <c r="B28" t="s">
        <v>26</v>
      </c>
      <c r="C28" t="s">
        <v>36</v>
      </c>
      <c r="D28" t="s">
        <v>1016</v>
      </c>
      <c r="E28" t="s">
        <v>22</v>
      </c>
      <c r="F28" t="s">
        <v>22</v>
      </c>
      <c r="G28" t="s">
        <v>177</v>
      </c>
      <c r="H28" t="s">
        <v>22</v>
      </c>
      <c r="I28" t="s">
        <v>22</v>
      </c>
      <c r="J28" t="s">
        <v>22</v>
      </c>
      <c r="K28" t="s">
        <v>100</v>
      </c>
      <c r="L28" t="s">
        <v>979</v>
      </c>
    </row>
    <row r="29" spans="1:12" x14ac:dyDescent="0.25">
      <c r="A29" t="s">
        <v>22</v>
      </c>
      <c r="B29" t="s">
        <v>26</v>
      </c>
      <c r="C29" t="s">
        <v>36</v>
      </c>
      <c r="D29" t="s">
        <v>1017</v>
      </c>
      <c r="E29" t="s">
        <v>26</v>
      </c>
      <c r="F29" t="s">
        <v>22</v>
      </c>
      <c r="G29" t="s">
        <v>177</v>
      </c>
      <c r="H29" t="s">
        <v>22</v>
      </c>
      <c r="I29" t="s">
        <v>22</v>
      </c>
      <c r="J29" t="s">
        <v>22</v>
      </c>
      <c r="K29" t="s">
        <v>53</v>
      </c>
      <c r="L29" t="s">
        <v>980</v>
      </c>
    </row>
    <row r="30" spans="1:12" x14ac:dyDescent="0.25">
      <c r="A30" t="s">
        <v>22</v>
      </c>
      <c r="B30" t="s">
        <v>26</v>
      </c>
      <c r="C30" t="s">
        <v>36</v>
      </c>
      <c r="D30" t="s">
        <v>1018</v>
      </c>
      <c r="E30" t="s">
        <v>22</v>
      </c>
      <c r="F30" t="s">
        <v>22</v>
      </c>
      <c r="G30" t="s">
        <v>177</v>
      </c>
      <c r="H30" t="s">
        <v>22</v>
      </c>
      <c r="I30" t="s">
        <v>22</v>
      </c>
      <c r="J30" t="s">
        <v>22</v>
      </c>
      <c r="K30" t="s">
        <v>42</v>
      </c>
      <c r="L30" t="s">
        <v>981</v>
      </c>
    </row>
    <row r="31" spans="1:12" x14ac:dyDescent="0.25">
      <c r="A31" t="s">
        <v>22</v>
      </c>
      <c r="B31" t="s">
        <v>26</v>
      </c>
      <c r="C31" t="s">
        <v>36</v>
      </c>
      <c r="D31" t="s">
        <v>45</v>
      </c>
      <c r="E31" t="s">
        <v>22</v>
      </c>
      <c r="F31" t="s">
        <v>22</v>
      </c>
      <c r="G31" t="s">
        <v>177</v>
      </c>
      <c r="H31" t="s">
        <v>22</v>
      </c>
      <c r="I31" t="s">
        <v>22</v>
      </c>
      <c r="J31" t="s">
        <v>22</v>
      </c>
      <c r="K31" t="s">
        <v>1019</v>
      </c>
      <c r="L31" t="s">
        <v>982</v>
      </c>
    </row>
    <row r="32" spans="1:12" x14ac:dyDescent="0.25">
      <c r="A32" t="s">
        <v>22</v>
      </c>
      <c r="B32" t="s">
        <v>26</v>
      </c>
      <c r="C32" t="s">
        <v>36</v>
      </c>
      <c r="D32" t="s">
        <v>1020</v>
      </c>
      <c r="E32" t="s">
        <v>22</v>
      </c>
      <c r="F32" t="s">
        <v>22</v>
      </c>
      <c r="G32" t="s">
        <v>177</v>
      </c>
      <c r="H32" t="s">
        <v>22</v>
      </c>
      <c r="I32" t="s">
        <v>22</v>
      </c>
      <c r="J32" t="s">
        <v>22</v>
      </c>
      <c r="K32" t="s">
        <v>119</v>
      </c>
      <c r="L32" t="s">
        <v>983</v>
      </c>
    </row>
    <row r="33" spans="1:12" x14ac:dyDescent="0.25">
      <c r="A33" t="s">
        <v>22</v>
      </c>
      <c r="B33" t="s">
        <v>26</v>
      </c>
      <c r="C33" t="s">
        <v>26</v>
      </c>
      <c r="D33" t="s">
        <v>105</v>
      </c>
      <c r="E33" t="s">
        <v>26</v>
      </c>
      <c r="F33" t="s">
        <v>26</v>
      </c>
      <c r="G33" t="s">
        <v>493</v>
      </c>
      <c r="H33" t="s">
        <v>22</v>
      </c>
      <c r="I33" t="s">
        <v>22</v>
      </c>
      <c r="J33" t="s">
        <v>22</v>
      </c>
      <c r="K33" t="s">
        <v>1012</v>
      </c>
      <c r="L33" t="s">
        <v>985</v>
      </c>
    </row>
    <row r="34" spans="1:12" x14ac:dyDescent="0.25">
      <c r="A34" t="s">
        <v>22</v>
      </c>
      <c r="B34" t="s">
        <v>22</v>
      </c>
      <c r="C34" t="s">
        <v>22</v>
      </c>
      <c r="D34" t="s">
        <v>1021</v>
      </c>
      <c r="E34" t="s">
        <v>22</v>
      </c>
      <c r="F34" t="s">
        <v>22</v>
      </c>
      <c r="G34" t="s">
        <v>512</v>
      </c>
      <c r="H34" t="s">
        <v>22</v>
      </c>
      <c r="I34" t="s">
        <v>22</v>
      </c>
      <c r="J34" t="s">
        <v>22</v>
      </c>
      <c r="K34" t="s">
        <v>22</v>
      </c>
      <c r="L34" t="s">
        <v>987</v>
      </c>
    </row>
    <row r="35" spans="1:12" x14ac:dyDescent="0.25">
      <c r="A35" t="s">
        <v>22</v>
      </c>
      <c r="B35" t="s">
        <v>26</v>
      </c>
      <c r="C35" t="s">
        <v>36</v>
      </c>
      <c r="D35" t="s">
        <v>1022</v>
      </c>
      <c r="E35" t="s">
        <v>22</v>
      </c>
      <c r="F35" t="s">
        <v>22</v>
      </c>
      <c r="G35" t="s">
        <v>177</v>
      </c>
      <c r="H35" t="s">
        <v>22</v>
      </c>
      <c r="I35" t="s">
        <v>22</v>
      </c>
      <c r="J35" t="s">
        <v>22</v>
      </c>
      <c r="K35" t="s">
        <v>1023</v>
      </c>
      <c r="L35" t="s">
        <v>988</v>
      </c>
    </row>
    <row r="36" spans="1:12" x14ac:dyDescent="0.25">
      <c r="A36" t="s">
        <v>22</v>
      </c>
      <c r="B36" t="s">
        <v>22</v>
      </c>
      <c r="C36" t="s">
        <v>22</v>
      </c>
      <c r="D36" t="s">
        <v>1024</v>
      </c>
      <c r="E36" t="s">
        <v>22</v>
      </c>
      <c r="F36" t="s">
        <v>22</v>
      </c>
      <c r="G36" t="s">
        <v>505</v>
      </c>
      <c r="H36" t="s">
        <v>169</v>
      </c>
      <c r="I36" t="s">
        <v>22</v>
      </c>
      <c r="J36" t="s">
        <v>22</v>
      </c>
      <c r="K36" t="s">
        <v>22</v>
      </c>
      <c r="L36" t="s">
        <v>989</v>
      </c>
    </row>
    <row r="37" spans="1:12" x14ac:dyDescent="0.25">
      <c r="A37" t="s">
        <v>22</v>
      </c>
      <c r="B37" t="s">
        <v>26</v>
      </c>
      <c r="C37" t="s">
        <v>26</v>
      </c>
      <c r="D37" t="s">
        <v>1025</v>
      </c>
      <c r="E37" t="s">
        <v>22</v>
      </c>
      <c r="F37" t="s">
        <v>22</v>
      </c>
      <c r="G37" t="s">
        <v>508</v>
      </c>
      <c r="H37" t="s">
        <v>22</v>
      </c>
      <c r="I37" t="s">
        <v>256</v>
      </c>
      <c r="J37" t="s">
        <v>22</v>
      </c>
      <c r="K37" t="s">
        <v>1026</v>
      </c>
      <c r="L37" t="s">
        <v>990</v>
      </c>
    </row>
    <row r="38" spans="1:12" x14ac:dyDescent="0.25">
      <c r="A38" t="s">
        <v>22</v>
      </c>
      <c r="B38" t="s">
        <v>26</v>
      </c>
      <c r="C38" t="s">
        <v>26</v>
      </c>
      <c r="D38" t="s">
        <v>1010</v>
      </c>
      <c r="E38" t="s">
        <v>22</v>
      </c>
      <c r="F38" t="s">
        <v>22</v>
      </c>
      <c r="G38" t="s">
        <v>501</v>
      </c>
      <c r="H38" t="s">
        <v>42</v>
      </c>
      <c r="I38" t="s">
        <v>22</v>
      </c>
      <c r="J38" t="s">
        <v>22</v>
      </c>
      <c r="K38" t="s">
        <v>22</v>
      </c>
      <c r="L38" t="s">
        <v>991</v>
      </c>
    </row>
    <row r="39" spans="1:12" x14ac:dyDescent="0.25">
      <c r="A39" t="s">
        <v>22</v>
      </c>
      <c r="B39" t="s">
        <v>22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992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5C3A-9A4D-47E0-BE39-CA2DE59AE69F}">
  <dimension ref="A1:U183"/>
  <sheetViews>
    <sheetView workbookViewId="0">
      <selection activeCell="Q8" sqref="Q8"/>
    </sheetView>
  </sheetViews>
  <sheetFormatPr defaultRowHeight="15" x14ac:dyDescent="0.25"/>
  <cols>
    <col min="1" max="1" width="45.7109375" customWidth="1"/>
    <col min="2" max="6" width="11.140625" bestFit="1" customWidth="1"/>
    <col min="7" max="7" width="14.140625" bestFit="1" customWidth="1"/>
    <col min="8" max="8" width="13.85546875" bestFit="1" customWidth="1"/>
    <col min="9" max="9" width="14.85546875" bestFit="1" customWidth="1"/>
    <col min="10" max="10" width="12.140625" bestFit="1" customWidth="1"/>
    <col min="11" max="11" width="13.5703125" bestFit="1" customWidth="1"/>
    <col min="12" max="12" width="5.42578125" customWidth="1"/>
    <col min="13" max="13" width="9.140625" customWidth="1"/>
    <col min="14" max="14" width="6" customWidth="1"/>
    <col min="15" max="15" width="5.85546875" customWidth="1"/>
    <col min="16" max="16" width="8.7109375" customWidth="1"/>
    <col min="17" max="17" width="6.28515625" customWidth="1"/>
    <col min="18" max="21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306</v>
      </c>
      <c r="O1" t="s">
        <v>307</v>
      </c>
      <c r="P1" t="s">
        <v>308</v>
      </c>
      <c r="Q1" t="s">
        <v>309</v>
      </c>
      <c r="R1" t="s">
        <v>2</v>
      </c>
      <c r="S1" t="s">
        <v>3</v>
      </c>
      <c r="T1" t="s">
        <v>4</v>
      </c>
      <c r="U1" t="s">
        <v>5</v>
      </c>
    </row>
    <row r="2" spans="1:21" x14ac:dyDescent="0.25">
      <c r="A2" t="s">
        <v>1027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tr">
        <f t="shared" ref="L2:L33" si="0">IF(SUM(R2) &gt; 0, "Dex", "")</f>
        <v/>
      </c>
      <c r="M2" t="str">
        <f t="shared" ref="M2:M33" si="1">IF(SUM(S2) &gt; 0, "Stgenth", "")</f>
        <v/>
      </c>
      <c r="N2" t="str">
        <f t="shared" ref="N2:N33" si="2">IF(SUM(T2) &gt; 0, "Magic", "")</f>
        <v/>
      </c>
      <c r="O2" t="str">
        <f t="shared" ref="O2:O33" si="3">IF(SUM(U2) &gt; 0, "Will", "")</f>
        <v/>
      </c>
      <c r="P2" t="b">
        <f t="shared" ref="P2:P33" si="4">IF(SUM(R2:U2) &gt; 0, TRUE, FALSE)</f>
        <v>0</v>
      </c>
      <c r="Q2" t="e">
        <f t="shared" ref="Q2:Q33" si="5">INT(RIGHT(A2, 4))</f>
        <v>#VALUE!</v>
      </c>
      <c r="R2" t="s">
        <v>8</v>
      </c>
      <c r="S2" t="s">
        <v>8</v>
      </c>
      <c r="T2" t="s">
        <v>8</v>
      </c>
      <c r="U2" t="s">
        <v>8</v>
      </c>
    </row>
    <row r="3" spans="1:21" x14ac:dyDescent="0.25">
      <c r="A3" t="s">
        <v>1028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tr">
        <f t="shared" si="0"/>
        <v/>
      </c>
      <c r="M3" t="str">
        <f t="shared" si="1"/>
        <v/>
      </c>
      <c r="N3" t="str">
        <f t="shared" si="2"/>
        <v/>
      </c>
      <c r="O3" t="str">
        <f t="shared" si="3"/>
        <v/>
      </c>
      <c r="P3" t="b">
        <f t="shared" si="4"/>
        <v>0</v>
      </c>
      <c r="Q3" t="e">
        <f t="shared" si="5"/>
        <v>#VALUE!</v>
      </c>
      <c r="R3" t="s">
        <v>8</v>
      </c>
      <c r="S3" t="s">
        <v>8</v>
      </c>
      <c r="T3" t="s">
        <v>8</v>
      </c>
      <c r="U3" t="s">
        <v>8</v>
      </c>
    </row>
    <row r="4" spans="1:21" x14ac:dyDescent="0.25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tr">
        <f t="shared" si="0"/>
        <v/>
      </c>
      <c r="M4" t="str">
        <f t="shared" si="1"/>
        <v/>
      </c>
      <c r="N4" t="str">
        <f t="shared" si="2"/>
        <v/>
      </c>
      <c r="O4" t="str">
        <f t="shared" si="3"/>
        <v/>
      </c>
      <c r="P4" t="b">
        <f t="shared" si="4"/>
        <v>0</v>
      </c>
      <c r="Q4" t="e">
        <f t="shared" si="5"/>
        <v>#VALUE!</v>
      </c>
      <c r="R4" t="s">
        <v>8</v>
      </c>
      <c r="S4" t="s">
        <v>8</v>
      </c>
      <c r="T4" t="s">
        <v>8</v>
      </c>
      <c r="U4" t="s">
        <v>8</v>
      </c>
    </row>
    <row r="5" spans="1:21" x14ac:dyDescent="0.25">
      <c r="A5" t="s">
        <v>11</v>
      </c>
      <c r="B5" t="s">
        <v>12</v>
      </c>
      <c r="C5" t="s">
        <v>1029</v>
      </c>
      <c r="D5" t="s">
        <v>1030</v>
      </c>
      <c r="E5" t="s">
        <v>1031</v>
      </c>
      <c r="F5" t="s">
        <v>1032</v>
      </c>
      <c r="G5" t="s">
        <v>1033</v>
      </c>
      <c r="H5" t="s">
        <v>1034</v>
      </c>
      <c r="I5" t="s">
        <v>1035</v>
      </c>
      <c r="J5" t="s">
        <v>1036</v>
      </c>
      <c r="K5" t="s">
        <v>1037</v>
      </c>
      <c r="L5" t="str">
        <f t="shared" si="0"/>
        <v/>
      </c>
      <c r="M5" t="str">
        <f t="shared" si="1"/>
        <v/>
      </c>
      <c r="N5" t="str">
        <f t="shared" si="2"/>
        <v/>
      </c>
      <c r="O5" t="str">
        <f t="shared" si="3"/>
        <v/>
      </c>
      <c r="P5" t="b">
        <f t="shared" si="4"/>
        <v>0</v>
      </c>
      <c r="Q5" t="e">
        <f t="shared" si="5"/>
        <v>#VALUE!</v>
      </c>
      <c r="R5" t="s">
        <v>1029</v>
      </c>
      <c r="S5" t="s">
        <v>1030</v>
      </c>
      <c r="T5" t="s">
        <v>1031</v>
      </c>
      <c r="U5" t="s">
        <v>1032</v>
      </c>
    </row>
    <row r="6" spans="1:21" x14ac:dyDescent="0.25">
      <c r="A6" t="s">
        <v>18</v>
      </c>
      <c r="B6" t="s">
        <v>19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tr">
        <f t="shared" si="0"/>
        <v/>
      </c>
      <c r="M6" t="str">
        <f t="shared" si="1"/>
        <v/>
      </c>
      <c r="N6" t="str">
        <f t="shared" si="2"/>
        <v/>
      </c>
      <c r="O6" t="str">
        <f t="shared" si="3"/>
        <v/>
      </c>
      <c r="P6" t="b">
        <f t="shared" si="4"/>
        <v>0</v>
      </c>
      <c r="Q6" t="e">
        <f t="shared" si="5"/>
        <v>#VALUE!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 t="s">
        <v>10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tr">
        <f t="shared" si="0"/>
        <v/>
      </c>
      <c r="M7" t="str">
        <f t="shared" si="1"/>
        <v/>
      </c>
      <c r="N7" t="str">
        <f t="shared" si="2"/>
        <v/>
      </c>
      <c r="O7" t="str">
        <f t="shared" si="3"/>
        <v/>
      </c>
      <c r="P7" t="b">
        <f t="shared" si="4"/>
        <v>0</v>
      </c>
      <c r="Q7" t="e">
        <f t="shared" si="5"/>
        <v>#VALUE!</v>
      </c>
      <c r="R7" t="s">
        <v>8</v>
      </c>
      <c r="S7" t="s">
        <v>8</v>
      </c>
      <c r="T7" t="s">
        <v>8</v>
      </c>
      <c r="U7" t="s">
        <v>8</v>
      </c>
    </row>
    <row r="8" spans="1:21" x14ac:dyDescent="0.25">
      <c r="A8" t="s">
        <v>1038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tr">
        <f t="shared" si="0"/>
        <v/>
      </c>
      <c r="M8" t="str">
        <f t="shared" si="1"/>
        <v/>
      </c>
      <c r="N8" t="str">
        <f t="shared" si="2"/>
        <v/>
      </c>
      <c r="O8" t="str">
        <f t="shared" si="3"/>
        <v/>
      </c>
      <c r="P8" t="b">
        <f t="shared" si="4"/>
        <v>0</v>
      </c>
      <c r="Q8">
        <f t="shared" si="5"/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1039</v>
      </c>
      <c r="B9" t="s">
        <v>26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tr">
        <f t="shared" si="0"/>
        <v/>
      </c>
      <c r="M9" t="str">
        <f t="shared" si="1"/>
        <v/>
      </c>
      <c r="N9" t="str">
        <f t="shared" si="2"/>
        <v/>
      </c>
      <c r="O9" t="str">
        <f t="shared" si="3"/>
        <v/>
      </c>
      <c r="P9" t="b">
        <f t="shared" si="4"/>
        <v>0</v>
      </c>
      <c r="Q9">
        <f t="shared" si="5"/>
        <v>1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1040</v>
      </c>
      <c r="B10" t="s">
        <v>27</v>
      </c>
      <c r="C10" t="s">
        <v>22</v>
      </c>
      <c r="D10" t="s">
        <v>22</v>
      </c>
      <c r="E10" t="s">
        <v>22</v>
      </c>
      <c r="F10" t="s">
        <v>26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tr">
        <f t="shared" si="0"/>
        <v/>
      </c>
      <c r="M10" t="str">
        <f t="shared" si="1"/>
        <v/>
      </c>
      <c r="N10" t="str">
        <f t="shared" si="2"/>
        <v/>
      </c>
      <c r="O10" t="str">
        <f t="shared" si="3"/>
        <v>Will</v>
      </c>
      <c r="P10" t="b">
        <f t="shared" si="4"/>
        <v>1</v>
      </c>
      <c r="Q10">
        <f t="shared" si="5"/>
        <v>2</v>
      </c>
      <c r="R10">
        <v>0</v>
      </c>
      <c r="S10">
        <v>0</v>
      </c>
      <c r="T10">
        <v>0</v>
      </c>
      <c r="U10">
        <v>1</v>
      </c>
    </row>
    <row r="11" spans="1:21" x14ac:dyDescent="0.25">
      <c r="A11" t="s">
        <v>1041</v>
      </c>
      <c r="B11" t="s">
        <v>36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100</v>
      </c>
      <c r="K11" t="s">
        <v>22</v>
      </c>
      <c r="L11" t="str">
        <f t="shared" si="0"/>
        <v/>
      </c>
      <c r="M11" t="str">
        <f t="shared" si="1"/>
        <v/>
      </c>
      <c r="N11" t="str">
        <f t="shared" si="2"/>
        <v/>
      </c>
      <c r="O11" t="str">
        <f t="shared" si="3"/>
        <v/>
      </c>
      <c r="P11" t="b">
        <f t="shared" si="4"/>
        <v>0</v>
      </c>
      <c r="Q11">
        <f t="shared" si="5"/>
        <v>3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1042</v>
      </c>
      <c r="B12" t="s">
        <v>42</v>
      </c>
      <c r="C12" t="s">
        <v>22</v>
      </c>
      <c r="D12" t="s">
        <v>26</v>
      </c>
      <c r="E12" t="s">
        <v>22</v>
      </c>
      <c r="F12" t="s">
        <v>22</v>
      </c>
      <c r="G12" t="s">
        <v>31</v>
      </c>
      <c r="H12" t="s">
        <v>22</v>
      </c>
      <c r="I12" t="s">
        <v>22</v>
      </c>
      <c r="J12" t="s">
        <v>22</v>
      </c>
      <c r="K12" t="s">
        <v>22</v>
      </c>
      <c r="L12" t="str">
        <f t="shared" si="0"/>
        <v/>
      </c>
      <c r="M12" t="str">
        <f t="shared" si="1"/>
        <v>Stgenth</v>
      </c>
      <c r="N12" t="str">
        <f t="shared" si="2"/>
        <v/>
      </c>
      <c r="O12" t="str">
        <f t="shared" si="3"/>
        <v/>
      </c>
      <c r="P12" t="b">
        <f t="shared" si="4"/>
        <v>1</v>
      </c>
      <c r="Q12">
        <f t="shared" si="5"/>
        <v>4</v>
      </c>
      <c r="R12">
        <v>0</v>
      </c>
      <c r="S12">
        <v>1</v>
      </c>
      <c r="T12">
        <v>0</v>
      </c>
      <c r="U12">
        <v>0</v>
      </c>
    </row>
    <row r="13" spans="1:21" x14ac:dyDescent="0.25">
      <c r="A13" t="s">
        <v>1043</v>
      </c>
      <c r="B13" t="s">
        <v>47</v>
      </c>
      <c r="C13" t="s">
        <v>22</v>
      </c>
      <c r="D13" t="s">
        <v>22</v>
      </c>
      <c r="E13" t="s">
        <v>22</v>
      </c>
      <c r="F13" t="s">
        <v>26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tr">
        <f t="shared" si="0"/>
        <v/>
      </c>
      <c r="M13" t="str">
        <f t="shared" si="1"/>
        <v/>
      </c>
      <c r="N13" t="str">
        <f t="shared" si="2"/>
        <v/>
      </c>
      <c r="O13" t="str">
        <f t="shared" si="3"/>
        <v>Will</v>
      </c>
      <c r="P13" t="b">
        <f t="shared" si="4"/>
        <v>1</v>
      </c>
      <c r="Q13">
        <f t="shared" si="5"/>
        <v>5</v>
      </c>
      <c r="R13">
        <v>0</v>
      </c>
      <c r="S13">
        <v>0</v>
      </c>
      <c r="T13">
        <v>0</v>
      </c>
      <c r="U13">
        <v>1</v>
      </c>
    </row>
    <row r="14" spans="1:21" x14ac:dyDescent="0.25">
      <c r="A14" t="s">
        <v>1044</v>
      </c>
      <c r="B14" t="s">
        <v>52</v>
      </c>
      <c r="C14" t="s">
        <v>22</v>
      </c>
      <c r="D14" t="s">
        <v>22</v>
      </c>
      <c r="E14" t="s">
        <v>27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tr">
        <f t="shared" si="0"/>
        <v/>
      </c>
      <c r="M14" t="str">
        <f t="shared" si="1"/>
        <v/>
      </c>
      <c r="N14" t="str">
        <f t="shared" si="2"/>
        <v>Magic</v>
      </c>
      <c r="O14" t="str">
        <f t="shared" si="3"/>
        <v/>
      </c>
      <c r="P14" t="b">
        <f t="shared" si="4"/>
        <v>1</v>
      </c>
      <c r="Q14">
        <f t="shared" si="5"/>
        <v>6</v>
      </c>
      <c r="R14">
        <v>0</v>
      </c>
      <c r="S14">
        <v>0</v>
      </c>
      <c r="T14">
        <v>2</v>
      </c>
      <c r="U14">
        <v>0</v>
      </c>
    </row>
    <row r="15" spans="1:21" x14ac:dyDescent="0.25">
      <c r="A15" t="s">
        <v>1045</v>
      </c>
      <c r="B15" t="s">
        <v>25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53</v>
      </c>
      <c r="I15" t="s">
        <v>22</v>
      </c>
      <c r="J15" t="s">
        <v>22</v>
      </c>
      <c r="K15" t="s">
        <v>22</v>
      </c>
      <c r="L15" t="str">
        <f t="shared" si="0"/>
        <v/>
      </c>
      <c r="M15" t="str">
        <f t="shared" si="1"/>
        <v/>
      </c>
      <c r="N15" t="str">
        <f t="shared" si="2"/>
        <v/>
      </c>
      <c r="O15" t="str">
        <f t="shared" si="3"/>
        <v/>
      </c>
      <c r="P15" t="b">
        <f t="shared" si="4"/>
        <v>0</v>
      </c>
      <c r="Q15">
        <f t="shared" si="5"/>
        <v>7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1046</v>
      </c>
      <c r="B16" t="s">
        <v>31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79</v>
      </c>
      <c r="I16" t="s">
        <v>22</v>
      </c>
      <c r="J16" t="s">
        <v>22</v>
      </c>
      <c r="K16" t="s">
        <v>22</v>
      </c>
      <c r="L16" t="str">
        <f t="shared" si="0"/>
        <v/>
      </c>
      <c r="M16" t="str">
        <f t="shared" si="1"/>
        <v/>
      </c>
      <c r="N16" t="str">
        <f t="shared" si="2"/>
        <v/>
      </c>
      <c r="O16" t="str">
        <f t="shared" si="3"/>
        <v/>
      </c>
      <c r="P16" t="b">
        <f t="shared" si="4"/>
        <v>0</v>
      </c>
      <c r="Q16">
        <f t="shared" si="5"/>
        <v>8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1047</v>
      </c>
      <c r="B17" t="s">
        <v>35</v>
      </c>
      <c r="C17" t="s">
        <v>22</v>
      </c>
      <c r="D17" t="s">
        <v>22</v>
      </c>
      <c r="E17" t="s">
        <v>22</v>
      </c>
      <c r="F17" t="s">
        <v>27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tr">
        <f t="shared" si="0"/>
        <v/>
      </c>
      <c r="M17" t="str">
        <f t="shared" si="1"/>
        <v/>
      </c>
      <c r="N17" t="str">
        <f t="shared" si="2"/>
        <v/>
      </c>
      <c r="O17" t="str">
        <f t="shared" si="3"/>
        <v>Will</v>
      </c>
      <c r="P17" t="b">
        <f t="shared" si="4"/>
        <v>1</v>
      </c>
      <c r="Q17">
        <f t="shared" si="5"/>
        <v>9</v>
      </c>
      <c r="R17">
        <v>0</v>
      </c>
      <c r="S17">
        <v>0</v>
      </c>
      <c r="T17">
        <v>0</v>
      </c>
      <c r="U17">
        <v>2</v>
      </c>
    </row>
    <row r="18" spans="1:21" x14ac:dyDescent="0.25">
      <c r="A18" t="s">
        <v>1048</v>
      </c>
      <c r="B18" t="s">
        <v>40</v>
      </c>
      <c r="C18" t="s">
        <v>22</v>
      </c>
      <c r="D18" t="s">
        <v>22</v>
      </c>
      <c r="E18" t="s">
        <v>22</v>
      </c>
      <c r="F18" t="s">
        <v>22</v>
      </c>
      <c r="G18" t="s">
        <v>53</v>
      </c>
      <c r="H18" t="s">
        <v>22</v>
      </c>
      <c r="I18" t="s">
        <v>22</v>
      </c>
      <c r="J18" t="s">
        <v>22</v>
      </c>
      <c r="K18" t="s">
        <v>22</v>
      </c>
      <c r="L18" t="str">
        <f t="shared" si="0"/>
        <v/>
      </c>
      <c r="M18" t="str">
        <f t="shared" si="1"/>
        <v/>
      </c>
      <c r="N18" t="str">
        <f t="shared" si="2"/>
        <v/>
      </c>
      <c r="O18" t="str">
        <f t="shared" si="3"/>
        <v/>
      </c>
      <c r="P18" t="b">
        <f t="shared" si="4"/>
        <v>0</v>
      </c>
      <c r="Q18">
        <f t="shared" si="5"/>
        <v>10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1049</v>
      </c>
      <c r="B19" t="s">
        <v>45</v>
      </c>
      <c r="C19" t="s">
        <v>26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tr">
        <f t="shared" si="0"/>
        <v>Dex</v>
      </c>
      <c r="M19" t="str">
        <f t="shared" si="1"/>
        <v/>
      </c>
      <c r="N19" t="str">
        <f t="shared" si="2"/>
        <v/>
      </c>
      <c r="O19" t="str">
        <f t="shared" si="3"/>
        <v/>
      </c>
      <c r="P19" t="b">
        <f t="shared" si="4"/>
        <v>1</v>
      </c>
      <c r="Q19">
        <f t="shared" si="5"/>
        <v>11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t="s">
        <v>1050</v>
      </c>
      <c r="B20" t="s">
        <v>50</v>
      </c>
      <c r="C20" t="s">
        <v>22</v>
      </c>
      <c r="D20" t="s">
        <v>22</v>
      </c>
      <c r="E20" t="s">
        <v>22</v>
      </c>
      <c r="F20" t="s">
        <v>26</v>
      </c>
      <c r="G20" t="s">
        <v>22</v>
      </c>
      <c r="H20" t="s">
        <v>22</v>
      </c>
      <c r="I20" t="s">
        <v>22</v>
      </c>
      <c r="J20" t="s">
        <v>79</v>
      </c>
      <c r="K20" t="s">
        <v>22</v>
      </c>
      <c r="L20" t="str">
        <f t="shared" si="0"/>
        <v/>
      </c>
      <c r="M20" t="str">
        <f t="shared" si="1"/>
        <v/>
      </c>
      <c r="N20" t="str">
        <f t="shared" si="2"/>
        <v/>
      </c>
      <c r="O20" t="str">
        <f t="shared" si="3"/>
        <v>Will</v>
      </c>
      <c r="P20" t="b">
        <f t="shared" si="4"/>
        <v>1</v>
      </c>
      <c r="Q20">
        <f t="shared" si="5"/>
        <v>12</v>
      </c>
      <c r="R20">
        <v>0</v>
      </c>
      <c r="S20">
        <v>0</v>
      </c>
      <c r="T20">
        <v>0</v>
      </c>
      <c r="U20">
        <v>1</v>
      </c>
    </row>
    <row r="21" spans="1:21" x14ac:dyDescent="0.25">
      <c r="A21" t="s">
        <v>1051</v>
      </c>
      <c r="B21" t="s">
        <v>55</v>
      </c>
      <c r="C21" t="s">
        <v>22</v>
      </c>
      <c r="D21" t="s">
        <v>27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tr">
        <f t="shared" si="0"/>
        <v/>
      </c>
      <c r="M21" t="str">
        <f t="shared" si="1"/>
        <v>Stgenth</v>
      </c>
      <c r="N21" t="str">
        <f t="shared" si="2"/>
        <v/>
      </c>
      <c r="O21" t="str">
        <f t="shared" si="3"/>
        <v/>
      </c>
      <c r="P21" t="b">
        <f t="shared" si="4"/>
        <v>1</v>
      </c>
      <c r="Q21">
        <f t="shared" si="5"/>
        <v>13</v>
      </c>
      <c r="R21">
        <v>0</v>
      </c>
      <c r="S21">
        <v>2</v>
      </c>
      <c r="T21">
        <v>0</v>
      </c>
      <c r="U21">
        <v>0</v>
      </c>
    </row>
    <row r="22" spans="1:21" x14ac:dyDescent="0.25">
      <c r="A22" t="s">
        <v>1052</v>
      </c>
      <c r="B22" t="s">
        <v>90</v>
      </c>
      <c r="C22" t="s">
        <v>22</v>
      </c>
      <c r="D22" t="s">
        <v>26</v>
      </c>
      <c r="E22" t="s">
        <v>22</v>
      </c>
      <c r="F22" t="s">
        <v>22</v>
      </c>
      <c r="G22" t="s">
        <v>119</v>
      </c>
      <c r="H22" t="s">
        <v>22</v>
      </c>
      <c r="I22" t="s">
        <v>22</v>
      </c>
      <c r="J22" t="s">
        <v>22</v>
      </c>
      <c r="K22" t="s">
        <v>22</v>
      </c>
      <c r="L22" t="str">
        <f t="shared" si="0"/>
        <v/>
      </c>
      <c r="M22" t="str">
        <f t="shared" si="1"/>
        <v>Stgenth</v>
      </c>
      <c r="N22" t="str">
        <f t="shared" si="2"/>
        <v/>
      </c>
      <c r="O22" t="str">
        <f t="shared" si="3"/>
        <v/>
      </c>
      <c r="P22" t="b">
        <f t="shared" si="4"/>
        <v>1</v>
      </c>
      <c r="Q22">
        <f t="shared" si="5"/>
        <v>14</v>
      </c>
      <c r="R22">
        <v>0</v>
      </c>
      <c r="S22">
        <v>1</v>
      </c>
      <c r="T22">
        <v>0</v>
      </c>
      <c r="U22">
        <v>0</v>
      </c>
    </row>
    <row r="23" spans="1:21" x14ac:dyDescent="0.25">
      <c r="A23" t="s">
        <v>1053</v>
      </c>
      <c r="B23" t="s">
        <v>94</v>
      </c>
      <c r="C23" t="s">
        <v>22</v>
      </c>
      <c r="D23" t="s">
        <v>22</v>
      </c>
      <c r="E23" t="s">
        <v>22</v>
      </c>
      <c r="F23" t="s">
        <v>26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tr">
        <f t="shared" si="0"/>
        <v/>
      </c>
      <c r="M23" t="str">
        <f t="shared" si="1"/>
        <v/>
      </c>
      <c r="N23" t="str">
        <f t="shared" si="2"/>
        <v/>
      </c>
      <c r="O23" t="str">
        <f t="shared" si="3"/>
        <v>Will</v>
      </c>
      <c r="P23" t="b">
        <f t="shared" si="4"/>
        <v>1</v>
      </c>
      <c r="Q23">
        <f t="shared" si="5"/>
        <v>15</v>
      </c>
      <c r="R23">
        <v>0</v>
      </c>
      <c r="S23">
        <v>0</v>
      </c>
      <c r="T23">
        <v>0</v>
      </c>
      <c r="U23">
        <v>1</v>
      </c>
    </row>
    <row r="24" spans="1:21" x14ac:dyDescent="0.25">
      <c r="A24" t="s">
        <v>1054</v>
      </c>
      <c r="B24" t="s">
        <v>100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27</v>
      </c>
      <c r="K24" t="s">
        <v>22</v>
      </c>
      <c r="L24" t="str">
        <f t="shared" si="0"/>
        <v/>
      </c>
      <c r="M24" t="str">
        <f t="shared" si="1"/>
        <v/>
      </c>
      <c r="N24" t="str">
        <f t="shared" si="2"/>
        <v/>
      </c>
      <c r="O24" t="str">
        <f t="shared" si="3"/>
        <v/>
      </c>
      <c r="P24" t="b">
        <f t="shared" si="4"/>
        <v>0</v>
      </c>
      <c r="Q24">
        <f t="shared" si="5"/>
        <v>16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1055</v>
      </c>
      <c r="B25" t="s">
        <v>105</v>
      </c>
      <c r="C25" t="s">
        <v>22</v>
      </c>
      <c r="D25" t="s">
        <v>22</v>
      </c>
      <c r="E25" t="s">
        <v>22</v>
      </c>
      <c r="F25" t="s">
        <v>26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tr">
        <f t="shared" si="0"/>
        <v/>
      </c>
      <c r="M25" t="str">
        <f t="shared" si="1"/>
        <v/>
      </c>
      <c r="N25" t="str">
        <f t="shared" si="2"/>
        <v/>
      </c>
      <c r="O25" t="str">
        <f t="shared" si="3"/>
        <v>Will</v>
      </c>
      <c r="P25" t="b">
        <f t="shared" si="4"/>
        <v>1</v>
      </c>
      <c r="Q25">
        <f t="shared" si="5"/>
        <v>17</v>
      </c>
      <c r="R25">
        <v>0</v>
      </c>
      <c r="S25">
        <v>0</v>
      </c>
      <c r="T25">
        <v>0</v>
      </c>
      <c r="U25">
        <v>1</v>
      </c>
    </row>
    <row r="26" spans="1:21" x14ac:dyDescent="0.25">
      <c r="A26" t="s">
        <v>1056</v>
      </c>
      <c r="B26" t="s">
        <v>111</v>
      </c>
      <c r="C26" t="s">
        <v>22</v>
      </c>
      <c r="D26" t="s">
        <v>22</v>
      </c>
      <c r="E26" t="s">
        <v>22</v>
      </c>
      <c r="F26" t="s">
        <v>22</v>
      </c>
      <c r="G26" t="s">
        <v>42</v>
      </c>
      <c r="H26" t="s">
        <v>22</v>
      </c>
      <c r="I26" t="s">
        <v>22</v>
      </c>
      <c r="J26" t="s">
        <v>42</v>
      </c>
      <c r="K26" t="s">
        <v>22</v>
      </c>
      <c r="L26" t="str">
        <f t="shared" si="0"/>
        <v/>
      </c>
      <c r="M26" t="str">
        <f t="shared" si="1"/>
        <v/>
      </c>
      <c r="N26" t="str">
        <f t="shared" si="2"/>
        <v/>
      </c>
      <c r="O26" t="str">
        <f t="shared" si="3"/>
        <v/>
      </c>
      <c r="P26" t="b">
        <f t="shared" si="4"/>
        <v>0</v>
      </c>
      <c r="Q26">
        <f t="shared" si="5"/>
        <v>18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1057</v>
      </c>
      <c r="B27" t="s">
        <v>118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100</v>
      </c>
      <c r="I27" t="s">
        <v>22</v>
      </c>
      <c r="J27" t="s">
        <v>22</v>
      </c>
      <c r="K27" t="s">
        <v>22</v>
      </c>
      <c r="L27" t="str">
        <f t="shared" si="0"/>
        <v/>
      </c>
      <c r="M27" t="str">
        <f t="shared" si="1"/>
        <v/>
      </c>
      <c r="N27" t="str">
        <f t="shared" si="2"/>
        <v/>
      </c>
      <c r="O27" t="str">
        <f t="shared" si="3"/>
        <v/>
      </c>
      <c r="P27" t="b">
        <f t="shared" si="4"/>
        <v>0</v>
      </c>
      <c r="Q27">
        <f t="shared" si="5"/>
        <v>19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1058</v>
      </c>
      <c r="B28" t="s">
        <v>124</v>
      </c>
      <c r="C28" t="s">
        <v>22</v>
      </c>
      <c r="D28" t="s">
        <v>26</v>
      </c>
      <c r="E28" t="s">
        <v>26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tr">
        <f t="shared" si="0"/>
        <v/>
      </c>
      <c r="M28" t="str">
        <f t="shared" si="1"/>
        <v>Stgenth</v>
      </c>
      <c r="N28" t="str">
        <f t="shared" si="2"/>
        <v>Magic</v>
      </c>
      <c r="O28" t="str">
        <f t="shared" si="3"/>
        <v/>
      </c>
      <c r="P28" t="b">
        <f t="shared" si="4"/>
        <v>1</v>
      </c>
      <c r="Q28">
        <f t="shared" si="5"/>
        <v>20</v>
      </c>
      <c r="R28">
        <v>0</v>
      </c>
      <c r="S28">
        <v>1</v>
      </c>
      <c r="T28">
        <v>1</v>
      </c>
      <c r="U28">
        <v>0</v>
      </c>
    </row>
    <row r="29" spans="1:21" x14ac:dyDescent="0.25">
      <c r="A29" t="s">
        <v>1059</v>
      </c>
      <c r="B29" t="s">
        <v>129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25</v>
      </c>
      <c r="K29" t="s">
        <v>22</v>
      </c>
      <c r="L29" t="str">
        <f t="shared" si="0"/>
        <v/>
      </c>
      <c r="M29" t="str">
        <f t="shared" si="1"/>
        <v/>
      </c>
      <c r="N29" t="str">
        <f t="shared" si="2"/>
        <v/>
      </c>
      <c r="O29" t="str">
        <f t="shared" si="3"/>
        <v/>
      </c>
      <c r="P29" t="b">
        <f t="shared" si="4"/>
        <v>0</v>
      </c>
      <c r="Q29">
        <f t="shared" si="5"/>
        <v>21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1060</v>
      </c>
      <c r="B30" t="s">
        <v>132</v>
      </c>
      <c r="C30" t="s">
        <v>22</v>
      </c>
      <c r="D30" t="s">
        <v>22</v>
      </c>
      <c r="E30" t="s">
        <v>27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tr">
        <f t="shared" si="0"/>
        <v/>
      </c>
      <c r="M30" t="str">
        <f t="shared" si="1"/>
        <v/>
      </c>
      <c r="N30" t="str">
        <f t="shared" si="2"/>
        <v>Magic</v>
      </c>
      <c r="O30" t="str">
        <f t="shared" si="3"/>
        <v/>
      </c>
      <c r="P30" t="b">
        <f t="shared" si="4"/>
        <v>1</v>
      </c>
      <c r="Q30">
        <f t="shared" si="5"/>
        <v>22</v>
      </c>
      <c r="R30">
        <v>0</v>
      </c>
      <c r="S30">
        <v>0</v>
      </c>
      <c r="T30">
        <v>2</v>
      </c>
      <c r="U30">
        <v>0</v>
      </c>
    </row>
    <row r="31" spans="1:21" x14ac:dyDescent="0.25">
      <c r="A31" t="s">
        <v>1061</v>
      </c>
      <c r="B31" t="s">
        <v>136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26</v>
      </c>
      <c r="I31" t="s">
        <v>22</v>
      </c>
      <c r="J31" t="s">
        <v>22</v>
      </c>
      <c r="K31" t="s">
        <v>22</v>
      </c>
      <c r="L31" t="str">
        <f t="shared" si="0"/>
        <v/>
      </c>
      <c r="M31" t="str">
        <f t="shared" si="1"/>
        <v/>
      </c>
      <c r="N31" t="str">
        <f t="shared" si="2"/>
        <v/>
      </c>
      <c r="O31" t="str">
        <f t="shared" si="3"/>
        <v/>
      </c>
      <c r="P31" t="b">
        <f t="shared" si="4"/>
        <v>0</v>
      </c>
      <c r="Q31">
        <f t="shared" si="5"/>
        <v>23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1062</v>
      </c>
      <c r="B32" t="s">
        <v>140</v>
      </c>
      <c r="C32" t="s">
        <v>26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178</v>
      </c>
      <c r="K32" t="s">
        <v>22</v>
      </c>
      <c r="L32" t="str">
        <f t="shared" si="0"/>
        <v>Dex</v>
      </c>
      <c r="M32" t="str">
        <f t="shared" si="1"/>
        <v/>
      </c>
      <c r="N32" t="str">
        <f t="shared" si="2"/>
        <v/>
      </c>
      <c r="O32" t="str">
        <f t="shared" si="3"/>
        <v/>
      </c>
      <c r="P32" t="b">
        <f t="shared" si="4"/>
        <v>1</v>
      </c>
      <c r="Q32">
        <f t="shared" si="5"/>
        <v>24</v>
      </c>
      <c r="R32">
        <v>1</v>
      </c>
      <c r="S32">
        <v>0</v>
      </c>
      <c r="T32">
        <v>0</v>
      </c>
      <c r="U32">
        <v>0</v>
      </c>
    </row>
    <row r="33" spans="1:21" x14ac:dyDescent="0.25">
      <c r="A33" t="s">
        <v>1063</v>
      </c>
      <c r="B33" t="s">
        <v>145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tr">
        <f t="shared" si="0"/>
        <v/>
      </c>
      <c r="M33" t="str">
        <f t="shared" si="1"/>
        <v/>
      </c>
      <c r="N33" t="str">
        <f t="shared" si="2"/>
        <v/>
      </c>
      <c r="O33" t="str">
        <f t="shared" si="3"/>
        <v/>
      </c>
      <c r="P33" t="b">
        <f t="shared" si="4"/>
        <v>0</v>
      </c>
      <c r="Q33">
        <f t="shared" si="5"/>
        <v>25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1064</v>
      </c>
      <c r="B34" t="s">
        <v>150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1065</v>
      </c>
      <c r="L34" t="str">
        <f t="shared" ref="L34:L65" si="6">IF(SUM(R34) &gt; 0, "Dex", "")</f>
        <v/>
      </c>
      <c r="M34" t="str">
        <f t="shared" ref="M34:M65" si="7">IF(SUM(S34) &gt; 0, "Stgenth", "")</f>
        <v/>
      </c>
      <c r="N34" t="str">
        <f t="shared" ref="N34:N65" si="8">IF(SUM(T34) &gt; 0, "Magic", "")</f>
        <v/>
      </c>
      <c r="O34" t="str">
        <f t="shared" ref="O34:O65" si="9">IF(SUM(U34) &gt; 0, "Will", "")</f>
        <v/>
      </c>
      <c r="P34" t="b">
        <f t="shared" ref="P34:P65" si="10">IF(SUM(R34:U34) &gt; 0, TRUE, FALSE)</f>
        <v>0</v>
      </c>
      <c r="Q34">
        <f t="shared" ref="Q34:Q65" si="11">INT(RIGHT(A34, 4))</f>
        <v>26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1066</v>
      </c>
      <c r="B35" t="s">
        <v>154</v>
      </c>
      <c r="C35" t="s">
        <v>22</v>
      </c>
      <c r="D35" t="s">
        <v>22</v>
      </c>
      <c r="E35" t="s">
        <v>22</v>
      </c>
      <c r="F35" t="s">
        <v>26</v>
      </c>
      <c r="G35" t="s">
        <v>119</v>
      </c>
      <c r="H35" t="s">
        <v>22</v>
      </c>
      <c r="I35" t="s">
        <v>22</v>
      </c>
      <c r="J35" t="s">
        <v>22</v>
      </c>
      <c r="K35" t="s">
        <v>22</v>
      </c>
      <c r="L35" t="str">
        <f t="shared" si="6"/>
        <v/>
      </c>
      <c r="M35" t="str">
        <f t="shared" si="7"/>
        <v/>
      </c>
      <c r="N35" t="str">
        <f t="shared" si="8"/>
        <v/>
      </c>
      <c r="O35" t="str">
        <f t="shared" si="9"/>
        <v>Will</v>
      </c>
      <c r="P35" t="b">
        <f t="shared" si="10"/>
        <v>1</v>
      </c>
      <c r="Q35">
        <f t="shared" si="11"/>
        <v>27</v>
      </c>
      <c r="R35">
        <v>0</v>
      </c>
      <c r="S35">
        <v>0</v>
      </c>
      <c r="T35">
        <v>0</v>
      </c>
      <c r="U35">
        <v>1</v>
      </c>
    </row>
    <row r="36" spans="1:21" x14ac:dyDescent="0.25">
      <c r="A36" t="s">
        <v>1067</v>
      </c>
      <c r="B36" t="s">
        <v>159</v>
      </c>
      <c r="C36" t="s">
        <v>22</v>
      </c>
      <c r="D36" t="s">
        <v>26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tr">
        <f t="shared" si="6"/>
        <v/>
      </c>
      <c r="M36" t="str">
        <f t="shared" si="7"/>
        <v>Stgenth</v>
      </c>
      <c r="N36" t="str">
        <f t="shared" si="8"/>
        <v/>
      </c>
      <c r="O36" t="str">
        <f t="shared" si="9"/>
        <v/>
      </c>
      <c r="P36" t="b">
        <f t="shared" si="10"/>
        <v>1</v>
      </c>
      <c r="Q36">
        <f t="shared" si="11"/>
        <v>28</v>
      </c>
      <c r="R36">
        <v>0</v>
      </c>
      <c r="S36">
        <v>1</v>
      </c>
      <c r="T36">
        <v>0</v>
      </c>
      <c r="U36">
        <v>0</v>
      </c>
    </row>
    <row r="37" spans="1:21" x14ac:dyDescent="0.25">
      <c r="A37" t="s">
        <v>1068</v>
      </c>
      <c r="B37" t="s">
        <v>164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100</v>
      </c>
      <c r="K37" t="s">
        <v>22</v>
      </c>
      <c r="L37" t="str">
        <f t="shared" si="6"/>
        <v/>
      </c>
      <c r="M37" t="str">
        <f t="shared" si="7"/>
        <v/>
      </c>
      <c r="N37" t="str">
        <f t="shared" si="8"/>
        <v/>
      </c>
      <c r="O37" t="str">
        <f t="shared" si="9"/>
        <v/>
      </c>
      <c r="P37" t="b">
        <f t="shared" si="10"/>
        <v>0</v>
      </c>
      <c r="Q37">
        <f t="shared" si="11"/>
        <v>29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1069</v>
      </c>
      <c r="B38" t="s">
        <v>169</v>
      </c>
      <c r="C38" t="s">
        <v>22</v>
      </c>
      <c r="D38" t="s">
        <v>22</v>
      </c>
      <c r="E38" t="s">
        <v>22</v>
      </c>
      <c r="F38" t="s">
        <v>22</v>
      </c>
      <c r="G38" t="s">
        <v>27</v>
      </c>
      <c r="H38" t="s">
        <v>22</v>
      </c>
      <c r="I38" t="s">
        <v>22</v>
      </c>
      <c r="J38" t="s">
        <v>22</v>
      </c>
      <c r="K38" t="s">
        <v>22</v>
      </c>
      <c r="L38" t="str">
        <f t="shared" si="6"/>
        <v/>
      </c>
      <c r="M38" t="str">
        <f t="shared" si="7"/>
        <v/>
      </c>
      <c r="N38" t="str">
        <f t="shared" si="8"/>
        <v/>
      </c>
      <c r="O38" t="str">
        <f t="shared" si="9"/>
        <v/>
      </c>
      <c r="P38" t="b">
        <f t="shared" si="10"/>
        <v>0</v>
      </c>
      <c r="Q38">
        <f t="shared" si="11"/>
        <v>30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1070</v>
      </c>
      <c r="B39" t="s">
        <v>174</v>
      </c>
      <c r="C39" t="s">
        <v>26</v>
      </c>
      <c r="D39" t="s">
        <v>22</v>
      </c>
      <c r="E39" t="s">
        <v>22</v>
      </c>
      <c r="F39" t="s">
        <v>26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tr">
        <f t="shared" si="6"/>
        <v>Dex</v>
      </c>
      <c r="M39" t="str">
        <f t="shared" si="7"/>
        <v/>
      </c>
      <c r="N39" t="str">
        <f t="shared" si="8"/>
        <v/>
      </c>
      <c r="O39" t="str">
        <f t="shared" si="9"/>
        <v>Will</v>
      </c>
      <c r="P39" t="b">
        <f t="shared" si="10"/>
        <v>1</v>
      </c>
      <c r="Q39">
        <f t="shared" si="11"/>
        <v>31</v>
      </c>
      <c r="R39">
        <v>1</v>
      </c>
      <c r="S39">
        <v>0</v>
      </c>
      <c r="T39">
        <v>0</v>
      </c>
      <c r="U39">
        <v>1</v>
      </c>
    </row>
    <row r="40" spans="1:21" x14ac:dyDescent="0.25">
      <c r="A40" t="s">
        <v>1071</v>
      </c>
      <c r="B40" t="s">
        <v>119</v>
      </c>
      <c r="C40" t="s">
        <v>22</v>
      </c>
      <c r="D40" t="s">
        <v>22</v>
      </c>
      <c r="E40" t="s">
        <v>26</v>
      </c>
      <c r="F40" t="s">
        <v>22</v>
      </c>
      <c r="G40" t="s">
        <v>151</v>
      </c>
      <c r="H40" t="s">
        <v>22</v>
      </c>
      <c r="I40" t="s">
        <v>22</v>
      </c>
      <c r="J40" t="s">
        <v>22</v>
      </c>
      <c r="K40" t="s">
        <v>22</v>
      </c>
      <c r="L40" t="str">
        <f t="shared" si="6"/>
        <v/>
      </c>
      <c r="M40" t="str">
        <f t="shared" si="7"/>
        <v/>
      </c>
      <c r="N40" t="str">
        <f t="shared" si="8"/>
        <v>Magic</v>
      </c>
      <c r="O40" t="str">
        <f t="shared" si="9"/>
        <v/>
      </c>
      <c r="P40" t="b">
        <f t="shared" si="10"/>
        <v>1</v>
      </c>
      <c r="Q40">
        <f t="shared" si="11"/>
        <v>32</v>
      </c>
      <c r="R40">
        <v>0</v>
      </c>
      <c r="S40">
        <v>0</v>
      </c>
      <c r="T40">
        <v>1</v>
      </c>
      <c r="U40">
        <v>0</v>
      </c>
    </row>
    <row r="41" spans="1:21" x14ac:dyDescent="0.25">
      <c r="A41" t="s">
        <v>1072</v>
      </c>
      <c r="B41" t="s">
        <v>185</v>
      </c>
      <c r="C41" t="s">
        <v>22</v>
      </c>
      <c r="D41" t="s">
        <v>22</v>
      </c>
      <c r="E41" t="s">
        <v>26</v>
      </c>
      <c r="F41" t="s">
        <v>26</v>
      </c>
      <c r="G41" t="s">
        <v>22</v>
      </c>
      <c r="H41" t="s">
        <v>22</v>
      </c>
      <c r="I41" t="s">
        <v>22</v>
      </c>
      <c r="J41" t="s">
        <v>119</v>
      </c>
      <c r="K41" t="s">
        <v>22</v>
      </c>
      <c r="L41" t="str">
        <f t="shared" si="6"/>
        <v/>
      </c>
      <c r="M41" t="str">
        <f t="shared" si="7"/>
        <v/>
      </c>
      <c r="N41" t="str">
        <f t="shared" si="8"/>
        <v>Magic</v>
      </c>
      <c r="O41" t="str">
        <f t="shared" si="9"/>
        <v>Will</v>
      </c>
      <c r="P41" t="b">
        <f t="shared" si="10"/>
        <v>1</v>
      </c>
      <c r="Q41">
        <f t="shared" si="11"/>
        <v>33</v>
      </c>
      <c r="R41">
        <v>0</v>
      </c>
      <c r="S41">
        <v>0</v>
      </c>
      <c r="T41">
        <v>1</v>
      </c>
      <c r="U41">
        <v>1</v>
      </c>
    </row>
    <row r="42" spans="1:21" x14ac:dyDescent="0.25">
      <c r="A42" t="s">
        <v>1073</v>
      </c>
      <c r="B42" t="s">
        <v>190</v>
      </c>
      <c r="C42" t="s">
        <v>22</v>
      </c>
      <c r="D42" t="s">
        <v>26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tr">
        <f t="shared" si="6"/>
        <v/>
      </c>
      <c r="M42" t="str">
        <f t="shared" si="7"/>
        <v>Stgenth</v>
      </c>
      <c r="N42" t="str">
        <f t="shared" si="8"/>
        <v/>
      </c>
      <c r="O42" t="str">
        <f t="shared" si="9"/>
        <v/>
      </c>
      <c r="P42" t="b">
        <f t="shared" si="10"/>
        <v>1</v>
      </c>
      <c r="Q42">
        <f t="shared" si="11"/>
        <v>34</v>
      </c>
      <c r="R42">
        <v>0</v>
      </c>
      <c r="S42">
        <v>1</v>
      </c>
      <c r="T42">
        <v>0</v>
      </c>
      <c r="U42">
        <v>0</v>
      </c>
    </row>
    <row r="43" spans="1:21" x14ac:dyDescent="0.25">
      <c r="A43" t="s">
        <v>1074</v>
      </c>
      <c r="B43" t="s">
        <v>196</v>
      </c>
      <c r="C43" t="s">
        <v>22</v>
      </c>
      <c r="D43" t="s">
        <v>26</v>
      </c>
      <c r="E43" t="s">
        <v>22</v>
      </c>
      <c r="F43" t="s">
        <v>22</v>
      </c>
      <c r="G43" t="s">
        <v>31</v>
      </c>
      <c r="H43" t="s">
        <v>22</v>
      </c>
      <c r="I43" t="s">
        <v>22</v>
      </c>
      <c r="J43" t="s">
        <v>22</v>
      </c>
      <c r="K43" t="s">
        <v>22</v>
      </c>
      <c r="L43" t="str">
        <f t="shared" si="6"/>
        <v/>
      </c>
      <c r="M43" t="str">
        <f t="shared" si="7"/>
        <v>Stgenth</v>
      </c>
      <c r="N43" t="str">
        <f t="shared" si="8"/>
        <v/>
      </c>
      <c r="O43" t="str">
        <f t="shared" si="9"/>
        <v/>
      </c>
      <c r="P43" t="b">
        <f t="shared" si="10"/>
        <v>1</v>
      </c>
      <c r="Q43">
        <f t="shared" si="11"/>
        <v>35</v>
      </c>
      <c r="R43">
        <v>0</v>
      </c>
      <c r="S43">
        <v>1</v>
      </c>
      <c r="T43">
        <v>0</v>
      </c>
      <c r="U43">
        <v>0</v>
      </c>
    </row>
    <row r="44" spans="1:21" x14ac:dyDescent="0.25">
      <c r="A44" t="s">
        <v>1075</v>
      </c>
      <c r="B44" t="s">
        <v>199</v>
      </c>
      <c r="C44" t="s">
        <v>22</v>
      </c>
      <c r="D44" t="s">
        <v>22</v>
      </c>
      <c r="E44" t="s">
        <v>26</v>
      </c>
      <c r="F44" t="s">
        <v>26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tr">
        <f t="shared" si="6"/>
        <v/>
      </c>
      <c r="M44" t="str">
        <f t="shared" si="7"/>
        <v/>
      </c>
      <c r="N44" t="str">
        <f t="shared" si="8"/>
        <v>Magic</v>
      </c>
      <c r="O44" t="str">
        <f t="shared" si="9"/>
        <v>Will</v>
      </c>
      <c r="P44" t="b">
        <f t="shared" si="10"/>
        <v>1</v>
      </c>
      <c r="Q44">
        <f t="shared" si="11"/>
        <v>36</v>
      </c>
      <c r="R44">
        <v>0</v>
      </c>
      <c r="S44">
        <v>0</v>
      </c>
      <c r="T44">
        <v>1</v>
      </c>
      <c r="U44">
        <v>1</v>
      </c>
    </row>
    <row r="45" spans="1:21" x14ac:dyDescent="0.25">
      <c r="A45" t="s">
        <v>1076</v>
      </c>
      <c r="B45" t="s">
        <v>204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27</v>
      </c>
      <c r="I45" t="s">
        <v>22</v>
      </c>
      <c r="J45" t="s">
        <v>22</v>
      </c>
      <c r="K45" t="s">
        <v>22</v>
      </c>
      <c r="L45" t="str">
        <f t="shared" si="6"/>
        <v/>
      </c>
      <c r="M45" t="str">
        <f t="shared" si="7"/>
        <v/>
      </c>
      <c r="N45" t="str">
        <f t="shared" si="8"/>
        <v/>
      </c>
      <c r="O45" t="str">
        <f t="shared" si="9"/>
        <v/>
      </c>
      <c r="P45" t="b">
        <f t="shared" si="10"/>
        <v>0</v>
      </c>
      <c r="Q45">
        <f t="shared" si="11"/>
        <v>37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1077</v>
      </c>
      <c r="B46" t="s">
        <v>209</v>
      </c>
      <c r="C46" t="s">
        <v>26</v>
      </c>
      <c r="D46" t="s">
        <v>26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tr">
        <f t="shared" si="6"/>
        <v>Dex</v>
      </c>
      <c r="M46" t="str">
        <f t="shared" si="7"/>
        <v>Stgenth</v>
      </c>
      <c r="N46" t="str">
        <f t="shared" si="8"/>
        <v/>
      </c>
      <c r="O46" t="str">
        <f t="shared" si="9"/>
        <v/>
      </c>
      <c r="P46" t="b">
        <f t="shared" si="10"/>
        <v>1</v>
      </c>
      <c r="Q46">
        <f t="shared" si="11"/>
        <v>38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 t="s">
        <v>1078</v>
      </c>
      <c r="B47" t="s">
        <v>215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129</v>
      </c>
      <c r="K47" t="s">
        <v>22</v>
      </c>
      <c r="L47" t="str">
        <f t="shared" si="6"/>
        <v/>
      </c>
      <c r="M47" t="str">
        <f t="shared" si="7"/>
        <v/>
      </c>
      <c r="N47" t="str">
        <f t="shared" si="8"/>
        <v/>
      </c>
      <c r="O47" t="str">
        <f t="shared" si="9"/>
        <v/>
      </c>
      <c r="P47" t="b">
        <f t="shared" si="10"/>
        <v>0</v>
      </c>
      <c r="Q47">
        <f t="shared" si="11"/>
        <v>39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1079</v>
      </c>
      <c r="B48" t="s">
        <v>220</v>
      </c>
      <c r="C48" t="s">
        <v>22</v>
      </c>
      <c r="D48" t="s">
        <v>22</v>
      </c>
      <c r="E48" t="s">
        <v>22</v>
      </c>
      <c r="F48" t="s">
        <v>22</v>
      </c>
      <c r="G48" t="s">
        <v>26</v>
      </c>
      <c r="H48" t="s">
        <v>22</v>
      </c>
      <c r="I48" t="s">
        <v>22</v>
      </c>
      <c r="J48" t="s">
        <v>22</v>
      </c>
      <c r="K48" t="s">
        <v>22</v>
      </c>
      <c r="L48" t="str">
        <f t="shared" si="6"/>
        <v/>
      </c>
      <c r="M48" t="str">
        <f t="shared" si="7"/>
        <v/>
      </c>
      <c r="N48" t="str">
        <f t="shared" si="8"/>
        <v/>
      </c>
      <c r="O48" t="str">
        <f t="shared" si="9"/>
        <v/>
      </c>
      <c r="P48" t="b">
        <f t="shared" si="10"/>
        <v>0</v>
      </c>
      <c r="Q48">
        <f t="shared" si="11"/>
        <v>40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1080</v>
      </c>
      <c r="B49" t="s">
        <v>224</v>
      </c>
      <c r="C49" t="s">
        <v>22</v>
      </c>
      <c r="D49" t="s">
        <v>22</v>
      </c>
      <c r="E49" t="s">
        <v>26</v>
      </c>
      <c r="F49" t="s">
        <v>22</v>
      </c>
      <c r="G49" t="s">
        <v>100</v>
      </c>
      <c r="H49" t="s">
        <v>22</v>
      </c>
      <c r="I49" t="s">
        <v>22</v>
      </c>
      <c r="J49" t="s">
        <v>22</v>
      </c>
      <c r="K49" t="s">
        <v>22</v>
      </c>
      <c r="L49" t="str">
        <f t="shared" si="6"/>
        <v/>
      </c>
      <c r="M49" t="str">
        <f t="shared" si="7"/>
        <v/>
      </c>
      <c r="N49" t="str">
        <f t="shared" si="8"/>
        <v>Magic</v>
      </c>
      <c r="O49" t="str">
        <f t="shared" si="9"/>
        <v/>
      </c>
      <c r="P49" t="b">
        <f t="shared" si="10"/>
        <v>1</v>
      </c>
      <c r="Q49">
        <f t="shared" si="11"/>
        <v>41</v>
      </c>
      <c r="R49">
        <v>0</v>
      </c>
      <c r="S49">
        <v>0</v>
      </c>
      <c r="T49">
        <v>1</v>
      </c>
      <c r="U49">
        <v>0</v>
      </c>
    </row>
    <row r="50" spans="1:21" x14ac:dyDescent="0.25">
      <c r="A50" t="s">
        <v>1081</v>
      </c>
      <c r="B50" t="s">
        <v>228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119</v>
      </c>
      <c r="I50" t="s">
        <v>22</v>
      </c>
      <c r="J50" t="s">
        <v>22</v>
      </c>
      <c r="K50" t="s">
        <v>22</v>
      </c>
      <c r="L50" t="str">
        <f t="shared" si="6"/>
        <v/>
      </c>
      <c r="M50" t="str">
        <f t="shared" si="7"/>
        <v/>
      </c>
      <c r="N50" t="str">
        <f t="shared" si="8"/>
        <v/>
      </c>
      <c r="O50" t="str">
        <f t="shared" si="9"/>
        <v/>
      </c>
      <c r="P50" t="b">
        <f t="shared" si="10"/>
        <v>0</v>
      </c>
      <c r="Q50">
        <f t="shared" si="11"/>
        <v>42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1082</v>
      </c>
      <c r="B51" t="s">
        <v>233</v>
      </c>
      <c r="C51" t="s">
        <v>26</v>
      </c>
      <c r="D51" t="s">
        <v>22</v>
      </c>
      <c r="E51" t="s">
        <v>22</v>
      </c>
      <c r="F51" t="s">
        <v>22</v>
      </c>
      <c r="G51" t="s">
        <v>479</v>
      </c>
      <c r="H51" t="s">
        <v>22</v>
      </c>
      <c r="I51" t="s">
        <v>22</v>
      </c>
      <c r="J51" t="s">
        <v>22</v>
      </c>
      <c r="K51" t="s">
        <v>22</v>
      </c>
      <c r="L51" t="str">
        <f t="shared" si="6"/>
        <v>Dex</v>
      </c>
      <c r="M51" t="str">
        <f t="shared" si="7"/>
        <v/>
      </c>
      <c r="N51" t="str">
        <f t="shared" si="8"/>
        <v/>
      </c>
      <c r="O51" t="str">
        <f t="shared" si="9"/>
        <v/>
      </c>
      <c r="P51" t="b">
        <f t="shared" si="10"/>
        <v>1</v>
      </c>
      <c r="Q51">
        <f t="shared" si="11"/>
        <v>43</v>
      </c>
      <c r="R51">
        <v>1</v>
      </c>
      <c r="S51">
        <v>0</v>
      </c>
      <c r="T51">
        <v>0</v>
      </c>
      <c r="U51">
        <v>0</v>
      </c>
    </row>
    <row r="52" spans="1:21" x14ac:dyDescent="0.25">
      <c r="A52" t="s">
        <v>1083</v>
      </c>
      <c r="B52" t="s">
        <v>239</v>
      </c>
      <c r="C52" t="s">
        <v>22</v>
      </c>
      <c r="D52" t="s">
        <v>22</v>
      </c>
      <c r="E52" t="s">
        <v>22</v>
      </c>
      <c r="F52" t="s">
        <v>22</v>
      </c>
      <c r="G52" t="s">
        <v>22</v>
      </c>
      <c r="H52" t="s">
        <v>42</v>
      </c>
      <c r="I52" t="s">
        <v>22</v>
      </c>
      <c r="J52" t="s">
        <v>22</v>
      </c>
      <c r="K52" t="s">
        <v>22</v>
      </c>
      <c r="L52" t="str">
        <f t="shared" si="6"/>
        <v/>
      </c>
      <c r="M52" t="str">
        <f t="shared" si="7"/>
        <v/>
      </c>
      <c r="N52" t="str">
        <f t="shared" si="8"/>
        <v/>
      </c>
      <c r="O52" t="str">
        <f t="shared" si="9"/>
        <v/>
      </c>
      <c r="P52" t="b">
        <f t="shared" si="10"/>
        <v>0</v>
      </c>
      <c r="Q52">
        <f t="shared" si="11"/>
        <v>44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1084</v>
      </c>
      <c r="B53" t="s">
        <v>58</v>
      </c>
      <c r="C53" t="s">
        <v>27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tr">
        <f t="shared" si="6"/>
        <v>Dex</v>
      </c>
      <c r="M53" t="str">
        <f t="shared" si="7"/>
        <v/>
      </c>
      <c r="N53" t="str">
        <f t="shared" si="8"/>
        <v/>
      </c>
      <c r="O53" t="str">
        <f t="shared" si="9"/>
        <v/>
      </c>
      <c r="P53" t="b">
        <f t="shared" si="10"/>
        <v>1</v>
      </c>
      <c r="Q53">
        <f t="shared" si="11"/>
        <v>45</v>
      </c>
      <c r="R53">
        <v>2</v>
      </c>
      <c r="S53">
        <v>0</v>
      </c>
      <c r="T53">
        <v>0</v>
      </c>
      <c r="U53">
        <v>0</v>
      </c>
    </row>
    <row r="54" spans="1:21" x14ac:dyDescent="0.25">
      <c r="A54" t="s">
        <v>1085</v>
      </c>
      <c r="B54" t="s">
        <v>59</v>
      </c>
      <c r="C54" t="s">
        <v>22</v>
      </c>
      <c r="D54" t="s">
        <v>22</v>
      </c>
      <c r="E54" t="s">
        <v>26</v>
      </c>
      <c r="F54" t="s">
        <v>27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tr">
        <f t="shared" si="6"/>
        <v/>
      </c>
      <c r="M54" t="str">
        <f t="shared" si="7"/>
        <v/>
      </c>
      <c r="N54" t="str">
        <f t="shared" si="8"/>
        <v>Magic</v>
      </c>
      <c r="O54" t="str">
        <f t="shared" si="9"/>
        <v>Will</v>
      </c>
      <c r="P54" t="b">
        <f t="shared" si="10"/>
        <v>1</v>
      </c>
      <c r="Q54">
        <f t="shared" si="11"/>
        <v>46</v>
      </c>
      <c r="R54">
        <v>0</v>
      </c>
      <c r="S54">
        <v>0</v>
      </c>
      <c r="T54">
        <v>1</v>
      </c>
      <c r="U54">
        <v>2</v>
      </c>
    </row>
    <row r="55" spans="1:21" x14ac:dyDescent="0.25">
      <c r="A55" t="s">
        <v>1086</v>
      </c>
      <c r="B55" t="s">
        <v>249</v>
      </c>
      <c r="C55" t="s">
        <v>22</v>
      </c>
      <c r="D55" t="s">
        <v>22</v>
      </c>
      <c r="E55" t="s">
        <v>22</v>
      </c>
      <c r="F55" t="s">
        <v>22</v>
      </c>
      <c r="G55" t="s">
        <v>100</v>
      </c>
      <c r="H55" t="s">
        <v>22</v>
      </c>
      <c r="I55" t="s">
        <v>22</v>
      </c>
      <c r="J55" t="s">
        <v>31</v>
      </c>
      <c r="K55" t="s">
        <v>22</v>
      </c>
      <c r="L55" t="str">
        <f t="shared" si="6"/>
        <v/>
      </c>
      <c r="M55" t="str">
        <f t="shared" si="7"/>
        <v/>
      </c>
      <c r="N55" t="str">
        <f t="shared" si="8"/>
        <v/>
      </c>
      <c r="O55" t="str">
        <f t="shared" si="9"/>
        <v/>
      </c>
      <c r="P55" t="b">
        <f t="shared" si="10"/>
        <v>0</v>
      </c>
      <c r="Q55">
        <f t="shared" si="11"/>
        <v>47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1087</v>
      </c>
      <c r="B56" t="s">
        <v>112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31</v>
      </c>
      <c r="I56" t="s">
        <v>22</v>
      </c>
      <c r="J56" t="s">
        <v>22</v>
      </c>
      <c r="K56" t="s">
        <v>22</v>
      </c>
      <c r="L56" t="str">
        <f t="shared" si="6"/>
        <v/>
      </c>
      <c r="M56" t="str">
        <f t="shared" si="7"/>
        <v/>
      </c>
      <c r="N56" t="str">
        <f t="shared" si="8"/>
        <v/>
      </c>
      <c r="O56" t="str">
        <f t="shared" si="9"/>
        <v/>
      </c>
      <c r="P56" t="b">
        <f t="shared" si="10"/>
        <v>0</v>
      </c>
      <c r="Q56">
        <f t="shared" si="11"/>
        <v>48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1088</v>
      </c>
      <c r="B57" t="s">
        <v>57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42</v>
      </c>
      <c r="K57" t="s">
        <v>22</v>
      </c>
      <c r="L57" t="str">
        <f t="shared" si="6"/>
        <v/>
      </c>
      <c r="M57" t="str">
        <f t="shared" si="7"/>
        <v/>
      </c>
      <c r="N57" t="str">
        <f t="shared" si="8"/>
        <v/>
      </c>
      <c r="O57" t="str">
        <f t="shared" si="9"/>
        <v/>
      </c>
      <c r="P57" t="b">
        <f t="shared" si="10"/>
        <v>0</v>
      </c>
      <c r="Q57">
        <f t="shared" si="11"/>
        <v>49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1089</v>
      </c>
      <c r="B58" t="s">
        <v>256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100</v>
      </c>
      <c r="K58" t="s">
        <v>22</v>
      </c>
      <c r="L58" t="str">
        <f t="shared" si="6"/>
        <v/>
      </c>
      <c r="M58" t="str">
        <f t="shared" si="7"/>
        <v/>
      </c>
      <c r="N58" t="str">
        <f t="shared" si="8"/>
        <v/>
      </c>
      <c r="O58" t="str">
        <f t="shared" si="9"/>
        <v/>
      </c>
      <c r="P58" t="b">
        <f t="shared" si="10"/>
        <v>0</v>
      </c>
      <c r="Q58">
        <f t="shared" si="11"/>
        <v>50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1090</v>
      </c>
      <c r="B59" t="s">
        <v>63</v>
      </c>
      <c r="C59" t="s">
        <v>22</v>
      </c>
      <c r="D59" t="s">
        <v>22</v>
      </c>
      <c r="E59" t="s">
        <v>22</v>
      </c>
      <c r="F59" t="s">
        <v>26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tr">
        <f t="shared" si="6"/>
        <v/>
      </c>
      <c r="M59" t="str">
        <f t="shared" si="7"/>
        <v/>
      </c>
      <c r="N59" t="str">
        <f t="shared" si="8"/>
        <v/>
      </c>
      <c r="O59" t="str">
        <f t="shared" si="9"/>
        <v>Will</v>
      </c>
      <c r="P59" t="b">
        <f t="shared" si="10"/>
        <v>1</v>
      </c>
      <c r="Q59">
        <f t="shared" si="11"/>
        <v>51</v>
      </c>
      <c r="R59">
        <v>0</v>
      </c>
      <c r="S59">
        <v>0</v>
      </c>
      <c r="T59">
        <v>0</v>
      </c>
      <c r="U59">
        <v>1</v>
      </c>
    </row>
    <row r="60" spans="1:21" x14ac:dyDescent="0.25">
      <c r="A60" t="s">
        <v>1091</v>
      </c>
      <c r="B60" t="s">
        <v>213</v>
      </c>
      <c r="C60" t="s">
        <v>22</v>
      </c>
      <c r="D60" t="s">
        <v>22</v>
      </c>
      <c r="E60" t="s">
        <v>22</v>
      </c>
      <c r="F60" t="s">
        <v>27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tr">
        <f t="shared" si="6"/>
        <v/>
      </c>
      <c r="M60" t="str">
        <f t="shared" si="7"/>
        <v/>
      </c>
      <c r="N60" t="str">
        <f t="shared" si="8"/>
        <v/>
      </c>
      <c r="O60" t="str">
        <f t="shared" si="9"/>
        <v>Will</v>
      </c>
      <c r="P60" t="b">
        <f t="shared" si="10"/>
        <v>1</v>
      </c>
      <c r="Q60">
        <f t="shared" si="11"/>
        <v>52</v>
      </c>
      <c r="R60">
        <v>0</v>
      </c>
      <c r="S60">
        <v>0</v>
      </c>
      <c r="T60">
        <v>0</v>
      </c>
      <c r="U60">
        <v>2</v>
      </c>
    </row>
    <row r="61" spans="1:21" x14ac:dyDescent="0.25">
      <c r="A61" t="s">
        <v>1092</v>
      </c>
      <c r="B61" t="s">
        <v>268</v>
      </c>
      <c r="C61" t="s">
        <v>22</v>
      </c>
      <c r="D61" t="s">
        <v>22</v>
      </c>
      <c r="E61" t="s">
        <v>22</v>
      </c>
      <c r="F61" t="s">
        <v>26</v>
      </c>
      <c r="G61" t="s">
        <v>53</v>
      </c>
      <c r="H61" t="s">
        <v>22</v>
      </c>
      <c r="I61" t="s">
        <v>22</v>
      </c>
      <c r="J61" t="s">
        <v>22</v>
      </c>
      <c r="K61" t="s">
        <v>22</v>
      </c>
      <c r="L61" t="str">
        <f t="shared" si="6"/>
        <v/>
      </c>
      <c r="M61" t="str">
        <f t="shared" si="7"/>
        <v/>
      </c>
      <c r="N61" t="str">
        <f t="shared" si="8"/>
        <v/>
      </c>
      <c r="O61" t="str">
        <f t="shared" si="9"/>
        <v>Will</v>
      </c>
      <c r="P61" t="b">
        <f t="shared" si="10"/>
        <v>1</v>
      </c>
      <c r="Q61">
        <f t="shared" si="11"/>
        <v>53</v>
      </c>
      <c r="R61">
        <v>0</v>
      </c>
      <c r="S61">
        <v>0</v>
      </c>
      <c r="T61">
        <v>0</v>
      </c>
      <c r="U61">
        <v>1</v>
      </c>
    </row>
    <row r="62" spans="1:21" x14ac:dyDescent="0.25">
      <c r="A62" t="s">
        <v>1093</v>
      </c>
      <c r="B62" t="s">
        <v>272</v>
      </c>
      <c r="C62" t="s">
        <v>22</v>
      </c>
      <c r="D62" t="s">
        <v>22</v>
      </c>
      <c r="E62" t="s">
        <v>26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tr">
        <f t="shared" si="6"/>
        <v/>
      </c>
      <c r="M62" t="str">
        <f t="shared" si="7"/>
        <v/>
      </c>
      <c r="N62" t="str">
        <f t="shared" si="8"/>
        <v>Magic</v>
      </c>
      <c r="O62" t="str">
        <f t="shared" si="9"/>
        <v/>
      </c>
      <c r="P62" t="b">
        <f t="shared" si="10"/>
        <v>1</v>
      </c>
      <c r="Q62">
        <f t="shared" si="11"/>
        <v>54</v>
      </c>
      <c r="R62">
        <v>0</v>
      </c>
      <c r="S62">
        <v>0</v>
      </c>
      <c r="T62">
        <v>1</v>
      </c>
      <c r="U62">
        <v>0</v>
      </c>
    </row>
    <row r="63" spans="1:21" x14ac:dyDescent="0.25">
      <c r="A63" t="s">
        <v>1094</v>
      </c>
      <c r="B63" t="s">
        <v>62</v>
      </c>
      <c r="C63" t="s">
        <v>22</v>
      </c>
      <c r="D63" t="s">
        <v>26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tr">
        <f t="shared" si="6"/>
        <v/>
      </c>
      <c r="M63" t="str">
        <f t="shared" si="7"/>
        <v>Stgenth</v>
      </c>
      <c r="N63" t="str">
        <f t="shared" si="8"/>
        <v/>
      </c>
      <c r="O63" t="str">
        <f t="shared" si="9"/>
        <v/>
      </c>
      <c r="P63" t="b">
        <f t="shared" si="10"/>
        <v>1</v>
      </c>
      <c r="Q63">
        <f t="shared" si="11"/>
        <v>55</v>
      </c>
      <c r="R63">
        <v>0</v>
      </c>
      <c r="S63">
        <v>1</v>
      </c>
      <c r="T63">
        <v>0</v>
      </c>
      <c r="U63">
        <v>0</v>
      </c>
    </row>
    <row r="64" spans="1:21" x14ac:dyDescent="0.25">
      <c r="A64" t="s">
        <v>1095</v>
      </c>
      <c r="B64" t="s">
        <v>200</v>
      </c>
      <c r="C64" t="s">
        <v>22</v>
      </c>
      <c r="D64" t="s">
        <v>22</v>
      </c>
      <c r="E64" t="s">
        <v>22</v>
      </c>
      <c r="F64" t="s">
        <v>26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tr">
        <f t="shared" si="6"/>
        <v/>
      </c>
      <c r="M64" t="str">
        <f t="shared" si="7"/>
        <v/>
      </c>
      <c r="N64" t="str">
        <f t="shared" si="8"/>
        <v/>
      </c>
      <c r="O64" t="str">
        <f t="shared" si="9"/>
        <v>Will</v>
      </c>
      <c r="P64" t="b">
        <f t="shared" si="10"/>
        <v>1</v>
      </c>
      <c r="Q64">
        <f t="shared" si="11"/>
        <v>56</v>
      </c>
      <c r="R64">
        <v>0</v>
      </c>
      <c r="S64">
        <v>0</v>
      </c>
      <c r="T64">
        <v>0</v>
      </c>
      <c r="U64">
        <v>1</v>
      </c>
    </row>
    <row r="65" spans="1:21" x14ac:dyDescent="0.25">
      <c r="A65" t="s">
        <v>1096</v>
      </c>
      <c r="B65" t="s">
        <v>178</v>
      </c>
      <c r="C65" t="s">
        <v>22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27</v>
      </c>
      <c r="K65" t="s">
        <v>22</v>
      </c>
      <c r="L65" t="str">
        <f t="shared" si="6"/>
        <v/>
      </c>
      <c r="M65" t="str">
        <f t="shared" si="7"/>
        <v/>
      </c>
      <c r="N65" t="str">
        <f t="shared" si="8"/>
        <v/>
      </c>
      <c r="O65" t="str">
        <f t="shared" si="9"/>
        <v/>
      </c>
      <c r="P65" t="b">
        <f t="shared" si="10"/>
        <v>0</v>
      </c>
      <c r="Q65">
        <f t="shared" si="11"/>
        <v>57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1097</v>
      </c>
      <c r="B66" t="s">
        <v>98</v>
      </c>
      <c r="C66" t="s">
        <v>22</v>
      </c>
      <c r="D66" t="s">
        <v>26</v>
      </c>
      <c r="E66" t="s">
        <v>26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tr">
        <f t="shared" ref="L66:L97" si="12">IF(SUM(R66) &gt; 0, "Dex", "")</f>
        <v/>
      </c>
      <c r="M66" t="str">
        <f t="shared" ref="M66:M97" si="13">IF(SUM(S66) &gt; 0, "Stgenth", "")</f>
        <v>Stgenth</v>
      </c>
      <c r="N66" t="str">
        <f t="shared" ref="N66:N97" si="14">IF(SUM(T66) &gt; 0, "Magic", "")</f>
        <v>Magic</v>
      </c>
      <c r="O66" t="str">
        <f t="shared" ref="O66:O97" si="15">IF(SUM(U66) &gt; 0, "Will", "")</f>
        <v/>
      </c>
      <c r="P66" t="b">
        <f t="shared" ref="P66:P97" si="16">IF(SUM(R66:U66) &gt; 0, TRUE, FALSE)</f>
        <v>1</v>
      </c>
      <c r="Q66">
        <f t="shared" ref="Q66:Q97" si="17">INT(RIGHT(A66, 4))</f>
        <v>58</v>
      </c>
      <c r="R66">
        <v>0</v>
      </c>
      <c r="S66">
        <v>1</v>
      </c>
      <c r="T66">
        <v>1</v>
      </c>
      <c r="U66">
        <v>0</v>
      </c>
    </row>
    <row r="67" spans="1:21" x14ac:dyDescent="0.25">
      <c r="A67" t="s">
        <v>1098</v>
      </c>
      <c r="B67" t="s">
        <v>202</v>
      </c>
      <c r="C67" t="s">
        <v>22</v>
      </c>
      <c r="D67" t="s">
        <v>22</v>
      </c>
      <c r="E67" t="s">
        <v>27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tr">
        <f t="shared" si="12"/>
        <v/>
      </c>
      <c r="M67" t="str">
        <f t="shared" si="13"/>
        <v/>
      </c>
      <c r="N67" t="str">
        <f t="shared" si="14"/>
        <v>Magic</v>
      </c>
      <c r="O67" t="str">
        <f t="shared" si="15"/>
        <v/>
      </c>
      <c r="P67" t="b">
        <f t="shared" si="16"/>
        <v>1</v>
      </c>
      <c r="Q67">
        <f t="shared" si="17"/>
        <v>59</v>
      </c>
      <c r="R67">
        <v>0</v>
      </c>
      <c r="S67">
        <v>0</v>
      </c>
      <c r="T67">
        <v>2</v>
      </c>
      <c r="U67">
        <v>0</v>
      </c>
    </row>
    <row r="68" spans="1:21" x14ac:dyDescent="0.25">
      <c r="A68" t="s">
        <v>1099</v>
      </c>
      <c r="B68" t="s">
        <v>106</v>
      </c>
      <c r="C68" t="s">
        <v>26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tr">
        <f t="shared" si="12"/>
        <v>Dex</v>
      </c>
      <c r="M68" t="str">
        <f t="shared" si="13"/>
        <v/>
      </c>
      <c r="N68" t="str">
        <f t="shared" si="14"/>
        <v/>
      </c>
      <c r="O68" t="str">
        <f t="shared" si="15"/>
        <v/>
      </c>
      <c r="P68" t="b">
        <f t="shared" si="16"/>
        <v>1</v>
      </c>
      <c r="Q68">
        <f t="shared" si="17"/>
        <v>60</v>
      </c>
      <c r="R68">
        <v>1</v>
      </c>
      <c r="S68">
        <v>0</v>
      </c>
      <c r="T68">
        <v>0</v>
      </c>
      <c r="U68">
        <v>0</v>
      </c>
    </row>
    <row r="69" spans="1:21" x14ac:dyDescent="0.25">
      <c r="A69" t="s">
        <v>1100</v>
      </c>
      <c r="B69" t="s">
        <v>291</v>
      </c>
      <c r="C69" t="s">
        <v>22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tr">
        <f t="shared" si="12"/>
        <v/>
      </c>
      <c r="M69" t="str">
        <f t="shared" si="13"/>
        <v/>
      </c>
      <c r="N69" t="str">
        <f t="shared" si="14"/>
        <v/>
      </c>
      <c r="O69" t="str">
        <f t="shared" si="15"/>
        <v/>
      </c>
      <c r="P69" t="b">
        <f t="shared" si="16"/>
        <v>0</v>
      </c>
      <c r="Q69">
        <f t="shared" si="17"/>
        <v>61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1101</v>
      </c>
      <c r="B70" t="s">
        <v>170</v>
      </c>
      <c r="C70" t="s">
        <v>22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tr">
        <f t="shared" si="12"/>
        <v/>
      </c>
      <c r="M70" t="str">
        <f t="shared" si="13"/>
        <v/>
      </c>
      <c r="N70" t="str">
        <f t="shared" si="14"/>
        <v/>
      </c>
      <c r="O70" t="str">
        <f t="shared" si="15"/>
        <v/>
      </c>
      <c r="P70" t="b">
        <f t="shared" si="16"/>
        <v>0</v>
      </c>
      <c r="Q70">
        <f t="shared" si="17"/>
        <v>62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1102</v>
      </c>
      <c r="B71" t="s">
        <v>101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42</v>
      </c>
      <c r="K71" t="s">
        <v>26</v>
      </c>
      <c r="L71" t="str">
        <f t="shared" si="12"/>
        <v/>
      </c>
      <c r="M71" t="str">
        <f t="shared" si="13"/>
        <v/>
      </c>
      <c r="N71" t="str">
        <f t="shared" si="14"/>
        <v/>
      </c>
      <c r="O71" t="str">
        <f t="shared" si="15"/>
        <v/>
      </c>
      <c r="P71" t="b">
        <f t="shared" si="16"/>
        <v>0</v>
      </c>
      <c r="Q71">
        <f t="shared" si="17"/>
        <v>63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1103</v>
      </c>
      <c r="B72" t="s">
        <v>53</v>
      </c>
      <c r="C72" t="s">
        <v>22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27</v>
      </c>
      <c r="K72" t="s">
        <v>22</v>
      </c>
      <c r="L72" t="str">
        <f t="shared" si="12"/>
        <v/>
      </c>
      <c r="M72" t="str">
        <f t="shared" si="13"/>
        <v/>
      </c>
      <c r="N72" t="str">
        <f t="shared" si="14"/>
        <v/>
      </c>
      <c r="O72" t="str">
        <f t="shared" si="15"/>
        <v/>
      </c>
      <c r="P72" t="b">
        <f t="shared" si="16"/>
        <v>0</v>
      </c>
      <c r="Q72">
        <f t="shared" si="17"/>
        <v>64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1104</v>
      </c>
      <c r="B73" t="s">
        <v>468</v>
      </c>
      <c r="C73" t="s">
        <v>22</v>
      </c>
      <c r="D73" t="s">
        <v>22</v>
      </c>
      <c r="E73" t="s">
        <v>22</v>
      </c>
      <c r="F73" t="s">
        <v>26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tr">
        <f t="shared" si="12"/>
        <v/>
      </c>
      <c r="M73" t="str">
        <f t="shared" si="13"/>
        <v/>
      </c>
      <c r="N73" t="str">
        <f t="shared" si="14"/>
        <v/>
      </c>
      <c r="O73" t="str">
        <f t="shared" si="15"/>
        <v>Will</v>
      </c>
      <c r="P73" t="b">
        <f t="shared" si="16"/>
        <v>1</v>
      </c>
      <c r="Q73">
        <f t="shared" si="17"/>
        <v>65</v>
      </c>
      <c r="R73">
        <v>0</v>
      </c>
      <c r="S73">
        <v>0</v>
      </c>
      <c r="T73">
        <v>0</v>
      </c>
      <c r="U73">
        <v>1</v>
      </c>
    </row>
    <row r="74" spans="1:21" x14ac:dyDescent="0.25">
      <c r="A74" t="s">
        <v>1105</v>
      </c>
      <c r="B74" t="s">
        <v>472</v>
      </c>
      <c r="C74" t="s">
        <v>22</v>
      </c>
      <c r="D74" t="s">
        <v>26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 t="s">
        <v>42</v>
      </c>
      <c r="L74" t="str">
        <f t="shared" si="12"/>
        <v/>
      </c>
      <c r="M74" t="str">
        <f t="shared" si="13"/>
        <v>Stgenth</v>
      </c>
      <c r="N74" t="str">
        <f t="shared" si="14"/>
        <v/>
      </c>
      <c r="O74" t="str">
        <f t="shared" si="15"/>
        <v/>
      </c>
      <c r="P74" t="b">
        <f t="shared" si="16"/>
        <v>1</v>
      </c>
      <c r="Q74">
        <f t="shared" si="17"/>
        <v>66</v>
      </c>
      <c r="R74">
        <v>0</v>
      </c>
      <c r="S74">
        <v>1</v>
      </c>
      <c r="T74">
        <v>0</v>
      </c>
      <c r="U74">
        <v>0</v>
      </c>
    </row>
    <row r="75" spans="1:21" x14ac:dyDescent="0.25">
      <c r="A75" t="s">
        <v>1106</v>
      </c>
      <c r="B75" t="s">
        <v>476</v>
      </c>
      <c r="C75" t="s">
        <v>22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100</v>
      </c>
      <c r="K75" t="s">
        <v>22</v>
      </c>
      <c r="L75" t="str">
        <f t="shared" si="12"/>
        <v/>
      </c>
      <c r="M75" t="str">
        <f t="shared" si="13"/>
        <v/>
      </c>
      <c r="N75" t="str">
        <f t="shared" si="14"/>
        <v/>
      </c>
      <c r="O75" t="str">
        <f t="shared" si="15"/>
        <v/>
      </c>
      <c r="P75" t="b">
        <f t="shared" si="16"/>
        <v>0</v>
      </c>
      <c r="Q75">
        <f t="shared" si="17"/>
        <v>67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1107</v>
      </c>
      <c r="B76" t="s">
        <v>479</v>
      </c>
      <c r="C76" t="s">
        <v>22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26</v>
      </c>
      <c r="K76" t="s">
        <v>22</v>
      </c>
      <c r="L76" t="str">
        <f t="shared" si="12"/>
        <v/>
      </c>
      <c r="M76" t="str">
        <f t="shared" si="13"/>
        <v/>
      </c>
      <c r="N76" t="str">
        <f t="shared" si="14"/>
        <v/>
      </c>
      <c r="O76" t="str">
        <f t="shared" si="15"/>
        <v/>
      </c>
      <c r="P76" t="b">
        <f t="shared" si="16"/>
        <v>0</v>
      </c>
      <c r="Q76">
        <f t="shared" si="17"/>
        <v>68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1108</v>
      </c>
      <c r="B77" t="s">
        <v>483</v>
      </c>
      <c r="C77" t="s">
        <v>22</v>
      </c>
      <c r="D77" t="s">
        <v>22</v>
      </c>
      <c r="E77" t="s">
        <v>26</v>
      </c>
      <c r="F77" t="s">
        <v>22</v>
      </c>
      <c r="G77" t="s">
        <v>27</v>
      </c>
      <c r="H77" t="s">
        <v>22</v>
      </c>
      <c r="I77" t="s">
        <v>22</v>
      </c>
      <c r="J77" t="s">
        <v>22</v>
      </c>
      <c r="K77" t="s">
        <v>22</v>
      </c>
      <c r="L77" t="str">
        <f t="shared" si="12"/>
        <v/>
      </c>
      <c r="M77" t="str">
        <f t="shared" si="13"/>
        <v/>
      </c>
      <c r="N77" t="str">
        <f t="shared" si="14"/>
        <v>Magic</v>
      </c>
      <c r="O77" t="str">
        <f t="shared" si="15"/>
        <v/>
      </c>
      <c r="P77" t="b">
        <f t="shared" si="16"/>
        <v>1</v>
      </c>
      <c r="Q77">
        <f t="shared" si="17"/>
        <v>69</v>
      </c>
      <c r="R77">
        <v>0</v>
      </c>
      <c r="S77">
        <v>0</v>
      </c>
      <c r="T77">
        <v>1</v>
      </c>
      <c r="U77">
        <v>0</v>
      </c>
    </row>
    <row r="78" spans="1:21" x14ac:dyDescent="0.25">
      <c r="A78" t="s">
        <v>1109</v>
      </c>
      <c r="B78" t="s">
        <v>115</v>
      </c>
      <c r="C78" t="s">
        <v>22</v>
      </c>
      <c r="D78" t="s">
        <v>22</v>
      </c>
      <c r="E78" t="s">
        <v>22</v>
      </c>
      <c r="F78" t="s">
        <v>27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tr">
        <f t="shared" si="12"/>
        <v/>
      </c>
      <c r="M78" t="str">
        <f t="shared" si="13"/>
        <v/>
      </c>
      <c r="N78" t="str">
        <f t="shared" si="14"/>
        <v/>
      </c>
      <c r="O78" t="str">
        <f t="shared" si="15"/>
        <v>Will</v>
      </c>
      <c r="P78" t="b">
        <f t="shared" si="16"/>
        <v>1</v>
      </c>
      <c r="Q78">
        <f t="shared" si="17"/>
        <v>70</v>
      </c>
      <c r="R78">
        <v>0</v>
      </c>
      <c r="S78">
        <v>0</v>
      </c>
      <c r="T78">
        <v>0</v>
      </c>
      <c r="U78">
        <v>2</v>
      </c>
    </row>
    <row r="79" spans="1:21" x14ac:dyDescent="0.25">
      <c r="A79" t="s">
        <v>1110</v>
      </c>
      <c r="B79" t="s">
        <v>490</v>
      </c>
      <c r="C79" t="s">
        <v>22</v>
      </c>
      <c r="D79" t="s">
        <v>26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tr">
        <f t="shared" si="12"/>
        <v/>
      </c>
      <c r="M79" t="str">
        <f t="shared" si="13"/>
        <v>Stgenth</v>
      </c>
      <c r="N79" t="str">
        <f t="shared" si="14"/>
        <v/>
      </c>
      <c r="O79" t="str">
        <f t="shared" si="15"/>
        <v/>
      </c>
      <c r="P79" t="b">
        <f t="shared" si="16"/>
        <v>1</v>
      </c>
      <c r="Q79">
        <f t="shared" si="17"/>
        <v>71</v>
      </c>
      <c r="R79">
        <v>0</v>
      </c>
      <c r="S79">
        <v>1</v>
      </c>
      <c r="T79">
        <v>0</v>
      </c>
      <c r="U79">
        <v>0</v>
      </c>
    </row>
    <row r="80" spans="1:21" x14ac:dyDescent="0.25">
      <c r="A80" t="s">
        <v>1111</v>
      </c>
      <c r="B80" t="s">
        <v>493</v>
      </c>
      <c r="C80" t="s">
        <v>22</v>
      </c>
      <c r="D80" t="s">
        <v>26</v>
      </c>
      <c r="E80" t="s">
        <v>22</v>
      </c>
      <c r="F80" t="s">
        <v>26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tr">
        <f t="shared" si="12"/>
        <v/>
      </c>
      <c r="M80" t="str">
        <f t="shared" si="13"/>
        <v>Stgenth</v>
      </c>
      <c r="N80" t="str">
        <f t="shared" si="14"/>
        <v/>
      </c>
      <c r="O80" t="str">
        <f t="shared" si="15"/>
        <v>Will</v>
      </c>
      <c r="P80" t="b">
        <f t="shared" si="16"/>
        <v>1</v>
      </c>
      <c r="Q80">
        <f t="shared" si="17"/>
        <v>72</v>
      </c>
      <c r="R80">
        <v>0</v>
      </c>
      <c r="S80">
        <v>1</v>
      </c>
      <c r="T80">
        <v>0</v>
      </c>
      <c r="U80">
        <v>1</v>
      </c>
    </row>
    <row r="81" spans="1:21" x14ac:dyDescent="0.25">
      <c r="A81" t="s">
        <v>1112</v>
      </c>
      <c r="B81" t="s">
        <v>177</v>
      </c>
      <c r="C81" t="s">
        <v>22</v>
      </c>
      <c r="D81" t="s">
        <v>27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tr">
        <f t="shared" si="12"/>
        <v/>
      </c>
      <c r="M81" t="str">
        <f t="shared" si="13"/>
        <v>Stgenth</v>
      </c>
      <c r="N81" t="str">
        <f t="shared" si="14"/>
        <v/>
      </c>
      <c r="O81" t="str">
        <f t="shared" si="15"/>
        <v/>
      </c>
      <c r="P81" t="b">
        <f t="shared" si="16"/>
        <v>1</v>
      </c>
      <c r="Q81">
        <f t="shared" si="17"/>
        <v>73</v>
      </c>
      <c r="R81">
        <v>0</v>
      </c>
      <c r="S81">
        <v>2</v>
      </c>
      <c r="T81">
        <v>0</v>
      </c>
      <c r="U81">
        <v>0</v>
      </c>
    </row>
    <row r="82" spans="1:21" x14ac:dyDescent="0.25">
      <c r="A82" t="s">
        <v>1113</v>
      </c>
      <c r="B82" t="s">
        <v>501</v>
      </c>
      <c r="C82" t="s">
        <v>22</v>
      </c>
      <c r="D82" t="s">
        <v>22</v>
      </c>
      <c r="E82" t="s">
        <v>22</v>
      </c>
      <c r="F82" t="s">
        <v>22</v>
      </c>
      <c r="G82" t="s">
        <v>31</v>
      </c>
      <c r="H82" t="s">
        <v>22</v>
      </c>
      <c r="I82" t="s">
        <v>31</v>
      </c>
      <c r="J82" t="s">
        <v>22</v>
      </c>
      <c r="K82" t="s">
        <v>22</v>
      </c>
      <c r="L82" t="str">
        <f t="shared" si="12"/>
        <v/>
      </c>
      <c r="M82" t="str">
        <f t="shared" si="13"/>
        <v/>
      </c>
      <c r="N82" t="str">
        <f t="shared" si="14"/>
        <v/>
      </c>
      <c r="O82" t="str">
        <f t="shared" si="15"/>
        <v/>
      </c>
      <c r="P82" t="b">
        <f t="shared" si="16"/>
        <v>0</v>
      </c>
      <c r="Q82">
        <f t="shared" si="17"/>
        <v>74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1114</v>
      </c>
      <c r="B83" t="s">
        <v>505</v>
      </c>
      <c r="C83" t="s">
        <v>22</v>
      </c>
      <c r="D83" t="s">
        <v>22</v>
      </c>
      <c r="E83" t="s">
        <v>26</v>
      </c>
      <c r="F83" t="s">
        <v>22</v>
      </c>
      <c r="G83" t="s">
        <v>22</v>
      </c>
      <c r="H83" t="s">
        <v>22</v>
      </c>
      <c r="I83" t="s">
        <v>22</v>
      </c>
      <c r="J83" t="s">
        <v>79</v>
      </c>
      <c r="K83" t="s">
        <v>22</v>
      </c>
      <c r="L83" t="str">
        <f t="shared" si="12"/>
        <v/>
      </c>
      <c r="M83" t="str">
        <f t="shared" si="13"/>
        <v/>
      </c>
      <c r="N83" t="str">
        <f t="shared" si="14"/>
        <v>Magic</v>
      </c>
      <c r="O83" t="str">
        <f t="shared" si="15"/>
        <v/>
      </c>
      <c r="P83" t="b">
        <f t="shared" si="16"/>
        <v>1</v>
      </c>
      <c r="Q83">
        <f t="shared" si="17"/>
        <v>75</v>
      </c>
      <c r="R83">
        <v>0</v>
      </c>
      <c r="S83">
        <v>0</v>
      </c>
      <c r="T83">
        <v>1</v>
      </c>
      <c r="U83">
        <v>0</v>
      </c>
    </row>
    <row r="84" spans="1:21" x14ac:dyDescent="0.25">
      <c r="A84" t="s">
        <v>1115</v>
      </c>
      <c r="B84" t="s">
        <v>508</v>
      </c>
      <c r="C84" t="s">
        <v>22</v>
      </c>
      <c r="D84" t="s">
        <v>26</v>
      </c>
      <c r="E84" t="s">
        <v>27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tr">
        <f t="shared" si="12"/>
        <v/>
      </c>
      <c r="M84" t="str">
        <f t="shared" si="13"/>
        <v>Stgenth</v>
      </c>
      <c r="N84" t="str">
        <f t="shared" si="14"/>
        <v>Magic</v>
      </c>
      <c r="O84" t="str">
        <f t="shared" si="15"/>
        <v/>
      </c>
      <c r="P84" t="b">
        <f t="shared" si="16"/>
        <v>1</v>
      </c>
      <c r="Q84">
        <f t="shared" si="17"/>
        <v>76</v>
      </c>
      <c r="R84">
        <v>0</v>
      </c>
      <c r="S84">
        <v>1</v>
      </c>
      <c r="T84">
        <v>2</v>
      </c>
      <c r="U84">
        <v>0</v>
      </c>
    </row>
    <row r="85" spans="1:21" x14ac:dyDescent="0.25">
      <c r="A85" t="s">
        <v>1116</v>
      </c>
      <c r="B85" t="s">
        <v>512</v>
      </c>
      <c r="C85" t="s">
        <v>26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79</v>
      </c>
      <c r="J85" t="s">
        <v>22</v>
      </c>
      <c r="K85" t="s">
        <v>22</v>
      </c>
      <c r="L85" t="str">
        <f t="shared" si="12"/>
        <v>Dex</v>
      </c>
      <c r="M85" t="str">
        <f t="shared" si="13"/>
        <v/>
      </c>
      <c r="N85" t="str">
        <f t="shared" si="14"/>
        <v/>
      </c>
      <c r="O85" t="str">
        <f t="shared" si="15"/>
        <v/>
      </c>
      <c r="P85" t="b">
        <f t="shared" si="16"/>
        <v>1</v>
      </c>
      <c r="Q85">
        <f t="shared" si="17"/>
        <v>77</v>
      </c>
      <c r="R85">
        <v>1</v>
      </c>
      <c r="S85">
        <v>0</v>
      </c>
      <c r="T85">
        <v>0</v>
      </c>
      <c r="U85">
        <v>0</v>
      </c>
    </row>
    <row r="86" spans="1:21" x14ac:dyDescent="0.25">
      <c r="A86" t="s">
        <v>1117</v>
      </c>
      <c r="B86" t="s">
        <v>516</v>
      </c>
      <c r="C86" t="s">
        <v>22</v>
      </c>
      <c r="D86" t="s">
        <v>22</v>
      </c>
      <c r="E86" t="s">
        <v>22</v>
      </c>
      <c r="F86" t="s">
        <v>36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tr">
        <f t="shared" si="12"/>
        <v/>
      </c>
      <c r="M86" t="str">
        <f t="shared" si="13"/>
        <v/>
      </c>
      <c r="N86" t="str">
        <f t="shared" si="14"/>
        <v/>
      </c>
      <c r="O86" t="str">
        <f t="shared" si="15"/>
        <v>Will</v>
      </c>
      <c r="P86" t="b">
        <f t="shared" si="16"/>
        <v>1</v>
      </c>
      <c r="Q86">
        <f t="shared" si="17"/>
        <v>78</v>
      </c>
      <c r="R86">
        <v>0</v>
      </c>
      <c r="S86">
        <v>0</v>
      </c>
      <c r="T86">
        <v>0</v>
      </c>
      <c r="U86">
        <v>3</v>
      </c>
    </row>
    <row r="87" spans="1:21" x14ac:dyDescent="0.25">
      <c r="A87" t="s">
        <v>1118</v>
      </c>
      <c r="B87" t="s">
        <v>23</v>
      </c>
      <c r="C87" t="s">
        <v>22</v>
      </c>
      <c r="D87" t="s">
        <v>22</v>
      </c>
      <c r="E87" t="s">
        <v>22</v>
      </c>
      <c r="F87" t="s">
        <v>22</v>
      </c>
      <c r="G87" t="s">
        <v>22</v>
      </c>
      <c r="H87" t="s">
        <v>42</v>
      </c>
      <c r="I87" t="s">
        <v>22</v>
      </c>
      <c r="J87" t="s">
        <v>22</v>
      </c>
      <c r="K87" t="s">
        <v>22</v>
      </c>
      <c r="L87" t="str">
        <f t="shared" si="12"/>
        <v/>
      </c>
      <c r="M87" t="str">
        <f t="shared" si="13"/>
        <v/>
      </c>
      <c r="N87" t="str">
        <f t="shared" si="14"/>
        <v/>
      </c>
      <c r="O87" t="str">
        <f t="shared" si="15"/>
        <v/>
      </c>
      <c r="P87" t="b">
        <f t="shared" si="16"/>
        <v>0</v>
      </c>
      <c r="Q87">
        <f t="shared" si="17"/>
        <v>79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1119</v>
      </c>
      <c r="B88" t="s">
        <v>193</v>
      </c>
      <c r="C88" t="s">
        <v>22</v>
      </c>
      <c r="D88" t="s">
        <v>22</v>
      </c>
      <c r="E88" t="s">
        <v>22</v>
      </c>
      <c r="F88" t="s">
        <v>26</v>
      </c>
      <c r="G88" t="s">
        <v>26</v>
      </c>
      <c r="H88" t="s">
        <v>22</v>
      </c>
      <c r="I88" t="s">
        <v>22</v>
      </c>
      <c r="J88" t="s">
        <v>22</v>
      </c>
      <c r="K88" t="s">
        <v>22</v>
      </c>
      <c r="L88" t="str">
        <f t="shared" si="12"/>
        <v/>
      </c>
      <c r="M88" t="str">
        <f t="shared" si="13"/>
        <v/>
      </c>
      <c r="N88" t="str">
        <f t="shared" si="14"/>
        <v/>
      </c>
      <c r="O88" t="str">
        <f t="shared" si="15"/>
        <v>Will</v>
      </c>
      <c r="P88" t="b">
        <f t="shared" si="16"/>
        <v>1</v>
      </c>
      <c r="Q88">
        <f t="shared" si="17"/>
        <v>80</v>
      </c>
      <c r="R88">
        <v>0</v>
      </c>
      <c r="S88">
        <v>0</v>
      </c>
      <c r="T88">
        <v>0</v>
      </c>
      <c r="U88">
        <v>1</v>
      </c>
    </row>
    <row r="89" spans="1:21" x14ac:dyDescent="0.25">
      <c r="A89" t="s">
        <v>1120</v>
      </c>
      <c r="B89" t="s">
        <v>122</v>
      </c>
      <c r="C89" t="s">
        <v>22</v>
      </c>
      <c r="D89" t="s">
        <v>26</v>
      </c>
      <c r="E89" t="s">
        <v>26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26</v>
      </c>
      <c r="L89" t="str">
        <f t="shared" si="12"/>
        <v/>
      </c>
      <c r="M89" t="str">
        <f t="shared" si="13"/>
        <v>Stgenth</v>
      </c>
      <c r="N89" t="str">
        <f t="shared" si="14"/>
        <v>Magic</v>
      </c>
      <c r="O89" t="str">
        <f t="shared" si="15"/>
        <v/>
      </c>
      <c r="P89" t="b">
        <f t="shared" si="16"/>
        <v>1</v>
      </c>
      <c r="Q89">
        <f t="shared" si="17"/>
        <v>81</v>
      </c>
      <c r="R89">
        <v>0</v>
      </c>
      <c r="S89">
        <v>1</v>
      </c>
      <c r="T89">
        <v>1</v>
      </c>
      <c r="U89">
        <v>0</v>
      </c>
    </row>
    <row r="90" spans="1:21" x14ac:dyDescent="0.25">
      <c r="A90" t="s">
        <v>1121</v>
      </c>
      <c r="B90" t="s">
        <v>529</v>
      </c>
      <c r="C90" t="s">
        <v>22</v>
      </c>
      <c r="D90" t="s">
        <v>26</v>
      </c>
      <c r="E90" t="s">
        <v>26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26</v>
      </c>
      <c r="L90" t="str">
        <f t="shared" si="12"/>
        <v/>
      </c>
      <c r="M90" t="str">
        <f t="shared" si="13"/>
        <v>Stgenth</v>
      </c>
      <c r="N90" t="str">
        <f t="shared" si="14"/>
        <v>Magic</v>
      </c>
      <c r="O90" t="str">
        <f t="shared" si="15"/>
        <v/>
      </c>
      <c r="P90" t="b">
        <f t="shared" si="16"/>
        <v>1</v>
      </c>
      <c r="Q90">
        <f t="shared" si="17"/>
        <v>82</v>
      </c>
      <c r="R90">
        <v>0</v>
      </c>
      <c r="S90">
        <v>1</v>
      </c>
      <c r="T90">
        <v>1</v>
      </c>
      <c r="U90">
        <v>0</v>
      </c>
    </row>
    <row r="91" spans="1:21" x14ac:dyDescent="0.25">
      <c r="A91" t="s">
        <v>1122</v>
      </c>
      <c r="B91" t="s">
        <v>533</v>
      </c>
      <c r="C91" t="s">
        <v>22</v>
      </c>
      <c r="D91" t="s">
        <v>22</v>
      </c>
      <c r="E91" t="s">
        <v>27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26</v>
      </c>
      <c r="L91" t="str">
        <f t="shared" si="12"/>
        <v/>
      </c>
      <c r="M91" t="str">
        <f t="shared" si="13"/>
        <v/>
      </c>
      <c r="N91" t="str">
        <f t="shared" si="14"/>
        <v>Magic</v>
      </c>
      <c r="O91" t="str">
        <f t="shared" si="15"/>
        <v/>
      </c>
      <c r="P91" t="b">
        <f t="shared" si="16"/>
        <v>1</v>
      </c>
      <c r="Q91">
        <f t="shared" si="17"/>
        <v>83</v>
      </c>
      <c r="R91">
        <v>0</v>
      </c>
      <c r="S91">
        <v>0</v>
      </c>
      <c r="T91">
        <v>2</v>
      </c>
      <c r="U91">
        <v>0</v>
      </c>
    </row>
    <row r="92" spans="1:21" x14ac:dyDescent="0.25">
      <c r="A92" t="s">
        <v>1123</v>
      </c>
      <c r="B92" t="s">
        <v>537</v>
      </c>
      <c r="C92" t="s">
        <v>22</v>
      </c>
      <c r="D92" t="s">
        <v>26</v>
      </c>
      <c r="E92" t="s">
        <v>26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26</v>
      </c>
      <c r="L92" t="str">
        <f t="shared" si="12"/>
        <v/>
      </c>
      <c r="M92" t="str">
        <f t="shared" si="13"/>
        <v>Stgenth</v>
      </c>
      <c r="N92" t="str">
        <f t="shared" si="14"/>
        <v>Magic</v>
      </c>
      <c r="O92" t="str">
        <f t="shared" si="15"/>
        <v/>
      </c>
      <c r="P92" t="b">
        <f t="shared" si="16"/>
        <v>1</v>
      </c>
      <c r="Q92">
        <f t="shared" si="17"/>
        <v>84</v>
      </c>
      <c r="R92">
        <v>0</v>
      </c>
      <c r="S92">
        <v>1</v>
      </c>
      <c r="T92">
        <v>1</v>
      </c>
      <c r="U92">
        <v>0</v>
      </c>
    </row>
    <row r="93" spans="1:21" x14ac:dyDescent="0.25">
      <c r="A93" t="s">
        <v>1124</v>
      </c>
      <c r="B93" t="s">
        <v>541</v>
      </c>
      <c r="C93" t="s">
        <v>22</v>
      </c>
      <c r="D93" t="s">
        <v>22</v>
      </c>
      <c r="E93" t="s">
        <v>27</v>
      </c>
      <c r="F93" t="s">
        <v>22</v>
      </c>
      <c r="G93" t="s">
        <v>53</v>
      </c>
      <c r="H93" t="s">
        <v>22</v>
      </c>
      <c r="I93" t="s">
        <v>22</v>
      </c>
      <c r="J93" t="s">
        <v>22</v>
      </c>
      <c r="K93" t="s">
        <v>26</v>
      </c>
      <c r="L93" t="str">
        <f t="shared" si="12"/>
        <v/>
      </c>
      <c r="M93" t="str">
        <f t="shared" si="13"/>
        <v/>
      </c>
      <c r="N93" t="str">
        <f t="shared" si="14"/>
        <v>Magic</v>
      </c>
      <c r="O93" t="str">
        <f t="shared" si="15"/>
        <v/>
      </c>
      <c r="P93" t="b">
        <f t="shared" si="16"/>
        <v>1</v>
      </c>
      <c r="Q93">
        <f t="shared" si="17"/>
        <v>85</v>
      </c>
      <c r="R93">
        <v>0</v>
      </c>
      <c r="S93">
        <v>0</v>
      </c>
      <c r="T93">
        <v>2</v>
      </c>
      <c r="U93">
        <v>0</v>
      </c>
    </row>
    <row r="94" spans="1:21" x14ac:dyDescent="0.25">
      <c r="A94" t="s">
        <v>1125</v>
      </c>
      <c r="B94" t="s">
        <v>544</v>
      </c>
      <c r="C94" t="s">
        <v>22</v>
      </c>
      <c r="D94" t="s">
        <v>22</v>
      </c>
      <c r="E94" t="s">
        <v>27</v>
      </c>
      <c r="F94" t="s">
        <v>22</v>
      </c>
      <c r="G94" t="s">
        <v>79</v>
      </c>
      <c r="H94" t="s">
        <v>22</v>
      </c>
      <c r="I94" t="s">
        <v>22</v>
      </c>
      <c r="J94" t="s">
        <v>22</v>
      </c>
      <c r="K94" t="s">
        <v>26</v>
      </c>
      <c r="L94" t="str">
        <f t="shared" si="12"/>
        <v/>
      </c>
      <c r="M94" t="str">
        <f t="shared" si="13"/>
        <v/>
      </c>
      <c r="N94" t="str">
        <f t="shared" si="14"/>
        <v>Magic</v>
      </c>
      <c r="O94" t="str">
        <f t="shared" si="15"/>
        <v/>
      </c>
      <c r="P94" t="b">
        <f t="shared" si="16"/>
        <v>1</v>
      </c>
      <c r="Q94">
        <f t="shared" si="17"/>
        <v>86</v>
      </c>
      <c r="R94">
        <v>0</v>
      </c>
      <c r="S94">
        <v>0</v>
      </c>
      <c r="T94">
        <v>2</v>
      </c>
      <c r="U94">
        <v>0</v>
      </c>
    </row>
    <row r="95" spans="1:21" x14ac:dyDescent="0.25">
      <c r="A95" t="s">
        <v>1126</v>
      </c>
      <c r="B95" t="s">
        <v>244</v>
      </c>
      <c r="C95" t="s">
        <v>22</v>
      </c>
      <c r="D95" t="s">
        <v>26</v>
      </c>
      <c r="E95" t="s">
        <v>26</v>
      </c>
      <c r="F95" t="s">
        <v>26</v>
      </c>
      <c r="G95" t="s">
        <v>151</v>
      </c>
      <c r="H95" t="s">
        <v>22</v>
      </c>
      <c r="I95" t="s">
        <v>22</v>
      </c>
      <c r="J95" t="s">
        <v>22</v>
      </c>
      <c r="K95" t="s">
        <v>26</v>
      </c>
      <c r="L95" t="str">
        <f t="shared" si="12"/>
        <v/>
      </c>
      <c r="M95" t="str">
        <f t="shared" si="13"/>
        <v>Stgenth</v>
      </c>
      <c r="N95" t="str">
        <f t="shared" si="14"/>
        <v>Magic</v>
      </c>
      <c r="O95" t="str">
        <f t="shared" si="15"/>
        <v>Will</v>
      </c>
      <c r="P95" t="b">
        <f t="shared" si="16"/>
        <v>1</v>
      </c>
      <c r="Q95">
        <f t="shared" si="17"/>
        <v>87</v>
      </c>
      <c r="R95">
        <v>0</v>
      </c>
      <c r="S95">
        <v>1</v>
      </c>
      <c r="T95">
        <v>1</v>
      </c>
      <c r="U95">
        <v>1</v>
      </c>
    </row>
    <row r="96" spans="1:21" x14ac:dyDescent="0.25">
      <c r="A96" t="s">
        <v>1127</v>
      </c>
      <c r="B96" t="s">
        <v>38</v>
      </c>
      <c r="C96" t="s">
        <v>26</v>
      </c>
      <c r="D96" t="s">
        <v>26</v>
      </c>
      <c r="E96" t="s">
        <v>26</v>
      </c>
      <c r="F96" t="s">
        <v>26</v>
      </c>
      <c r="G96" t="s">
        <v>22</v>
      </c>
      <c r="H96" t="s">
        <v>119</v>
      </c>
      <c r="I96" t="s">
        <v>22</v>
      </c>
      <c r="J96" t="s">
        <v>22</v>
      </c>
      <c r="K96" t="s">
        <v>22</v>
      </c>
      <c r="L96" t="str">
        <f t="shared" si="12"/>
        <v>Dex</v>
      </c>
      <c r="M96" t="str">
        <f t="shared" si="13"/>
        <v>Stgenth</v>
      </c>
      <c r="N96" t="str">
        <f t="shared" si="14"/>
        <v>Magic</v>
      </c>
      <c r="O96" t="str">
        <f t="shared" si="15"/>
        <v>Will</v>
      </c>
      <c r="P96" t="b">
        <f t="shared" si="16"/>
        <v>1</v>
      </c>
      <c r="Q96">
        <f t="shared" si="17"/>
        <v>88</v>
      </c>
      <c r="R96">
        <v>1</v>
      </c>
      <c r="S96">
        <v>1</v>
      </c>
      <c r="T96">
        <v>1</v>
      </c>
      <c r="U96">
        <v>1</v>
      </c>
    </row>
    <row r="97" spans="1:21" x14ac:dyDescent="0.25">
      <c r="A97" t="s">
        <v>1128</v>
      </c>
      <c r="B97" t="s">
        <v>162</v>
      </c>
      <c r="C97" t="s">
        <v>22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tr">
        <f t="shared" si="12"/>
        <v/>
      </c>
      <c r="M97" t="str">
        <f t="shared" si="13"/>
        <v/>
      </c>
      <c r="N97" t="str">
        <f t="shared" si="14"/>
        <v/>
      </c>
      <c r="O97" t="str">
        <f t="shared" si="15"/>
        <v/>
      </c>
      <c r="P97" t="b">
        <f t="shared" si="16"/>
        <v>0</v>
      </c>
      <c r="Q97">
        <f t="shared" si="17"/>
        <v>89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1129</v>
      </c>
      <c r="B98" t="s">
        <v>134</v>
      </c>
      <c r="C98" t="s">
        <v>22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119</v>
      </c>
      <c r="K98" t="s">
        <v>22</v>
      </c>
      <c r="L98" t="str">
        <f t="shared" ref="L98:L129" si="18">IF(SUM(R98) &gt; 0, "Dex", "")</f>
        <v/>
      </c>
      <c r="M98" t="str">
        <f t="shared" ref="M98:M129" si="19">IF(SUM(S98) &gt; 0, "Stgenth", "")</f>
        <v/>
      </c>
      <c r="N98" t="str">
        <f t="shared" ref="N98:N129" si="20">IF(SUM(T98) &gt; 0, "Magic", "")</f>
        <v/>
      </c>
      <c r="O98" t="str">
        <f t="shared" ref="O98:O129" si="21">IF(SUM(U98) &gt; 0, "Will", "")</f>
        <v/>
      </c>
      <c r="P98" t="b">
        <f t="shared" ref="P98:P129" si="22">IF(SUM(R98:U98) &gt; 0, TRUE, FALSE)</f>
        <v>0</v>
      </c>
      <c r="Q98">
        <f t="shared" ref="Q98:Q129" si="23">INT(RIGHT(A98, 4))</f>
        <v>90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1130</v>
      </c>
      <c r="B99" t="s">
        <v>188</v>
      </c>
      <c r="C99" t="s">
        <v>22</v>
      </c>
      <c r="D99" t="s">
        <v>22</v>
      </c>
      <c r="E99" t="s">
        <v>26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tr">
        <f t="shared" si="18"/>
        <v/>
      </c>
      <c r="M99" t="str">
        <f t="shared" si="19"/>
        <v/>
      </c>
      <c r="N99" t="str">
        <f t="shared" si="20"/>
        <v>Magic</v>
      </c>
      <c r="O99" t="str">
        <f t="shared" si="21"/>
        <v/>
      </c>
      <c r="P99" t="b">
        <f t="shared" si="22"/>
        <v>1</v>
      </c>
      <c r="Q99">
        <f t="shared" si="23"/>
        <v>91</v>
      </c>
      <c r="R99">
        <v>0</v>
      </c>
      <c r="S99">
        <v>0</v>
      </c>
      <c r="T99">
        <v>1</v>
      </c>
      <c r="U99">
        <v>0</v>
      </c>
    </row>
    <row r="100" spans="1:21" x14ac:dyDescent="0.25">
      <c r="A100" t="s">
        <v>1131</v>
      </c>
      <c r="B100" t="s">
        <v>33</v>
      </c>
      <c r="C100" t="s">
        <v>22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31</v>
      </c>
      <c r="K100" t="s">
        <v>22</v>
      </c>
      <c r="L100" t="str">
        <f t="shared" si="18"/>
        <v/>
      </c>
      <c r="M100" t="str">
        <f t="shared" si="19"/>
        <v/>
      </c>
      <c r="N100" t="str">
        <f t="shared" si="20"/>
        <v/>
      </c>
      <c r="O100" t="str">
        <f t="shared" si="21"/>
        <v/>
      </c>
      <c r="P100" t="b">
        <f t="shared" si="22"/>
        <v>0</v>
      </c>
      <c r="Q100">
        <f t="shared" si="23"/>
        <v>92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1132</v>
      </c>
      <c r="B101" t="s">
        <v>207</v>
      </c>
      <c r="C101" t="s">
        <v>22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100</v>
      </c>
      <c r="K101" t="s">
        <v>22</v>
      </c>
      <c r="L101" t="str">
        <f t="shared" si="18"/>
        <v/>
      </c>
      <c r="M101" t="str">
        <f t="shared" si="19"/>
        <v/>
      </c>
      <c r="N101" t="str">
        <f t="shared" si="20"/>
        <v/>
      </c>
      <c r="O101" t="str">
        <f t="shared" si="21"/>
        <v/>
      </c>
      <c r="P101" t="b">
        <f t="shared" si="22"/>
        <v>0</v>
      </c>
      <c r="Q101">
        <f t="shared" si="23"/>
        <v>93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1133</v>
      </c>
      <c r="B102" t="s">
        <v>165</v>
      </c>
      <c r="C102" t="s">
        <v>22</v>
      </c>
      <c r="D102" t="s">
        <v>22</v>
      </c>
      <c r="E102" t="s">
        <v>22</v>
      </c>
      <c r="F102" t="s">
        <v>26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tr">
        <f t="shared" si="18"/>
        <v/>
      </c>
      <c r="M102" t="str">
        <f t="shared" si="19"/>
        <v/>
      </c>
      <c r="N102" t="str">
        <f t="shared" si="20"/>
        <v/>
      </c>
      <c r="O102" t="str">
        <f t="shared" si="21"/>
        <v>Will</v>
      </c>
      <c r="P102" t="b">
        <f t="shared" si="22"/>
        <v>1</v>
      </c>
      <c r="Q102">
        <f t="shared" si="23"/>
        <v>94</v>
      </c>
      <c r="R102">
        <v>0</v>
      </c>
      <c r="S102">
        <v>0</v>
      </c>
      <c r="T102">
        <v>0</v>
      </c>
      <c r="U102">
        <v>1</v>
      </c>
    </row>
    <row r="103" spans="1:21" x14ac:dyDescent="0.25">
      <c r="A103" t="s">
        <v>1134</v>
      </c>
      <c r="B103" t="s">
        <v>29</v>
      </c>
      <c r="C103" t="s">
        <v>22</v>
      </c>
      <c r="D103" t="s">
        <v>22</v>
      </c>
      <c r="E103" t="s">
        <v>26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tr">
        <f t="shared" si="18"/>
        <v/>
      </c>
      <c r="M103" t="str">
        <f t="shared" si="19"/>
        <v/>
      </c>
      <c r="N103" t="str">
        <f t="shared" si="20"/>
        <v>Magic</v>
      </c>
      <c r="O103" t="str">
        <f t="shared" si="21"/>
        <v/>
      </c>
      <c r="P103" t="b">
        <f t="shared" si="22"/>
        <v>1</v>
      </c>
      <c r="Q103">
        <f t="shared" si="23"/>
        <v>95</v>
      </c>
      <c r="R103">
        <v>0</v>
      </c>
      <c r="S103">
        <v>0</v>
      </c>
      <c r="T103">
        <v>1</v>
      </c>
      <c r="U103">
        <v>0</v>
      </c>
    </row>
    <row r="104" spans="1:21" x14ac:dyDescent="0.25">
      <c r="A104" t="s">
        <v>1135</v>
      </c>
      <c r="B104" t="s">
        <v>48</v>
      </c>
      <c r="C104" t="s">
        <v>22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  <c r="J104" t="s">
        <v>25</v>
      </c>
      <c r="K104" t="s">
        <v>22</v>
      </c>
      <c r="L104" t="str">
        <f t="shared" si="18"/>
        <v/>
      </c>
      <c r="M104" t="str">
        <f t="shared" si="19"/>
        <v/>
      </c>
      <c r="N104" t="str">
        <f t="shared" si="20"/>
        <v/>
      </c>
      <c r="O104" t="str">
        <f t="shared" si="21"/>
        <v/>
      </c>
      <c r="P104" t="b">
        <f t="shared" si="22"/>
        <v>0</v>
      </c>
      <c r="Q104">
        <f t="shared" si="23"/>
        <v>96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1136</v>
      </c>
      <c r="B105" t="s">
        <v>127</v>
      </c>
      <c r="C105" t="s">
        <v>22</v>
      </c>
      <c r="D105" t="s">
        <v>22</v>
      </c>
      <c r="E105" t="s">
        <v>22</v>
      </c>
      <c r="F105" t="s">
        <v>22</v>
      </c>
      <c r="G105" t="s">
        <v>79</v>
      </c>
      <c r="H105" t="s">
        <v>22</v>
      </c>
      <c r="I105" t="s">
        <v>79</v>
      </c>
      <c r="J105" t="s">
        <v>22</v>
      </c>
      <c r="K105" t="s">
        <v>22</v>
      </c>
      <c r="L105" t="str">
        <f t="shared" si="18"/>
        <v/>
      </c>
      <c r="M105" t="str">
        <f t="shared" si="19"/>
        <v/>
      </c>
      <c r="N105" t="str">
        <f t="shared" si="20"/>
        <v/>
      </c>
      <c r="O105" t="str">
        <f t="shared" si="21"/>
        <v/>
      </c>
      <c r="P105" t="b">
        <f t="shared" si="22"/>
        <v>0</v>
      </c>
      <c r="Q105">
        <f t="shared" si="23"/>
        <v>97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1137</v>
      </c>
      <c r="B106" t="s">
        <v>299</v>
      </c>
      <c r="C106" t="s">
        <v>22</v>
      </c>
      <c r="D106" t="s">
        <v>26</v>
      </c>
      <c r="E106" t="s">
        <v>26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tr">
        <f t="shared" si="18"/>
        <v/>
      </c>
      <c r="M106" t="str">
        <f t="shared" si="19"/>
        <v>Stgenth</v>
      </c>
      <c r="N106" t="str">
        <f t="shared" si="20"/>
        <v>Magic</v>
      </c>
      <c r="O106" t="str">
        <f t="shared" si="21"/>
        <v/>
      </c>
      <c r="P106" t="b">
        <f t="shared" si="22"/>
        <v>1</v>
      </c>
      <c r="Q106">
        <f t="shared" si="23"/>
        <v>98</v>
      </c>
      <c r="R106">
        <v>0</v>
      </c>
      <c r="S106">
        <v>1</v>
      </c>
      <c r="T106">
        <v>1</v>
      </c>
      <c r="U106">
        <v>0</v>
      </c>
    </row>
    <row r="107" spans="1:21" x14ac:dyDescent="0.25">
      <c r="A107" t="s">
        <v>1138</v>
      </c>
      <c r="B107" t="s">
        <v>74</v>
      </c>
      <c r="C107" t="s">
        <v>22</v>
      </c>
      <c r="D107" t="s">
        <v>22</v>
      </c>
      <c r="E107" t="s">
        <v>22</v>
      </c>
      <c r="F107" t="s">
        <v>22</v>
      </c>
      <c r="G107" t="s">
        <v>22</v>
      </c>
      <c r="H107" t="s">
        <v>27</v>
      </c>
      <c r="I107" t="s">
        <v>22</v>
      </c>
      <c r="J107" t="s">
        <v>22</v>
      </c>
      <c r="K107" t="s">
        <v>22</v>
      </c>
      <c r="L107" t="str">
        <f t="shared" si="18"/>
        <v/>
      </c>
      <c r="M107" t="str">
        <f t="shared" si="19"/>
        <v/>
      </c>
      <c r="N107" t="str">
        <f t="shared" si="20"/>
        <v/>
      </c>
      <c r="O107" t="str">
        <f t="shared" si="21"/>
        <v/>
      </c>
      <c r="P107" t="b">
        <f t="shared" si="22"/>
        <v>0</v>
      </c>
      <c r="Q107">
        <f t="shared" si="23"/>
        <v>99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1139</v>
      </c>
      <c r="B108" t="s">
        <v>273</v>
      </c>
      <c r="C108" t="s">
        <v>26</v>
      </c>
      <c r="D108" t="s">
        <v>22</v>
      </c>
      <c r="E108" t="s">
        <v>22</v>
      </c>
      <c r="F108" t="s">
        <v>26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tr">
        <f t="shared" si="18"/>
        <v>Dex</v>
      </c>
      <c r="M108" t="str">
        <f t="shared" si="19"/>
        <v/>
      </c>
      <c r="N108" t="str">
        <f t="shared" si="20"/>
        <v/>
      </c>
      <c r="O108" t="str">
        <f t="shared" si="21"/>
        <v>Will</v>
      </c>
      <c r="P108" t="b">
        <f t="shared" si="22"/>
        <v>1</v>
      </c>
      <c r="Q108">
        <f t="shared" si="23"/>
        <v>100</v>
      </c>
      <c r="R108">
        <v>1</v>
      </c>
      <c r="S108">
        <v>0</v>
      </c>
      <c r="T108">
        <v>0</v>
      </c>
      <c r="U108">
        <v>1</v>
      </c>
    </row>
    <row r="109" spans="1:21" x14ac:dyDescent="0.25">
      <c r="A109" t="s">
        <v>1140</v>
      </c>
      <c r="B109" t="s">
        <v>67</v>
      </c>
      <c r="C109" t="s">
        <v>22</v>
      </c>
      <c r="D109" t="s">
        <v>26</v>
      </c>
      <c r="E109" t="s">
        <v>26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tr">
        <f t="shared" si="18"/>
        <v/>
      </c>
      <c r="M109" t="str">
        <f t="shared" si="19"/>
        <v>Stgenth</v>
      </c>
      <c r="N109" t="str">
        <f t="shared" si="20"/>
        <v>Magic</v>
      </c>
      <c r="O109" t="str">
        <f t="shared" si="21"/>
        <v/>
      </c>
      <c r="P109" t="b">
        <f t="shared" si="22"/>
        <v>1</v>
      </c>
      <c r="Q109">
        <f t="shared" si="23"/>
        <v>101</v>
      </c>
      <c r="R109">
        <v>0</v>
      </c>
      <c r="S109">
        <v>1</v>
      </c>
      <c r="T109">
        <v>1</v>
      </c>
      <c r="U109">
        <v>0</v>
      </c>
    </row>
    <row r="110" spans="1:21" x14ac:dyDescent="0.25">
      <c r="A110" t="s">
        <v>1141</v>
      </c>
      <c r="B110" t="s">
        <v>583</v>
      </c>
      <c r="C110" t="s">
        <v>22</v>
      </c>
      <c r="D110" t="s">
        <v>22</v>
      </c>
      <c r="E110" t="s">
        <v>27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tr">
        <f t="shared" si="18"/>
        <v/>
      </c>
      <c r="M110" t="str">
        <f t="shared" si="19"/>
        <v/>
      </c>
      <c r="N110" t="str">
        <f t="shared" si="20"/>
        <v>Magic</v>
      </c>
      <c r="O110" t="str">
        <f t="shared" si="21"/>
        <v/>
      </c>
      <c r="P110" t="b">
        <f t="shared" si="22"/>
        <v>1</v>
      </c>
      <c r="Q110">
        <f t="shared" si="23"/>
        <v>102</v>
      </c>
      <c r="R110">
        <v>0</v>
      </c>
      <c r="S110">
        <v>0</v>
      </c>
      <c r="T110">
        <v>2</v>
      </c>
      <c r="U110">
        <v>0</v>
      </c>
    </row>
    <row r="111" spans="1:21" x14ac:dyDescent="0.25">
      <c r="A111" t="s">
        <v>1142</v>
      </c>
      <c r="B111" t="s">
        <v>289</v>
      </c>
      <c r="C111" t="s">
        <v>22</v>
      </c>
      <c r="D111" t="s">
        <v>22</v>
      </c>
      <c r="E111" t="s">
        <v>22</v>
      </c>
      <c r="F111" t="s">
        <v>36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tr">
        <f t="shared" si="18"/>
        <v/>
      </c>
      <c r="M111" t="str">
        <f t="shared" si="19"/>
        <v/>
      </c>
      <c r="N111" t="str">
        <f t="shared" si="20"/>
        <v/>
      </c>
      <c r="O111" t="str">
        <f t="shared" si="21"/>
        <v>Will</v>
      </c>
      <c r="P111" t="b">
        <f t="shared" si="22"/>
        <v>1</v>
      </c>
      <c r="Q111">
        <f t="shared" si="23"/>
        <v>103</v>
      </c>
      <c r="R111">
        <v>0</v>
      </c>
      <c r="S111">
        <v>0</v>
      </c>
      <c r="T111">
        <v>0</v>
      </c>
      <c r="U111">
        <v>3</v>
      </c>
    </row>
    <row r="112" spans="1:21" x14ac:dyDescent="0.25">
      <c r="A112" t="s">
        <v>1143</v>
      </c>
      <c r="B112" t="s">
        <v>73</v>
      </c>
      <c r="C112" t="s">
        <v>22</v>
      </c>
      <c r="D112" t="s">
        <v>26</v>
      </c>
      <c r="E112" t="s">
        <v>22</v>
      </c>
      <c r="F112" t="s">
        <v>22</v>
      </c>
      <c r="G112" t="s">
        <v>22</v>
      </c>
      <c r="H112" t="s">
        <v>22</v>
      </c>
      <c r="I112" t="s">
        <v>22</v>
      </c>
      <c r="J112" t="s">
        <v>79</v>
      </c>
      <c r="K112" t="s">
        <v>22</v>
      </c>
      <c r="L112" t="str">
        <f t="shared" si="18"/>
        <v/>
      </c>
      <c r="M112" t="str">
        <f t="shared" si="19"/>
        <v>Stgenth</v>
      </c>
      <c r="N112" t="str">
        <f t="shared" si="20"/>
        <v/>
      </c>
      <c r="O112" t="str">
        <f t="shared" si="21"/>
        <v/>
      </c>
      <c r="P112" t="b">
        <f t="shared" si="22"/>
        <v>1</v>
      </c>
      <c r="Q112">
        <f t="shared" si="23"/>
        <v>104</v>
      </c>
      <c r="R112">
        <v>0</v>
      </c>
      <c r="S112">
        <v>1</v>
      </c>
      <c r="T112">
        <v>0</v>
      </c>
      <c r="U112">
        <v>0</v>
      </c>
    </row>
    <row r="113" spans="1:21" x14ac:dyDescent="0.25">
      <c r="A113" t="s">
        <v>1144</v>
      </c>
      <c r="B113" t="s">
        <v>590</v>
      </c>
      <c r="C113" t="s">
        <v>22</v>
      </c>
      <c r="D113" t="s">
        <v>22</v>
      </c>
      <c r="E113" t="s">
        <v>26</v>
      </c>
      <c r="F113" t="s">
        <v>26</v>
      </c>
      <c r="G113" t="s">
        <v>22</v>
      </c>
      <c r="H113" t="s">
        <v>22</v>
      </c>
      <c r="I113" t="s">
        <v>22</v>
      </c>
      <c r="J113" t="s">
        <v>31</v>
      </c>
      <c r="K113" t="s">
        <v>100</v>
      </c>
      <c r="L113" t="str">
        <f t="shared" si="18"/>
        <v/>
      </c>
      <c r="M113" t="str">
        <f t="shared" si="19"/>
        <v/>
      </c>
      <c r="N113" t="str">
        <f t="shared" si="20"/>
        <v>Magic</v>
      </c>
      <c r="O113" t="str">
        <f t="shared" si="21"/>
        <v>Will</v>
      </c>
      <c r="P113" t="b">
        <f t="shared" si="22"/>
        <v>1</v>
      </c>
      <c r="Q113">
        <f t="shared" si="23"/>
        <v>105</v>
      </c>
      <c r="R113">
        <v>0</v>
      </c>
      <c r="S113">
        <v>0</v>
      </c>
      <c r="T113">
        <v>1</v>
      </c>
      <c r="U113">
        <v>1</v>
      </c>
    </row>
    <row r="114" spans="1:21" x14ac:dyDescent="0.25">
      <c r="A114" t="s">
        <v>1145</v>
      </c>
      <c r="B114" t="s">
        <v>839</v>
      </c>
      <c r="C114" t="s">
        <v>22</v>
      </c>
      <c r="D114" t="s">
        <v>22</v>
      </c>
      <c r="E114" t="s">
        <v>27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tr">
        <f t="shared" si="18"/>
        <v/>
      </c>
      <c r="M114" t="str">
        <f t="shared" si="19"/>
        <v/>
      </c>
      <c r="N114" t="str">
        <f t="shared" si="20"/>
        <v>Magic</v>
      </c>
      <c r="O114" t="str">
        <f t="shared" si="21"/>
        <v/>
      </c>
      <c r="P114" t="b">
        <f t="shared" si="22"/>
        <v>1</v>
      </c>
      <c r="Q114">
        <f t="shared" si="23"/>
        <v>106</v>
      </c>
      <c r="R114">
        <v>0</v>
      </c>
      <c r="S114">
        <v>0</v>
      </c>
      <c r="T114">
        <v>2</v>
      </c>
      <c r="U114">
        <v>0</v>
      </c>
    </row>
    <row r="115" spans="1:21" x14ac:dyDescent="0.25">
      <c r="A115" t="s">
        <v>1146</v>
      </c>
      <c r="B115" t="s">
        <v>69</v>
      </c>
      <c r="C115" t="s">
        <v>22</v>
      </c>
      <c r="D115" t="s">
        <v>26</v>
      </c>
      <c r="E115" t="s">
        <v>22</v>
      </c>
      <c r="F115" t="s">
        <v>22</v>
      </c>
      <c r="G115" t="s">
        <v>31</v>
      </c>
      <c r="H115" t="s">
        <v>22</v>
      </c>
      <c r="I115" t="s">
        <v>22</v>
      </c>
      <c r="J115" t="s">
        <v>22</v>
      </c>
      <c r="K115" t="s">
        <v>22</v>
      </c>
      <c r="L115" t="str">
        <f t="shared" si="18"/>
        <v/>
      </c>
      <c r="M115" t="str">
        <f t="shared" si="19"/>
        <v>Stgenth</v>
      </c>
      <c r="N115" t="str">
        <f t="shared" si="20"/>
        <v/>
      </c>
      <c r="O115" t="str">
        <f t="shared" si="21"/>
        <v/>
      </c>
      <c r="P115" t="b">
        <f t="shared" si="22"/>
        <v>1</v>
      </c>
      <c r="Q115">
        <f t="shared" si="23"/>
        <v>107</v>
      </c>
      <c r="R115">
        <v>0</v>
      </c>
      <c r="S115">
        <v>1</v>
      </c>
      <c r="T115">
        <v>0</v>
      </c>
      <c r="U115">
        <v>0</v>
      </c>
    </row>
    <row r="116" spans="1:21" x14ac:dyDescent="0.25">
      <c r="A116" t="s">
        <v>1147</v>
      </c>
      <c r="B116" t="s">
        <v>599</v>
      </c>
      <c r="C116" t="s">
        <v>22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tr">
        <f t="shared" si="18"/>
        <v/>
      </c>
      <c r="M116" t="str">
        <f t="shared" si="19"/>
        <v/>
      </c>
      <c r="N116" t="str">
        <f t="shared" si="20"/>
        <v/>
      </c>
      <c r="O116" t="str">
        <f t="shared" si="21"/>
        <v/>
      </c>
      <c r="P116" t="b">
        <f t="shared" si="22"/>
        <v>0</v>
      </c>
      <c r="Q116">
        <f t="shared" si="23"/>
        <v>108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1148</v>
      </c>
      <c r="B117" t="s">
        <v>602</v>
      </c>
      <c r="C117" t="s">
        <v>22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31</v>
      </c>
      <c r="J117" t="s">
        <v>22</v>
      </c>
      <c r="K117" t="s">
        <v>22</v>
      </c>
      <c r="L117" t="str">
        <f t="shared" si="18"/>
        <v/>
      </c>
      <c r="M117" t="str">
        <f t="shared" si="19"/>
        <v/>
      </c>
      <c r="N117" t="str">
        <f t="shared" si="20"/>
        <v/>
      </c>
      <c r="O117" t="str">
        <f t="shared" si="21"/>
        <v/>
      </c>
      <c r="P117" t="b">
        <f t="shared" si="22"/>
        <v>0</v>
      </c>
      <c r="Q117">
        <f t="shared" si="23"/>
        <v>109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1149</v>
      </c>
      <c r="B118" t="s">
        <v>605</v>
      </c>
      <c r="C118" t="s">
        <v>22</v>
      </c>
      <c r="D118" t="s">
        <v>27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tr">
        <f t="shared" si="18"/>
        <v/>
      </c>
      <c r="M118" t="str">
        <f t="shared" si="19"/>
        <v>Stgenth</v>
      </c>
      <c r="N118" t="str">
        <f t="shared" si="20"/>
        <v/>
      </c>
      <c r="O118" t="str">
        <f t="shared" si="21"/>
        <v/>
      </c>
      <c r="P118" t="b">
        <f t="shared" si="22"/>
        <v>1</v>
      </c>
      <c r="Q118">
        <f t="shared" si="23"/>
        <v>110</v>
      </c>
      <c r="R118">
        <v>0</v>
      </c>
      <c r="S118">
        <v>2</v>
      </c>
      <c r="T118">
        <v>0</v>
      </c>
      <c r="U118">
        <v>0</v>
      </c>
    </row>
    <row r="119" spans="1:21" x14ac:dyDescent="0.25">
      <c r="A119" t="s">
        <v>1150</v>
      </c>
      <c r="B119" t="s">
        <v>72</v>
      </c>
      <c r="C119" t="s">
        <v>27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tr">
        <f t="shared" si="18"/>
        <v>Dex</v>
      </c>
      <c r="M119" t="str">
        <f t="shared" si="19"/>
        <v/>
      </c>
      <c r="N119" t="str">
        <f t="shared" si="20"/>
        <v/>
      </c>
      <c r="O119" t="str">
        <f t="shared" si="21"/>
        <v/>
      </c>
      <c r="P119" t="b">
        <f t="shared" si="22"/>
        <v>1</v>
      </c>
      <c r="Q119">
        <f t="shared" si="23"/>
        <v>111</v>
      </c>
      <c r="R119">
        <v>2</v>
      </c>
      <c r="S119">
        <v>0</v>
      </c>
      <c r="T119">
        <v>0</v>
      </c>
      <c r="U119">
        <v>0</v>
      </c>
    </row>
    <row r="120" spans="1:21" x14ac:dyDescent="0.25">
      <c r="A120" t="s">
        <v>1151</v>
      </c>
      <c r="B120" t="s">
        <v>43</v>
      </c>
      <c r="C120" t="s">
        <v>22</v>
      </c>
      <c r="D120" t="s">
        <v>22</v>
      </c>
      <c r="E120" t="s">
        <v>36</v>
      </c>
      <c r="F120" t="s">
        <v>26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tr">
        <f t="shared" si="18"/>
        <v/>
      </c>
      <c r="M120" t="str">
        <f t="shared" si="19"/>
        <v/>
      </c>
      <c r="N120" t="str">
        <f t="shared" si="20"/>
        <v>Magic</v>
      </c>
      <c r="O120" t="str">
        <f t="shared" si="21"/>
        <v>Will</v>
      </c>
      <c r="P120" t="b">
        <f t="shared" si="22"/>
        <v>1</v>
      </c>
      <c r="Q120">
        <f t="shared" si="23"/>
        <v>112</v>
      </c>
      <c r="R120">
        <v>0</v>
      </c>
      <c r="S120">
        <v>0</v>
      </c>
      <c r="T120">
        <v>3</v>
      </c>
      <c r="U120">
        <v>1</v>
      </c>
    </row>
    <row r="121" spans="1:21" x14ac:dyDescent="0.25">
      <c r="A121" t="s">
        <v>1152</v>
      </c>
      <c r="B121" t="s">
        <v>612</v>
      </c>
      <c r="C121" t="s">
        <v>22</v>
      </c>
      <c r="D121" t="s">
        <v>36</v>
      </c>
      <c r="E121" t="s">
        <v>22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tr">
        <f t="shared" si="18"/>
        <v/>
      </c>
      <c r="M121" t="str">
        <f t="shared" si="19"/>
        <v>Stgenth</v>
      </c>
      <c r="N121" t="str">
        <f t="shared" si="20"/>
        <v/>
      </c>
      <c r="O121" t="str">
        <f t="shared" si="21"/>
        <v/>
      </c>
      <c r="P121" t="b">
        <f t="shared" si="22"/>
        <v>1</v>
      </c>
      <c r="Q121">
        <f t="shared" si="23"/>
        <v>113</v>
      </c>
      <c r="R121">
        <v>0</v>
      </c>
      <c r="S121">
        <v>3</v>
      </c>
      <c r="T121">
        <v>0</v>
      </c>
      <c r="U121">
        <v>0</v>
      </c>
    </row>
    <row r="122" spans="1:21" x14ac:dyDescent="0.25">
      <c r="A122" t="s">
        <v>1153</v>
      </c>
      <c r="B122" t="s">
        <v>157</v>
      </c>
      <c r="C122" t="s">
        <v>22</v>
      </c>
      <c r="D122" t="s">
        <v>27</v>
      </c>
      <c r="E122" t="s">
        <v>22</v>
      </c>
      <c r="F122" t="s">
        <v>27</v>
      </c>
      <c r="G122" t="s">
        <v>119</v>
      </c>
      <c r="H122" t="s">
        <v>22</v>
      </c>
      <c r="I122" t="s">
        <v>22</v>
      </c>
      <c r="J122" t="s">
        <v>22</v>
      </c>
      <c r="K122" t="s">
        <v>22</v>
      </c>
      <c r="L122" t="str">
        <f t="shared" si="18"/>
        <v/>
      </c>
      <c r="M122" t="str">
        <f t="shared" si="19"/>
        <v>Stgenth</v>
      </c>
      <c r="N122" t="str">
        <f t="shared" si="20"/>
        <v/>
      </c>
      <c r="O122" t="str">
        <f t="shared" si="21"/>
        <v>Will</v>
      </c>
      <c r="P122" t="b">
        <f t="shared" si="22"/>
        <v>1</v>
      </c>
      <c r="Q122">
        <f t="shared" si="23"/>
        <v>114</v>
      </c>
      <c r="R122">
        <v>0</v>
      </c>
      <c r="S122">
        <v>2</v>
      </c>
      <c r="T122">
        <v>0</v>
      </c>
      <c r="U122">
        <v>2</v>
      </c>
    </row>
    <row r="123" spans="1:21" x14ac:dyDescent="0.25">
      <c r="A123" t="s">
        <v>1154</v>
      </c>
      <c r="B123" t="s">
        <v>103</v>
      </c>
      <c r="C123" t="s">
        <v>22</v>
      </c>
      <c r="D123" t="s">
        <v>26</v>
      </c>
      <c r="E123" t="s">
        <v>26</v>
      </c>
      <c r="F123" t="s">
        <v>27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tr">
        <f t="shared" si="18"/>
        <v/>
      </c>
      <c r="M123" t="str">
        <f t="shared" si="19"/>
        <v>Stgenth</v>
      </c>
      <c r="N123" t="str">
        <f t="shared" si="20"/>
        <v>Magic</v>
      </c>
      <c r="O123" t="str">
        <f t="shared" si="21"/>
        <v>Will</v>
      </c>
      <c r="P123" t="b">
        <f t="shared" si="22"/>
        <v>1</v>
      </c>
      <c r="Q123">
        <f t="shared" si="23"/>
        <v>115</v>
      </c>
      <c r="R123">
        <v>0</v>
      </c>
      <c r="S123">
        <v>1</v>
      </c>
      <c r="T123">
        <v>1</v>
      </c>
      <c r="U123">
        <v>2</v>
      </c>
    </row>
    <row r="124" spans="1:21" x14ac:dyDescent="0.25">
      <c r="A124" t="s">
        <v>1155</v>
      </c>
      <c r="B124" t="s">
        <v>620</v>
      </c>
      <c r="C124" t="s">
        <v>22</v>
      </c>
      <c r="D124" t="s">
        <v>22</v>
      </c>
      <c r="E124" t="s">
        <v>22</v>
      </c>
      <c r="F124" t="s">
        <v>27</v>
      </c>
      <c r="G124" t="s">
        <v>22</v>
      </c>
      <c r="H124" t="s">
        <v>22</v>
      </c>
      <c r="I124" t="s">
        <v>27</v>
      </c>
      <c r="J124" t="s">
        <v>22</v>
      </c>
      <c r="K124" t="s">
        <v>22</v>
      </c>
      <c r="L124" t="str">
        <f t="shared" si="18"/>
        <v/>
      </c>
      <c r="M124" t="str">
        <f t="shared" si="19"/>
        <v/>
      </c>
      <c r="N124" t="str">
        <f t="shared" si="20"/>
        <v/>
      </c>
      <c r="O124" t="str">
        <f t="shared" si="21"/>
        <v>Will</v>
      </c>
      <c r="P124" t="b">
        <f t="shared" si="22"/>
        <v>1</v>
      </c>
      <c r="Q124">
        <f t="shared" si="23"/>
        <v>116</v>
      </c>
      <c r="R124">
        <v>0</v>
      </c>
      <c r="S124">
        <v>0</v>
      </c>
      <c r="T124">
        <v>0</v>
      </c>
      <c r="U124">
        <v>2</v>
      </c>
    </row>
    <row r="125" spans="1:21" x14ac:dyDescent="0.25">
      <c r="A125" t="s">
        <v>1156</v>
      </c>
      <c r="B125" t="s">
        <v>171</v>
      </c>
      <c r="C125" t="s">
        <v>22</v>
      </c>
      <c r="D125" t="s">
        <v>22</v>
      </c>
      <c r="E125" t="s">
        <v>26</v>
      </c>
      <c r="F125" t="s">
        <v>22</v>
      </c>
      <c r="G125" t="s">
        <v>22</v>
      </c>
      <c r="H125" t="s">
        <v>22</v>
      </c>
      <c r="I125" t="s">
        <v>26</v>
      </c>
      <c r="J125" t="s">
        <v>22</v>
      </c>
      <c r="K125" t="s">
        <v>22</v>
      </c>
      <c r="L125" t="str">
        <f t="shared" si="18"/>
        <v/>
      </c>
      <c r="M125" t="str">
        <f t="shared" si="19"/>
        <v/>
      </c>
      <c r="N125" t="str">
        <f t="shared" si="20"/>
        <v>Magic</v>
      </c>
      <c r="O125" t="str">
        <f t="shared" si="21"/>
        <v/>
      </c>
      <c r="P125" t="b">
        <f t="shared" si="22"/>
        <v>1</v>
      </c>
      <c r="Q125">
        <f t="shared" si="23"/>
        <v>117</v>
      </c>
      <c r="R125">
        <v>0</v>
      </c>
      <c r="S125">
        <v>0</v>
      </c>
      <c r="T125">
        <v>1</v>
      </c>
      <c r="U125">
        <v>0</v>
      </c>
    </row>
    <row r="126" spans="1:21" x14ac:dyDescent="0.25">
      <c r="A126" t="s">
        <v>1157</v>
      </c>
      <c r="B126" t="s">
        <v>109</v>
      </c>
      <c r="C126" t="s">
        <v>22</v>
      </c>
      <c r="D126" t="s">
        <v>26</v>
      </c>
      <c r="E126" t="s">
        <v>22</v>
      </c>
      <c r="F126" t="s">
        <v>26</v>
      </c>
      <c r="G126" t="s">
        <v>22</v>
      </c>
      <c r="H126" t="s">
        <v>22</v>
      </c>
      <c r="I126" t="s">
        <v>22</v>
      </c>
      <c r="J126" t="s">
        <v>22</v>
      </c>
      <c r="K126" t="s">
        <v>25</v>
      </c>
      <c r="L126" t="str">
        <f t="shared" si="18"/>
        <v/>
      </c>
      <c r="M126" t="str">
        <f t="shared" si="19"/>
        <v>Stgenth</v>
      </c>
      <c r="N126" t="str">
        <f t="shared" si="20"/>
        <v/>
      </c>
      <c r="O126" t="str">
        <f t="shared" si="21"/>
        <v>Will</v>
      </c>
      <c r="P126" t="b">
        <f t="shared" si="22"/>
        <v>1</v>
      </c>
      <c r="Q126">
        <f t="shared" si="23"/>
        <v>118</v>
      </c>
      <c r="R126">
        <v>0</v>
      </c>
      <c r="S126">
        <v>1</v>
      </c>
      <c r="T126">
        <v>0</v>
      </c>
      <c r="U126">
        <v>1</v>
      </c>
    </row>
    <row r="127" spans="1:21" x14ac:dyDescent="0.25">
      <c r="A127" t="s">
        <v>1158</v>
      </c>
      <c r="B127" t="s">
        <v>629</v>
      </c>
      <c r="C127" t="s">
        <v>22</v>
      </c>
      <c r="D127" t="s">
        <v>22</v>
      </c>
      <c r="E127" t="s">
        <v>22</v>
      </c>
      <c r="F127" t="s">
        <v>27</v>
      </c>
      <c r="G127" t="s">
        <v>22</v>
      </c>
      <c r="H127" t="s">
        <v>22</v>
      </c>
      <c r="I127" t="s">
        <v>42</v>
      </c>
      <c r="J127" t="s">
        <v>22</v>
      </c>
      <c r="K127" t="s">
        <v>22</v>
      </c>
      <c r="L127" t="str">
        <f t="shared" si="18"/>
        <v/>
      </c>
      <c r="M127" t="str">
        <f t="shared" si="19"/>
        <v/>
      </c>
      <c r="N127" t="str">
        <f t="shared" si="20"/>
        <v/>
      </c>
      <c r="O127" t="str">
        <f t="shared" si="21"/>
        <v>Will</v>
      </c>
      <c r="P127" t="b">
        <f t="shared" si="22"/>
        <v>1</v>
      </c>
      <c r="Q127">
        <f t="shared" si="23"/>
        <v>119</v>
      </c>
      <c r="R127">
        <v>0</v>
      </c>
      <c r="S127">
        <v>0</v>
      </c>
      <c r="T127">
        <v>0</v>
      </c>
      <c r="U127">
        <v>2</v>
      </c>
    </row>
    <row r="128" spans="1:21" x14ac:dyDescent="0.25">
      <c r="A128" t="s">
        <v>1159</v>
      </c>
      <c r="B128" t="s">
        <v>212</v>
      </c>
      <c r="C128" t="s">
        <v>22</v>
      </c>
      <c r="D128" t="s">
        <v>27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tr">
        <f t="shared" si="18"/>
        <v/>
      </c>
      <c r="M128" t="str">
        <f t="shared" si="19"/>
        <v>Stgenth</v>
      </c>
      <c r="N128" t="str">
        <f t="shared" si="20"/>
        <v/>
      </c>
      <c r="O128" t="str">
        <f t="shared" si="21"/>
        <v/>
      </c>
      <c r="P128" t="b">
        <f t="shared" si="22"/>
        <v>1</v>
      </c>
      <c r="Q128">
        <f t="shared" si="23"/>
        <v>120</v>
      </c>
      <c r="R128">
        <v>0</v>
      </c>
      <c r="S128">
        <v>2</v>
      </c>
      <c r="T128">
        <v>0</v>
      </c>
      <c r="U128">
        <v>0</v>
      </c>
    </row>
    <row r="129" spans="1:21" x14ac:dyDescent="0.25">
      <c r="A129" t="s">
        <v>1160</v>
      </c>
      <c r="B129" t="s">
        <v>635</v>
      </c>
      <c r="C129" t="s">
        <v>22</v>
      </c>
      <c r="D129" t="s">
        <v>22</v>
      </c>
      <c r="E129" t="s">
        <v>22</v>
      </c>
      <c r="F129" t="s">
        <v>42</v>
      </c>
      <c r="G129" t="s">
        <v>53</v>
      </c>
      <c r="H129" t="s">
        <v>22</v>
      </c>
      <c r="I129" t="s">
        <v>22</v>
      </c>
      <c r="J129" t="s">
        <v>22</v>
      </c>
      <c r="K129" t="s">
        <v>22</v>
      </c>
      <c r="L129" t="str">
        <f t="shared" si="18"/>
        <v/>
      </c>
      <c r="M129" t="str">
        <f t="shared" si="19"/>
        <v/>
      </c>
      <c r="N129" t="str">
        <f t="shared" si="20"/>
        <v/>
      </c>
      <c r="O129" t="str">
        <f t="shared" si="21"/>
        <v>Will</v>
      </c>
      <c r="P129" t="b">
        <f t="shared" si="22"/>
        <v>1</v>
      </c>
      <c r="Q129">
        <f t="shared" si="23"/>
        <v>121</v>
      </c>
      <c r="R129">
        <v>0</v>
      </c>
      <c r="S129">
        <v>0</v>
      </c>
      <c r="T129">
        <v>0</v>
      </c>
      <c r="U129">
        <v>4</v>
      </c>
    </row>
    <row r="130" spans="1:21" x14ac:dyDescent="0.25">
      <c r="A130" t="s">
        <v>1161</v>
      </c>
      <c r="B130" t="s">
        <v>230</v>
      </c>
      <c r="C130" t="s">
        <v>22</v>
      </c>
      <c r="D130" t="s">
        <v>22</v>
      </c>
      <c r="E130" t="s">
        <v>22</v>
      </c>
      <c r="F130" t="s">
        <v>26</v>
      </c>
      <c r="G130" t="s">
        <v>22</v>
      </c>
      <c r="H130" t="s">
        <v>22</v>
      </c>
      <c r="I130" t="s">
        <v>22</v>
      </c>
      <c r="J130" t="s">
        <v>1065</v>
      </c>
      <c r="K130" t="s">
        <v>22</v>
      </c>
      <c r="L130" t="str">
        <f t="shared" ref="L130:L161" si="24">IF(SUM(R130) &gt; 0, "Dex", "")</f>
        <v/>
      </c>
      <c r="M130" t="str">
        <f t="shared" ref="M130:M161" si="25">IF(SUM(S130) &gt; 0, "Stgenth", "")</f>
        <v/>
      </c>
      <c r="N130" t="str">
        <f t="shared" ref="N130:N161" si="26">IF(SUM(T130) &gt; 0, "Magic", "")</f>
        <v/>
      </c>
      <c r="O130" t="str">
        <f t="shared" ref="O130:O161" si="27">IF(SUM(U130) &gt; 0, "Will", "")</f>
        <v>Will</v>
      </c>
      <c r="P130" t="b">
        <f t="shared" ref="P130:P161" si="28">IF(SUM(R130:U130) &gt; 0, TRUE, FALSE)</f>
        <v>1</v>
      </c>
      <c r="Q130">
        <f t="shared" ref="Q130:Q161" si="29">INT(RIGHT(A130, 4))</f>
        <v>122</v>
      </c>
      <c r="R130">
        <v>0</v>
      </c>
      <c r="S130">
        <v>0</v>
      </c>
      <c r="T130">
        <v>0</v>
      </c>
      <c r="U130">
        <v>1</v>
      </c>
    </row>
    <row r="131" spans="1:21" x14ac:dyDescent="0.25">
      <c r="A131" t="s">
        <v>1162</v>
      </c>
      <c r="B131" t="s">
        <v>641</v>
      </c>
      <c r="C131" t="s">
        <v>22</v>
      </c>
      <c r="D131" t="s">
        <v>27</v>
      </c>
      <c r="E131" t="s">
        <v>27</v>
      </c>
      <c r="F131" t="s">
        <v>22</v>
      </c>
      <c r="G131" t="s">
        <v>22</v>
      </c>
      <c r="H131" t="s">
        <v>22</v>
      </c>
      <c r="I131" t="s">
        <v>151</v>
      </c>
      <c r="J131" t="s">
        <v>22</v>
      </c>
      <c r="K131" t="s">
        <v>22</v>
      </c>
      <c r="L131" t="str">
        <f t="shared" si="24"/>
        <v/>
      </c>
      <c r="M131" t="str">
        <f t="shared" si="25"/>
        <v>Stgenth</v>
      </c>
      <c r="N131" t="str">
        <f t="shared" si="26"/>
        <v>Magic</v>
      </c>
      <c r="O131" t="str">
        <f t="shared" si="27"/>
        <v/>
      </c>
      <c r="P131" t="b">
        <f t="shared" si="28"/>
        <v>1</v>
      </c>
      <c r="Q131">
        <f t="shared" si="29"/>
        <v>123</v>
      </c>
      <c r="R131">
        <v>0</v>
      </c>
      <c r="S131">
        <v>2</v>
      </c>
      <c r="T131">
        <v>2</v>
      </c>
      <c r="U131">
        <v>0</v>
      </c>
    </row>
    <row r="132" spans="1:21" x14ac:dyDescent="0.25">
      <c r="A132" t="s">
        <v>1163</v>
      </c>
      <c r="B132" t="s">
        <v>644</v>
      </c>
      <c r="C132" t="s">
        <v>26</v>
      </c>
      <c r="D132" t="s">
        <v>22</v>
      </c>
      <c r="E132" t="s">
        <v>26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tr">
        <f t="shared" si="24"/>
        <v>Dex</v>
      </c>
      <c r="M132" t="str">
        <f t="shared" si="25"/>
        <v/>
      </c>
      <c r="N132" t="str">
        <f t="shared" si="26"/>
        <v>Magic</v>
      </c>
      <c r="O132" t="str">
        <f t="shared" si="27"/>
        <v/>
      </c>
      <c r="P132" t="b">
        <f t="shared" si="28"/>
        <v>1</v>
      </c>
      <c r="Q132">
        <f t="shared" si="29"/>
        <v>124</v>
      </c>
      <c r="R132">
        <v>1</v>
      </c>
      <c r="S132">
        <v>0</v>
      </c>
      <c r="T132">
        <v>1</v>
      </c>
      <c r="U132">
        <v>0</v>
      </c>
    </row>
    <row r="133" spans="1:21" x14ac:dyDescent="0.25">
      <c r="A133" t="s">
        <v>1164</v>
      </c>
      <c r="B133" t="s">
        <v>647</v>
      </c>
      <c r="C133" t="s">
        <v>22</v>
      </c>
      <c r="D133" t="s">
        <v>27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tr">
        <f t="shared" si="24"/>
        <v/>
      </c>
      <c r="M133" t="str">
        <f t="shared" si="25"/>
        <v>Stgenth</v>
      </c>
      <c r="N133" t="str">
        <f t="shared" si="26"/>
        <v/>
      </c>
      <c r="O133" t="str">
        <f t="shared" si="27"/>
        <v/>
      </c>
      <c r="P133" t="b">
        <f t="shared" si="28"/>
        <v>1</v>
      </c>
      <c r="Q133">
        <f t="shared" si="29"/>
        <v>125</v>
      </c>
      <c r="R133">
        <v>0</v>
      </c>
      <c r="S133">
        <v>2</v>
      </c>
      <c r="T133">
        <v>0</v>
      </c>
      <c r="U133">
        <v>0</v>
      </c>
    </row>
    <row r="134" spans="1:21" x14ac:dyDescent="0.25">
      <c r="A134" t="s">
        <v>1165</v>
      </c>
      <c r="B134" t="s">
        <v>650</v>
      </c>
      <c r="C134" t="s">
        <v>22</v>
      </c>
      <c r="D134" t="s">
        <v>22</v>
      </c>
      <c r="E134" t="s">
        <v>27</v>
      </c>
      <c r="F134" t="s">
        <v>22</v>
      </c>
      <c r="G134" t="s">
        <v>79</v>
      </c>
      <c r="H134" t="s">
        <v>22</v>
      </c>
      <c r="I134" t="s">
        <v>22</v>
      </c>
      <c r="J134" t="s">
        <v>119</v>
      </c>
      <c r="K134" t="s">
        <v>22</v>
      </c>
      <c r="L134" t="str">
        <f t="shared" si="24"/>
        <v/>
      </c>
      <c r="M134" t="str">
        <f t="shared" si="25"/>
        <v/>
      </c>
      <c r="N134" t="str">
        <f t="shared" si="26"/>
        <v>Magic</v>
      </c>
      <c r="O134" t="str">
        <f t="shared" si="27"/>
        <v/>
      </c>
      <c r="P134" t="b">
        <f t="shared" si="28"/>
        <v>1</v>
      </c>
      <c r="Q134">
        <f t="shared" si="29"/>
        <v>126</v>
      </c>
      <c r="R134">
        <v>0</v>
      </c>
      <c r="S134">
        <v>0</v>
      </c>
      <c r="T134">
        <v>2</v>
      </c>
      <c r="U134">
        <v>0</v>
      </c>
    </row>
    <row r="135" spans="1:21" x14ac:dyDescent="0.25">
      <c r="A135" t="s">
        <v>1166</v>
      </c>
      <c r="B135" t="s">
        <v>653</v>
      </c>
      <c r="C135" t="s">
        <v>22</v>
      </c>
      <c r="D135" t="s">
        <v>22</v>
      </c>
      <c r="E135" t="s">
        <v>22</v>
      </c>
      <c r="F135" t="s">
        <v>27</v>
      </c>
      <c r="G135" t="s">
        <v>119</v>
      </c>
      <c r="H135" t="s">
        <v>22</v>
      </c>
      <c r="I135" t="s">
        <v>22</v>
      </c>
      <c r="J135" t="s">
        <v>22</v>
      </c>
      <c r="K135" t="s">
        <v>22</v>
      </c>
      <c r="L135" t="str">
        <f t="shared" si="24"/>
        <v/>
      </c>
      <c r="M135" t="str">
        <f t="shared" si="25"/>
        <v/>
      </c>
      <c r="N135" t="str">
        <f t="shared" si="26"/>
        <v/>
      </c>
      <c r="O135" t="str">
        <f t="shared" si="27"/>
        <v>Will</v>
      </c>
      <c r="P135" t="b">
        <f t="shared" si="28"/>
        <v>1</v>
      </c>
      <c r="Q135">
        <f t="shared" si="29"/>
        <v>127</v>
      </c>
      <c r="R135">
        <v>0</v>
      </c>
      <c r="S135">
        <v>0</v>
      </c>
      <c r="T135">
        <v>0</v>
      </c>
      <c r="U135">
        <v>2</v>
      </c>
    </row>
    <row r="136" spans="1:21" x14ac:dyDescent="0.25">
      <c r="A136" t="s">
        <v>1167</v>
      </c>
      <c r="B136" t="s">
        <v>79</v>
      </c>
      <c r="C136" t="s">
        <v>22</v>
      </c>
      <c r="D136" t="s">
        <v>27</v>
      </c>
      <c r="E136" t="s">
        <v>22</v>
      </c>
      <c r="F136" t="s">
        <v>22</v>
      </c>
      <c r="G136" t="s">
        <v>53</v>
      </c>
      <c r="H136" t="s">
        <v>22</v>
      </c>
      <c r="I136" t="s">
        <v>22</v>
      </c>
      <c r="J136" t="s">
        <v>22</v>
      </c>
      <c r="K136" t="s">
        <v>22</v>
      </c>
      <c r="L136" t="str">
        <f t="shared" si="24"/>
        <v/>
      </c>
      <c r="M136" t="str">
        <f t="shared" si="25"/>
        <v>Stgenth</v>
      </c>
      <c r="N136" t="str">
        <f t="shared" si="26"/>
        <v/>
      </c>
      <c r="O136" t="str">
        <f t="shared" si="27"/>
        <v/>
      </c>
      <c r="P136" t="b">
        <f t="shared" si="28"/>
        <v>1</v>
      </c>
      <c r="Q136">
        <f t="shared" si="29"/>
        <v>128</v>
      </c>
      <c r="R136">
        <v>0</v>
      </c>
      <c r="S136">
        <v>2</v>
      </c>
      <c r="T136">
        <v>0</v>
      </c>
      <c r="U136">
        <v>0</v>
      </c>
    </row>
    <row r="137" spans="1:21" x14ac:dyDescent="0.25">
      <c r="A137" t="s">
        <v>1168</v>
      </c>
      <c r="B137" t="s">
        <v>83</v>
      </c>
      <c r="C137" t="s">
        <v>22</v>
      </c>
      <c r="D137" t="s">
        <v>22</v>
      </c>
      <c r="E137" t="s">
        <v>27</v>
      </c>
      <c r="F137" t="s">
        <v>42</v>
      </c>
      <c r="G137" t="s">
        <v>100</v>
      </c>
      <c r="H137" t="s">
        <v>22</v>
      </c>
      <c r="I137" t="s">
        <v>22</v>
      </c>
      <c r="J137" t="s">
        <v>53</v>
      </c>
      <c r="K137" t="s">
        <v>22</v>
      </c>
      <c r="L137" t="str">
        <f t="shared" si="24"/>
        <v/>
      </c>
      <c r="M137" t="str">
        <f t="shared" si="25"/>
        <v/>
      </c>
      <c r="N137" t="str">
        <f t="shared" si="26"/>
        <v>Magic</v>
      </c>
      <c r="O137" t="str">
        <f t="shared" si="27"/>
        <v>Will</v>
      </c>
      <c r="P137" t="b">
        <f t="shared" si="28"/>
        <v>1</v>
      </c>
      <c r="Q137">
        <f t="shared" si="29"/>
        <v>129</v>
      </c>
      <c r="R137">
        <v>0</v>
      </c>
      <c r="S137">
        <v>0</v>
      </c>
      <c r="T137">
        <v>2</v>
      </c>
      <c r="U137">
        <v>4</v>
      </c>
    </row>
    <row r="138" spans="1:21" x14ac:dyDescent="0.25">
      <c r="A138" t="s">
        <v>1169</v>
      </c>
      <c r="B138" t="s">
        <v>595</v>
      </c>
      <c r="C138" t="s">
        <v>22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tr">
        <f t="shared" si="24"/>
        <v/>
      </c>
      <c r="M138" t="str">
        <f t="shared" si="25"/>
        <v/>
      </c>
      <c r="N138" t="str">
        <f t="shared" si="26"/>
        <v/>
      </c>
      <c r="O138" t="str">
        <f t="shared" si="27"/>
        <v/>
      </c>
      <c r="P138" t="b">
        <f t="shared" si="28"/>
        <v>0</v>
      </c>
      <c r="Q138">
        <f t="shared" si="29"/>
        <v>130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1170</v>
      </c>
      <c r="B139" t="s">
        <v>660</v>
      </c>
      <c r="C139" t="s">
        <v>26</v>
      </c>
      <c r="D139" t="s">
        <v>22</v>
      </c>
      <c r="E139" t="s">
        <v>27</v>
      </c>
      <c r="F139" t="s">
        <v>26</v>
      </c>
      <c r="G139" t="s">
        <v>26</v>
      </c>
      <c r="H139" t="s">
        <v>22</v>
      </c>
      <c r="I139" t="s">
        <v>22</v>
      </c>
      <c r="J139" t="s">
        <v>22</v>
      </c>
      <c r="K139" t="s">
        <v>22</v>
      </c>
      <c r="L139" t="str">
        <f t="shared" si="24"/>
        <v>Dex</v>
      </c>
      <c r="M139" t="str">
        <f t="shared" si="25"/>
        <v/>
      </c>
      <c r="N139" t="str">
        <f t="shared" si="26"/>
        <v>Magic</v>
      </c>
      <c r="O139" t="str">
        <f t="shared" si="27"/>
        <v>Will</v>
      </c>
      <c r="P139" t="b">
        <f t="shared" si="28"/>
        <v>1</v>
      </c>
      <c r="Q139">
        <f t="shared" si="29"/>
        <v>131</v>
      </c>
      <c r="R139">
        <v>1</v>
      </c>
      <c r="S139">
        <v>0</v>
      </c>
      <c r="T139">
        <v>2</v>
      </c>
      <c r="U139">
        <v>1</v>
      </c>
    </row>
    <row r="140" spans="1:21" x14ac:dyDescent="0.25">
      <c r="A140" t="s">
        <v>1171</v>
      </c>
      <c r="B140" t="s">
        <v>662</v>
      </c>
      <c r="C140" t="s">
        <v>22</v>
      </c>
      <c r="D140" t="s">
        <v>36</v>
      </c>
      <c r="E140" t="s">
        <v>26</v>
      </c>
      <c r="F140" t="s">
        <v>26</v>
      </c>
      <c r="G140" t="s">
        <v>27</v>
      </c>
      <c r="H140" t="s">
        <v>22</v>
      </c>
      <c r="I140" t="s">
        <v>22</v>
      </c>
      <c r="J140" t="s">
        <v>22</v>
      </c>
      <c r="K140" t="s">
        <v>22</v>
      </c>
      <c r="L140" t="str">
        <f t="shared" si="24"/>
        <v/>
      </c>
      <c r="M140" t="str">
        <f t="shared" si="25"/>
        <v>Stgenth</v>
      </c>
      <c r="N140" t="str">
        <f t="shared" si="26"/>
        <v>Magic</v>
      </c>
      <c r="O140" t="str">
        <f t="shared" si="27"/>
        <v>Will</v>
      </c>
      <c r="P140" t="b">
        <f t="shared" si="28"/>
        <v>1</v>
      </c>
      <c r="Q140">
        <f t="shared" si="29"/>
        <v>132</v>
      </c>
      <c r="R140">
        <v>0</v>
      </c>
      <c r="S140">
        <v>3</v>
      </c>
      <c r="T140">
        <v>1</v>
      </c>
      <c r="U140">
        <v>1</v>
      </c>
    </row>
    <row r="141" spans="1:21" x14ac:dyDescent="0.25">
      <c r="A141" t="s">
        <v>1172</v>
      </c>
      <c r="B141" t="s">
        <v>665</v>
      </c>
      <c r="C141" t="s">
        <v>22</v>
      </c>
      <c r="D141" t="s">
        <v>26</v>
      </c>
      <c r="E141" t="s">
        <v>27</v>
      </c>
      <c r="F141" t="s">
        <v>26</v>
      </c>
      <c r="G141" t="s">
        <v>42</v>
      </c>
      <c r="H141" t="s">
        <v>22</v>
      </c>
      <c r="I141" t="s">
        <v>22</v>
      </c>
      <c r="J141" t="s">
        <v>22</v>
      </c>
      <c r="K141" t="s">
        <v>22</v>
      </c>
      <c r="L141" t="str">
        <f t="shared" si="24"/>
        <v/>
      </c>
      <c r="M141" t="str">
        <f t="shared" si="25"/>
        <v>Stgenth</v>
      </c>
      <c r="N141" t="str">
        <f t="shared" si="26"/>
        <v>Magic</v>
      </c>
      <c r="O141" t="str">
        <f t="shared" si="27"/>
        <v>Will</v>
      </c>
      <c r="P141" t="b">
        <f t="shared" si="28"/>
        <v>1</v>
      </c>
      <c r="Q141">
        <f t="shared" si="29"/>
        <v>133</v>
      </c>
      <c r="R141">
        <v>0</v>
      </c>
      <c r="S141">
        <v>1</v>
      </c>
      <c r="T141">
        <v>2</v>
      </c>
      <c r="U141">
        <v>1</v>
      </c>
    </row>
    <row r="142" spans="1:21" x14ac:dyDescent="0.25">
      <c r="A142" t="s">
        <v>1173</v>
      </c>
      <c r="B142" t="s">
        <v>77</v>
      </c>
      <c r="C142" t="s">
        <v>22</v>
      </c>
      <c r="D142" t="s">
        <v>26</v>
      </c>
      <c r="E142" t="s">
        <v>36</v>
      </c>
      <c r="F142" t="s">
        <v>26</v>
      </c>
      <c r="G142" t="s">
        <v>22</v>
      </c>
      <c r="H142" t="s">
        <v>22</v>
      </c>
      <c r="I142" t="s">
        <v>112</v>
      </c>
      <c r="J142" t="s">
        <v>490</v>
      </c>
      <c r="K142" t="s">
        <v>22</v>
      </c>
      <c r="L142" t="str">
        <f t="shared" si="24"/>
        <v/>
      </c>
      <c r="M142" t="str">
        <f t="shared" si="25"/>
        <v>Stgenth</v>
      </c>
      <c r="N142" t="str">
        <f t="shared" si="26"/>
        <v>Magic</v>
      </c>
      <c r="O142" t="str">
        <f t="shared" si="27"/>
        <v>Will</v>
      </c>
      <c r="P142" t="b">
        <f t="shared" si="28"/>
        <v>1</v>
      </c>
      <c r="Q142">
        <f t="shared" si="29"/>
        <v>134</v>
      </c>
      <c r="R142">
        <v>0</v>
      </c>
      <c r="S142">
        <v>1</v>
      </c>
      <c r="T142">
        <v>3</v>
      </c>
      <c r="U142">
        <v>1</v>
      </c>
    </row>
    <row r="143" spans="1:21" x14ac:dyDescent="0.25">
      <c r="A143" t="s">
        <v>1174</v>
      </c>
      <c r="B143" t="s">
        <v>82</v>
      </c>
      <c r="C143" t="s">
        <v>22</v>
      </c>
      <c r="D143" t="s">
        <v>22</v>
      </c>
      <c r="E143" t="s">
        <v>26</v>
      </c>
      <c r="F143" t="s">
        <v>22</v>
      </c>
      <c r="G143" t="s">
        <v>53</v>
      </c>
      <c r="H143" t="s">
        <v>22</v>
      </c>
      <c r="I143" t="s">
        <v>22</v>
      </c>
      <c r="J143" t="s">
        <v>22</v>
      </c>
      <c r="K143" t="s">
        <v>79</v>
      </c>
      <c r="L143" t="str">
        <f t="shared" si="24"/>
        <v/>
      </c>
      <c r="M143" t="str">
        <f t="shared" si="25"/>
        <v/>
      </c>
      <c r="N143" t="str">
        <f t="shared" si="26"/>
        <v>Magic</v>
      </c>
      <c r="O143" t="str">
        <f t="shared" si="27"/>
        <v/>
      </c>
      <c r="P143" t="b">
        <f t="shared" si="28"/>
        <v>1</v>
      </c>
      <c r="Q143">
        <f t="shared" si="29"/>
        <v>135</v>
      </c>
      <c r="R143">
        <v>0</v>
      </c>
      <c r="S143">
        <v>0</v>
      </c>
      <c r="T143">
        <v>1</v>
      </c>
      <c r="U143">
        <v>0</v>
      </c>
    </row>
    <row r="144" spans="1:21" x14ac:dyDescent="0.25">
      <c r="A144" t="s">
        <v>1175</v>
      </c>
      <c r="B144" t="s">
        <v>172</v>
      </c>
      <c r="C144" t="s">
        <v>22</v>
      </c>
      <c r="D144" t="s">
        <v>27</v>
      </c>
      <c r="E144" t="s">
        <v>22</v>
      </c>
      <c r="F144" t="s">
        <v>22</v>
      </c>
      <c r="G144" t="s">
        <v>79</v>
      </c>
      <c r="H144" t="s">
        <v>22</v>
      </c>
      <c r="I144" t="s">
        <v>22</v>
      </c>
      <c r="J144" t="s">
        <v>22</v>
      </c>
      <c r="K144" t="s">
        <v>53</v>
      </c>
      <c r="L144" t="str">
        <f t="shared" si="24"/>
        <v/>
      </c>
      <c r="M144" t="str">
        <f t="shared" si="25"/>
        <v>Stgenth</v>
      </c>
      <c r="N144" t="str">
        <f t="shared" si="26"/>
        <v/>
      </c>
      <c r="O144" t="str">
        <f t="shared" si="27"/>
        <v/>
      </c>
      <c r="P144" t="b">
        <f t="shared" si="28"/>
        <v>1</v>
      </c>
      <c r="Q144">
        <f t="shared" si="29"/>
        <v>136</v>
      </c>
      <c r="R144">
        <v>0</v>
      </c>
      <c r="S144">
        <v>2</v>
      </c>
      <c r="T144">
        <v>0</v>
      </c>
      <c r="U144">
        <v>0</v>
      </c>
    </row>
    <row r="145" spans="1:21" x14ac:dyDescent="0.25">
      <c r="A145" t="s">
        <v>1176</v>
      </c>
      <c r="B145" t="s">
        <v>673</v>
      </c>
      <c r="C145" t="s">
        <v>22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tr">
        <f t="shared" si="24"/>
        <v/>
      </c>
      <c r="M145" t="str">
        <f t="shared" si="25"/>
        <v/>
      </c>
      <c r="N145" t="str">
        <f t="shared" si="26"/>
        <v/>
      </c>
      <c r="O145" t="str">
        <f t="shared" si="27"/>
        <v/>
      </c>
      <c r="P145" t="b">
        <f t="shared" si="28"/>
        <v>0</v>
      </c>
      <c r="Q145">
        <f t="shared" si="29"/>
        <v>137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1177</v>
      </c>
      <c r="B146" t="s">
        <v>677</v>
      </c>
      <c r="C146" t="s">
        <v>22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tr">
        <f t="shared" si="24"/>
        <v/>
      </c>
      <c r="M146" t="str">
        <f t="shared" si="25"/>
        <v/>
      </c>
      <c r="N146" t="str">
        <f t="shared" si="26"/>
        <v/>
      </c>
      <c r="O146" t="str">
        <f t="shared" si="27"/>
        <v/>
      </c>
      <c r="P146" t="b">
        <f t="shared" si="28"/>
        <v>0</v>
      </c>
      <c r="Q146">
        <f t="shared" si="29"/>
        <v>138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1178</v>
      </c>
      <c r="B147" t="s">
        <v>194</v>
      </c>
      <c r="C147" t="s">
        <v>22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tr">
        <f t="shared" si="24"/>
        <v/>
      </c>
      <c r="M147" t="str">
        <f t="shared" si="25"/>
        <v/>
      </c>
      <c r="N147" t="str">
        <f t="shared" si="26"/>
        <v/>
      </c>
      <c r="O147" t="str">
        <f t="shared" si="27"/>
        <v/>
      </c>
      <c r="P147" t="b">
        <f t="shared" si="28"/>
        <v>0</v>
      </c>
      <c r="Q147">
        <f t="shared" si="29"/>
        <v>139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1179</v>
      </c>
      <c r="B148" t="s">
        <v>683</v>
      </c>
      <c r="C148" t="s">
        <v>22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tr">
        <f t="shared" si="24"/>
        <v/>
      </c>
      <c r="M148" t="str">
        <f t="shared" si="25"/>
        <v/>
      </c>
      <c r="N148" t="str">
        <f t="shared" si="26"/>
        <v/>
      </c>
      <c r="O148" t="str">
        <f t="shared" si="27"/>
        <v/>
      </c>
      <c r="P148" t="b">
        <f t="shared" si="28"/>
        <v>0</v>
      </c>
      <c r="Q148">
        <f t="shared" si="29"/>
        <v>140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1180</v>
      </c>
      <c r="B149" t="s">
        <v>78</v>
      </c>
      <c r="C149" t="s">
        <v>22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tr">
        <f t="shared" si="24"/>
        <v/>
      </c>
      <c r="M149" t="str">
        <f t="shared" si="25"/>
        <v/>
      </c>
      <c r="N149" t="str">
        <f t="shared" si="26"/>
        <v/>
      </c>
      <c r="O149" t="str">
        <f t="shared" si="27"/>
        <v/>
      </c>
      <c r="P149" t="b">
        <f t="shared" si="28"/>
        <v>0</v>
      </c>
      <c r="Q149">
        <f t="shared" si="29"/>
        <v>141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1181</v>
      </c>
      <c r="B150" t="s">
        <v>87</v>
      </c>
      <c r="C150" t="s">
        <v>22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tr">
        <f t="shared" si="24"/>
        <v/>
      </c>
      <c r="M150" t="str">
        <f t="shared" si="25"/>
        <v/>
      </c>
      <c r="N150" t="str">
        <f t="shared" si="26"/>
        <v/>
      </c>
      <c r="O150" t="str">
        <f t="shared" si="27"/>
        <v/>
      </c>
      <c r="P150" t="b">
        <f t="shared" si="28"/>
        <v>0</v>
      </c>
      <c r="Q150">
        <f t="shared" si="29"/>
        <v>142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1182</v>
      </c>
      <c r="B151" t="s">
        <v>690</v>
      </c>
      <c r="C151" t="s">
        <v>22</v>
      </c>
      <c r="D151" t="s">
        <v>22</v>
      </c>
      <c r="E151" t="s">
        <v>22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tr">
        <f t="shared" si="24"/>
        <v/>
      </c>
      <c r="M151" t="str">
        <f t="shared" si="25"/>
        <v/>
      </c>
      <c r="N151" t="str">
        <f t="shared" si="26"/>
        <v/>
      </c>
      <c r="O151" t="str">
        <f t="shared" si="27"/>
        <v/>
      </c>
      <c r="P151" t="b">
        <f t="shared" si="28"/>
        <v>0</v>
      </c>
      <c r="Q151">
        <f t="shared" si="29"/>
        <v>143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1183</v>
      </c>
      <c r="B152" t="s">
        <v>694</v>
      </c>
      <c r="C152" t="s">
        <v>22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tr">
        <f t="shared" si="24"/>
        <v/>
      </c>
      <c r="M152" t="str">
        <f t="shared" si="25"/>
        <v/>
      </c>
      <c r="N152" t="str">
        <f t="shared" si="26"/>
        <v/>
      </c>
      <c r="O152" t="str">
        <f t="shared" si="27"/>
        <v/>
      </c>
      <c r="P152" t="b">
        <f t="shared" si="28"/>
        <v>0</v>
      </c>
      <c r="Q152">
        <f t="shared" si="29"/>
        <v>144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1184</v>
      </c>
      <c r="B153" t="s">
        <v>698</v>
      </c>
      <c r="C153" t="s">
        <v>22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tr">
        <f t="shared" si="24"/>
        <v/>
      </c>
      <c r="M153" t="str">
        <f t="shared" si="25"/>
        <v/>
      </c>
      <c r="N153" t="str">
        <f t="shared" si="26"/>
        <v/>
      </c>
      <c r="O153" t="str">
        <f t="shared" si="27"/>
        <v/>
      </c>
      <c r="P153" t="b">
        <f t="shared" si="28"/>
        <v>0</v>
      </c>
      <c r="Q153">
        <f t="shared" si="29"/>
        <v>145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1185</v>
      </c>
      <c r="B154" t="s">
        <v>701</v>
      </c>
      <c r="C154" t="s">
        <v>22</v>
      </c>
      <c r="D154" t="s">
        <v>22</v>
      </c>
      <c r="E154" t="s">
        <v>22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tr">
        <f t="shared" si="24"/>
        <v/>
      </c>
      <c r="M154" t="str">
        <f t="shared" si="25"/>
        <v/>
      </c>
      <c r="N154" t="str">
        <f t="shared" si="26"/>
        <v/>
      </c>
      <c r="O154" t="str">
        <f t="shared" si="27"/>
        <v/>
      </c>
      <c r="P154" t="b">
        <f t="shared" si="28"/>
        <v>0</v>
      </c>
      <c r="Q154">
        <f t="shared" si="29"/>
        <v>146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1186</v>
      </c>
      <c r="B155" t="s">
        <v>86</v>
      </c>
      <c r="C155" t="s">
        <v>22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tr">
        <f t="shared" si="24"/>
        <v/>
      </c>
      <c r="M155" t="str">
        <f t="shared" si="25"/>
        <v/>
      </c>
      <c r="N155" t="str">
        <f t="shared" si="26"/>
        <v/>
      </c>
      <c r="O155" t="str">
        <f t="shared" si="27"/>
        <v/>
      </c>
      <c r="P155" t="b">
        <f t="shared" si="28"/>
        <v>0</v>
      </c>
      <c r="Q155">
        <f t="shared" si="29"/>
        <v>147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1187</v>
      </c>
      <c r="B156" t="s">
        <v>708</v>
      </c>
      <c r="C156" t="s">
        <v>22</v>
      </c>
      <c r="D156" t="s">
        <v>22</v>
      </c>
      <c r="E156" t="s">
        <v>22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tr">
        <f t="shared" si="24"/>
        <v/>
      </c>
      <c r="M156" t="str">
        <f t="shared" si="25"/>
        <v/>
      </c>
      <c r="N156" t="str">
        <f t="shared" si="26"/>
        <v/>
      </c>
      <c r="O156" t="str">
        <f t="shared" si="27"/>
        <v/>
      </c>
      <c r="P156" t="b">
        <f t="shared" si="28"/>
        <v>0</v>
      </c>
      <c r="Q156">
        <f t="shared" si="29"/>
        <v>148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1188</v>
      </c>
      <c r="B157" t="s">
        <v>152</v>
      </c>
      <c r="C157" t="s">
        <v>26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tr">
        <f t="shared" si="24"/>
        <v>Dex</v>
      </c>
      <c r="M157" t="str">
        <f t="shared" si="25"/>
        <v/>
      </c>
      <c r="N157" t="str">
        <f t="shared" si="26"/>
        <v/>
      </c>
      <c r="O157" t="str">
        <f t="shared" si="27"/>
        <v/>
      </c>
      <c r="P157" t="b">
        <f t="shared" si="28"/>
        <v>1</v>
      </c>
      <c r="Q157">
        <f t="shared" si="29"/>
        <v>149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 t="s">
        <v>1189</v>
      </c>
      <c r="B158" t="s">
        <v>108</v>
      </c>
      <c r="C158" t="s">
        <v>22</v>
      </c>
      <c r="D158" t="s">
        <v>22</v>
      </c>
      <c r="E158" t="s">
        <v>27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tr">
        <f t="shared" si="24"/>
        <v/>
      </c>
      <c r="M158" t="str">
        <f t="shared" si="25"/>
        <v/>
      </c>
      <c r="N158" t="str">
        <f t="shared" si="26"/>
        <v>Magic</v>
      </c>
      <c r="O158" t="str">
        <f t="shared" si="27"/>
        <v/>
      </c>
      <c r="P158" t="b">
        <f t="shared" si="28"/>
        <v>1</v>
      </c>
      <c r="Q158">
        <f t="shared" si="29"/>
        <v>150</v>
      </c>
      <c r="R158">
        <v>0</v>
      </c>
      <c r="S158">
        <v>0</v>
      </c>
      <c r="T158">
        <v>2</v>
      </c>
      <c r="U158">
        <v>0</v>
      </c>
    </row>
    <row r="159" spans="1:21" x14ac:dyDescent="0.25">
      <c r="A159" t="s">
        <v>1190</v>
      </c>
      <c r="B159" t="s">
        <v>418</v>
      </c>
      <c r="C159" t="s">
        <v>22</v>
      </c>
      <c r="D159" t="s">
        <v>22</v>
      </c>
      <c r="E159" t="s">
        <v>22</v>
      </c>
      <c r="F159" t="s">
        <v>36</v>
      </c>
      <c r="G159" t="s">
        <v>22</v>
      </c>
      <c r="H159" t="s">
        <v>22</v>
      </c>
      <c r="I159" t="s">
        <v>22</v>
      </c>
      <c r="J159" t="s">
        <v>52</v>
      </c>
      <c r="K159" t="s">
        <v>22</v>
      </c>
      <c r="L159" t="str">
        <f t="shared" si="24"/>
        <v/>
      </c>
      <c r="M159" t="str">
        <f t="shared" si="25"/>
        <v/>
      </c>
      <c r="N159" t="str">
        <f t="shared" si="26"/>
        <v/>
      </c>
      <c r="O159" t="str">
        <f t="shared" si="27"/>
        <v>Will</v>
      </c>
      <c r="P159" t="b">
        <f t="shared" si="28"/>
        <v>1</v>
      </c>
      <c r="Q159">
        <f t="shared" si="29"/>
        <v>151</v>
      </c>
      <c r="R159">
        <v>0</v>
      </c>
      <c r="S159">
        <v>0</v>
      </c>
      <c r="T159">
        <v>0</v>
      </c>
      <c r="U159">
        <v>3</v>
      </c>
    </row>
    <row r="160" spans="1:21" x14ac:dyDescent="0.25">
      <c r="A160" t="s">
        <v>1191</v>
      </c>
      <c r="B160" t="s">
        <v>421</v>
      </c>
      <c r="C160" t="s">
        <v>26</v>
      </c>
      <c r="D160" t="s">
        <v>27</v>
      </c>
      <c r="E160" t="s">
        <v>27</v>
      </c>
      <c r="F160" t="s">
        <v>47</v>
      </c>
      <c r="G160" t="s">
        <v>22</v>
      </c>
      <c r="H160" t="s">
        <v>22</v>
      </c>
      <c r="I160" t="s">
        <v>22</v>
      </c>
      <c r="J160" t="s">
        <v>26</v>
      </c>
      <c r="K160" t="s">
        <v>22</v>
      </c>
      <c r="L160" t="str">
        <f t="shared" si="24"/>
        <v>Dex</v>
      </c>
      <c r="M160" t="str">
        <f t="shared" si="25"/>
        <v>Stgenth</v>
      </c>
      <c r="N160" t="str">
        <f t="shared" si="26"/>
        <v>Magic</v>
      </c>
      <c r="O160" t="str">
        <f t="shared" si="27"/>
        <v>Will</v>
      </c>
      <c r="P160" t="b">
        <f t="shared" si="28"/>
        <v>1</v>
      </c>
      <c r="Q160">
        <f t="shared" si="29"/>
        <v>152</v>
      </c>
      <c r="R160">
        <v>1</v>
      </c>
      <c r="S160">
        <v>2</v>
      </c>
      <c r="T160">
        <v>2</v>
      </c>
      <c r="U160">
        <v>5</v>
      </c>
    </row>
    <row r="161" spans="1:21" x14ac:dyDescent="0.25">
      <c r="A161" t="s">
        <v>1192</v>
      </c>
      <c r="B161" t="s">
        <v>499</v>
      </c>
      <c r="C161" t="s">
        <v>22</v>
      </c>
      <c r="D161" t="s">
        <v>22</v>
      </c>
      <c r="E161" t="s">
        <v>27</v>
      </c>
      <c r="F161" t="s">
        <v>22</v>
      </c>
      <c r="G161" t="s">
        <v>53</v>
      </c>
      <c r="H161" t="s">
        <v>22</v>
      </c>
      <c r="I161" t="s">
        <v>22</v>
      </c>
      <c r="J161" t="s">
        <v>22</v>
      </c>
      <c r="K161" t="s">
        <v>22</v>
      </c>
      <c r="L161" t="str">
        <f t="shared" si="24"/>
        <v/>
      </c>
      <c r="M161" t="str">
        <f t="shared" si="25"/>
        <v/>
      </c>
      <c r="N161" t="str">
        <f t="shared" si="26"/>
        <v>Magic</v>
      </c>
      <c r="O161" t="str">
        <f t="shared" si="27"/>
        <v/>
      </c>
      <c r="P161" t="b">
        <f t="shared" si="28"/>
        <v>1</v>
      </c>
      <c r="Q161">
        <f t="shared" si="29"/>
        <v>153</v>
      </c>
      <c r="R161">
        <v>0</v>
      </c>
      <c r="S161">
        <v>0</v>
      </c>
      <c r="T161">
        <v>2</v>
      </c>
      <c r="U161">
        <v>0</v>
      </c>
    </row>
    <row r="162" spans="1:21" x14ac:dyDescent="0.25">
      <c r="A162" t="s">
        <v>1193</v>
      </c>
      <c r="B162" t="s">
        <v>97</v>
      </c>
      <c r="C162" t="s">
        <v>22</v>
      </c>
      <c r="D162" t="s">
        <v>22</v>
      </c>
      <c r="E162" t="s">
        <v>22</v>
      </c>
      <c r="F162" t="s">
        <v>27</v>
      </c>
      <c r="G162" t="s">
        <v>22</v>
      </c>
      <c r="H162" t="s">
        <v>22</v>
      </c>
      <c r="I162" t="s">
        <v>22</v>
      </c>
      <c r="J162" t="s">
        <v>79</v>
      </c>
      <c r="K162" t="s">
        <v>22</v>
      </c>
      <c r="L162" t="str">
        <f t="shared" ref="L162:L183" si="30">IF(SUM(R162) &gt; 0, "Dex", "")</f>
        <v/>
      </c>
      <c r="M162" t="str">
        <f t="shared" ref="M162:M183" si="31">IF(SUM(S162) &gt; 0, "Stgenth", "")</f>
        <v/>
      </c>
      <c r="N162" t="str">
        <f t="shared" ref="N162:N183" si="32">IF(SUM(T162) &gt; 0, "Magic", "")</f>
        <v/>
      </c>
      <c r="O162" t="str">
        <f t="shared" ref="O162:O183" si="33">IF(SUM(U162) &gt; 0, "Will", "")</f>
        <v>Will</v>
      </c>
      <c r="P162" t="b">
        <f t="shared" ref="P162:P183" si="34">IF(SUM(R162:U162) &gt; 0, TRUE, FALSE)</f>
        <v>1</v>
      </c>
      <c r="Q162">
        <f t="shared" ref="Q162:Q183" si="35">INT(RIGHT(A162, 4))</f>
        <v>154</v>
      </c>
      <c r="R162">
        <v>0</v>
      </c>
      <c r="S162">
        <v>0</v>
      </c>
      <c r="T162">
        <v>0</v>
      </c>
      <c r="U162">
        <v>2</v>
      </c>
    </row>
    <row r="163" spans="1:21" x14ac:dyDescent="0.25">
      <c r="A163" t="s">
        <v>1194</v>
      </c>
      <c r="B163" t="s">
        <v>571</v>
      </c>
      <c r="C163" t="s">
        <v>22</v>
      </c>
      <c r="D163" t="s">
        <v>22</v>
      </c>
      <c r="E163" t="s">
        <v>22</v>
      </c>
      <c r="F163" t="s">
        <v>22</v>
      </c>
      <c r="G163" t="s">
        <v>100</v>
      </c>
      <c r="H163" t="s">
        <v>22</v>
      </c>
      <c r="I163" t="s">
        <v>112</v>
      </c>
      <c r="J163" t="s">
        <v>22</v>
      </c>
      <c r="K163" t="s">
        <v>119</v>
      </c>
      <c r="L163" t="str">
        <f t="shared" si="30"/>
        <v/>
      </c>
      <c r="M163" t="str">
        <f t="shared" si="31"/>
        <v/>
      </c>
      <c r="N163" t="str">
        <f t="shared" si="32"/>
        <v/>
      </c>
      <c r="O163" t="str">
        <f t="shared" si="33"/>
        <v/>
      </c>
      <c r="P163" t="b">
        <f t="shared" si="34"/>
        <v>0</v>
      </c>
      <c r="Q163">
        <f t="shared" si="35"/>
        <v>155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1195</v>
      </c>
      <c r="B164" t="s">
        <v>116</v>
      </c>
      <c r="C164" t="s">
        <v>22</v>
      </c>
      <c r="D164" t="s">
        <v>36</v>
      </c>
      <c r="E164" t="s">
        <v>27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tr">
        <f t="shared" si="30"/>
        <v/>
      </c>
      <c r="M164" t="str">
        <f t="shared" si="31"/>
        <v>Stgenth</v>
      </c>
      <c r="N164" t="str">
        <f t="shared" si="32"/>
        <v>Magic</v>
      </c>
      <c r="O164" t="str">
        <f>IF(SUM(U164) &gt; 0, "Will", "")</f>
        <v/>
      </c>
      <c r="P164" t="b">
        <f t="shared" si="34"/>
        <v>1</v>
      </c>
      <c r="Q164">
        <f t="shared" si="35"/>
        <v>156</v>
      </c>
      <c r="R164">
        <v>0</v>
      </c>
      <c r="S164">
        <v>3</v>
      </c>
      <c r="T164">
        <v>2</v>
      </c>
      <c r="U164">
        <v>0</v>
      </c>
    </row>
    <row r="165" spans="1:21" x14ac:dyDescent="0.25">
      <c r="A165" t="s">
        <v>1196</v>
      </c>
      <c r="B165" t="s">
        <v>231</v>
      </c>
      <c r="C165" t="s">
        <v>22</v>
      </c>
      <c r="D165" t="s">
        <v>22</v>
      </c>
      <c r="E165" t="s">
        <v>22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tr">
        <f t="shared" si="30"/>
        <v/>
      </c>
      <c r="M165" t="str">
        <f t="shared" si="31"/>
        <v/>
      </c>
      <c r="N165" t="str">
        <f t="shared" si="32"/>
        <v/>
      </c>
      <c r="O165" t="str">
        <f t="shared" si="33"/>
        <v/>
      </c>
      <c r="P165" t="b">
        <f t="shared" si="34"/>
        <v>0</v>
      </c>
      <c r="Q165">
        <f t="shared" si="35"/>
        <v>157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1197</v>
      </c>
      <c r="B166" t="s">
        <v>731</v>
      </c>
      <c r="C166" t="s">
        <v>22</v>
      </c>
      <c r="D166" t="s">
        <v>22</v>
      </c>
      <c r="E166" t="s">
        <v>22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tr">
        <f t="shared" si="30"/>
        <v/>
      </c>
      <c r="M166" t="str">
        <f t="shared" si="31"/>
        <v/>
      </c>
      <c r="N166" t="str">
        <f t="shared" si="32"/>
        <v/>
      </c>
      <c r="O166" t="str">
        <f t="shared" si="33"/>
        <v/>
      </c>
      <c r="P166" t="b">
        <f t="shared" si="34"/>
        <v>0</v>
      </c>
      <c r="Q166">
        <f t="shared" si="35"/>
        <v>158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1198</v>
      </c>
      <c r="B167" t="s">
        <v>734</v>
      </c>
      <c r="C167" t="s">
        <v>22</v>
      </c>
      <c r="D167" t="s">
        <v>22</v>
      </c>
      <c r="E167" t="s">
        <v>22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t="str">
        <f t="shared" si="30"/>
        <v/>
      </c>
      <c r="M167" t="str">
        <f t="shared" si="31"/>
        <v/>
      </c>
      <c r="N167" t="str">
        <f t="shared" si="32"/>
        <v/>
      </c>
      <c r="O167" t="str">
        <f t="shared" si="33"/>
        <v/>
      </c>
      <c r="P167" t="b">
        <f t="shared" si="34"/>
        <v>0</v>
      </c>
      <c r="Q167">
        <f t="shared" si="35"/>
        <v>159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1199</v>
      </c>
      <c r="B168" t="s">
        <v>737</v>
      </c>
      <c r="C168" t="s">
        <v>22</v>
      </c>
      <c r="D168" t="s">
        <v>22</v>
      </c>
      <c r="E168" t="s">
        <v>22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tr">
        <f t="shared" si="30"/>
        <v/>
      </c>
      <c r="M168" t="str">
        <f t="shared" si="31"/>
        <v/>
      </c>
      <c r="N168" t="str">
        <f t="shared" si="32"/>
        <v/>
      </c>
      <c r="O168" t="str">
        <f t="shared" si="33"/>
        <v/>
      </c>
      <c r="P168" t="b">
        <f t="shared" si="34"/>
        <v>0</v>
      </c>
      <c r="Q168">
        <f t="shared" si="35"/>
        <v>160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1200</v>
      </c>
      <c r="B169" t="s">
        <v>126</v>
      </c>
      <c r="C169" t="s">
        <v>22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tr">
        <f t="shared" si="30"/>
        <v/>
      </c>
      <c r="M169" t="str">
        <f t="shared" si="31"/>
        <v/>
      </c>
      <c r="N169" t="str">
        <f t="shared" si="32"/>
        <v/>
      </c>
      <c r="O169" t="str">
        <f t="shared" si="33"/>
        <v/>
      </c>
      <c r="P169" t="b">
        <f t="shared" si="34"/>
        <v>0</v>
      </c>
      <c r="Q169">
        <f t="shared" si="35"/>
        <v>161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1201</v>
      </c>
      <c r="B170" t="s">
        <v>743</v>
      </c>
      <c r="C170" t="s">
        <v>22</v>
      </c>
      <c r="D170" t="s">
        <v>22</v>
      </c>
      <c r="E170" t="s">
        <v>22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tr">
        <f t="shared" si="30"/>
        <v/>
      </c>
      <c r="M170" t="str">
        <f t="shared" si="31"/>
        <v/>
      </c>
      <c r="N170" t="str">
        <f t="shared" si="32"/>
        <v/>
      </c>
      <c r="O170" t="str">
        <f t="shared" si="33"/>
        <v/>
      </c>
      <c r="P170" t="b">
        <f t="shared" si="34"/>
        <v>0</v>
      </c>
      <c r="Q170">
        <f t="shared" si="35"/>
        <v>162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1202</v>
      </c>
      <c r="B171" t="s">
        <v>92</v>
      </c>
      <c r="C171" t="s">
        <v>22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tr">
        <f t="shared" si="30"/>
        <v/>
      </c>
      <c r="M171" t="str">
        <f t="shared" si="31"/>
        <v/>
      </c>
      <c r="N171" t="str">
        <f t="shared" si="32"/>
        <v/>
      </c>
      <c r="O171" t="str">
        <f t="shared" si="33"/>
        <v/>
      </c>
      <c r="P171" t="b">
        <f t="shared" si="34"/>
        <v>0</v>
      </c>
      <c r="Q171">
        <f t="shared" si="35"/>
        <v>163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1203</v>
      </c>
      <c r="B172" t="s">
        <v>750</v>
      </c>
      <c r="C172" t="s">
        <v>22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tr">
        <f t="shared" si="30"/>
        <v/>
      </c>
      <c r="M172" t="str">
        <f t="shared" si="31"/>
        <v/>
      </c>
      <c r="N172" t="str">
        <f t="shared" si="32"/>
        <v/>
      </c>
      <c r="O172" t="str">
        <f t="shared" si="33"/>
        <v/>
      </c>
      <c r="P172" t="b">
        <f t="shared" si="34"/>
        <v>0</v>
      </c>
      <c r="Q172">
        <f t="shared" si="35"/>
        <v>164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1204</v>
      </c>
      <c r="B173" t="s">
        <v>752</v>
      </c>
      <c r="C173" t="s">
        <v>22</v>
      </c>
      <c r="D173" t="s">
        <v>22</v>
      </c>
      <c r="E173" t="s">
        <v>22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tr">
        <f t="shared" si="30"/>
        <v/>
      </c>
      <c r="M173" t="str">
        <f t="shared" si="31"/>
        <v/>
      </c>
      <c r="N173" t="str">
        <f t="shared" si="32"/>
        <v/>
      </c>
      <c r="O173" t="str">
        <f t="shared" si="33"/>
        <v/>
      </c>
      <c r="P173" t="b">
        <f t="shared" si="34"/>
        <v>0</v>
      </c>
      <c r="Q173">
        <f t="shared" si="35"/>
        <v>165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1205</v>
      </c>
      <c r="B174" t="s">
        <v>91</v>
      </c>
      <c r="C174" t="s">
        <v>22</v>
      </c>
      <c r="D174" t="s">
        <v>22</v>
      </c>
      <c r="E174" t="s">
        <v>22</v>
      </c>
      <c r="F174" t="s">
        <v>22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tr">
        <f t="shared" si="30"/>
        <v/>
      </c>
      <c r="M174" t="str">
        <f t="shared" si="31"/>
        <v/>
      </c>
      <c r="N174" t="str">
        <f t="shared" si="32"/>
        <v/>
      </c>
      <c r="O174" t="str">
        <f t="shared" si="33"/>
        <v/>
      </c>
      <c r="P174" t="b">
        <f t="shared" si="34"/>
        <v>0</v>
      </c>
      <c r="Q174">
        <f t="shared" si="35"/>
        <v>166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1206</v>
      </c>
      <c r="B175" t="s">
        <v>96</v>
      </c>
      <c r="C175" t="s">
        <v>22</v>
      </c>
      <c r="D175" t="s">
        <v>22</v>
      </c>
      <c r="E175" t="s">
        <v>22</v>
      </c>
      <c r="F175" t="s">
        <v>22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tr">
        <f t="shared" si="30"/>
        <v/>
      </c>
      <c r="M175" t="str">
        <f t="shared" si="31"/>
        <v/>
      </c>
      <c r="N175" t="str">
        <f t="shared" si="32"/>
        <v/>
      </c>
      <c r="O175" t="str">
        <f t="shared" si="33"/>
        <v/>
      </c>
      <c r="P175" t="b">
        <f t="shared" si="34"/>
        <v>0</v>
      </c>
      <c r="Q175">
        <f t="shared" si="35"/>
        <v>167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1207</v>
      </c>
      <c r="B176" t="s">
        <v>102</v>
      </c>
      <c r="C176" t="s">
        <v>22</v>
      </c>
      <c r="D176" t="s">
        <v>22</v>
      </c>
      <c r="E176" t="s">
        <v>22</v>
      </c>
      <c r="F176" t="s">
        <v>22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t="str">
        <f t="shared" si="30"/>
        <v/>
      </c>
      <c r="M176" t="str">
        <f t="shared" si="31"/>
        <v/>
      </c>
      <c r="N176" t="str">
        <f t="shared" si="32"/>
        <v/>
      </c>
      <c r="O176" t="str">
        <f t="shared" si="33"/>
        <v/>
      </c>
      <c r="P176" t="b">
        <f t="shared" si="34"/>
        <v>0</v>
      </c>
      <c r="Q176">
        <f t="shared" si="35"/>
        <v>168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1208</v>
      </c>
      <c r="B177" t="s">
        <v>107</v>
      </c>
      <c r="C177" t="s">
        <v>22</v>
      </c>
      <c r="D177" t="s">
        <v>22</v>
      </c>
      <c r="E177" t="s">
        <v>22</v>
      </c>
      <c r="F177" t="s">
        <v>22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tr">
        <f t="shared" si="30"/>
        <v/>
      </c>
      <c r="M177" t="str">
        <f t="shared" si="31"/>
        <v/>
      </c>
      <c r="N177" t="str">
        <f t="shared" si="32"/>
        <v/>
      </c>
      <c r="O177" t="str">
        <f t="shared" si="33"/>
        <v/>
      </c>
      <c r="P177" t="b">
        <f t="shared" si="34"/>
        <v>0</v>
      </c>
      <c r="Q177">
        <f t="shared" si="35"/>
        <v>169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1209</v>
      </c>
      <c r="B178" t="s">
        <v>114</v>
      </c>
      <c r="C178" t="s">
        <v>22</v>
      </c>
      <c r="D178" t="s">
        <v>22</v>
      </c>
      <c r="E178" t="s">
        <v>22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tr">
        <f t="shared" si="30"/>
        <v/>
      </c>
      <c r="M178" t="str">
        <f t="shared" si="31"/>
        <v/>
      </c>
      <c r="N178" t="str">
        <f t="shared" si="32"/>
        <v/>
      </c>
      <c r="O178" t="str">
        <f t="shared" si="33"/>
        <v/>
      </c>
      <c r="P178" t="b">
        <f t="shared" si="34"/>
        <v>0</v>
      </c>
      <c r="Q178">
        <f t="shared" si="35"/>
        <v>170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1210</v>
      </c>
      <c r="B179" t="s">
        <v>121</v>
      </c>
      <c r="C179" t="s">
        <v>22</v>
      </c>
      <c r="D179" t="s">
        <v>22</v>
      </c>
      <c r="E179" t="s">
        <v>22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 t="str">
        <f t="shared" si="30"/>
        <v/>
      </c>
      <c r="M179" t="str">
        <f t="shared" si="31"/>
        <v/>
      </c>
      <c r="N179" t="str">
        <f t="shared" si="32"/>
        <v/>
      </c>
      <c r="O179" t="str">
        <f t="shared" si="33"/>
        <v/>
      </c>
      <c r="P179" t="b">
        <f t="shared" si="34"/>
        <v>0</v>
      </c>
      <c r="Q179">
        <f t="shared" si="35"/>
        <v>171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1211</v>
      </c>
      <c r="B180" t="s">
        <v>125</v>
      </c>
      <c r="C180" t="s">
        <v>22</v>
      </c>
      <c r="D180" t="s">
        <v>22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tr">
        <f t="shared" si="30"/>
        <v/>
      </c>
      <c r="M180" t="str">
        <f t="shared" si="31"/>
        <v/>
      </c>
      <c r="N180" t="str">
        <f t="shared" si="32"/>
        <v/>
      </c>
      <c r="O180" t="str">
        <f t="shared" si="33"/>
        <v/>
      </c>
      <c r="P180" t="b">
        <f t="shared" si="34"/>
        <v>0</v>
      </c>
      <c r="Q180">
        <f t="shared" si="35"/>
        <v>172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1212</v>
      </c>
      <c r="B181" t="s">
        <v>130</v>
      </c>
      <c r="C181" t="s">
        <v>22</v>
      </c>
      <c r="D181" t="s">
        <v>22</v>
      </c>
      <c r="E181" t="s">
        <v>22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tr">
        <f t="shared" si="30"/>
        <v/>
      </c>
      <c r="M181" t="str">
        <f t="shared" si="31"/>
        <v/>
      </c>
      <c r="N181" t="str">
        <f t="shared" si="32"/>
        <v/>
      </c>
      <c r="O181" t="str">
        <f t="shared" si="33"/>
        <v/>
      </c>
      <c r="P181" t="b">
        <f t="shared" si="34"/>
        <v>0</v>
      </c>
      <c r="Q181">
        <f t="shared" si="35"/>
        <v>173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1213</v>
      </c>
      <c r="B182" t="s">
        <v>133</v>
      </c>
      <c r="C182" t="s">
        <v>22</v>
      </c>
      <c r="D182" t="s">
        <v>22</v>
      </c>
      <c r="E182" t="s">
        <v>22</v>
      </c>
      <c r="F182" t="s">
        <v>22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tr">
        <f t="shared" si="30"/>
        <v/>
      </c>
      <c r="M182" t="str">
        <f t="shared" si="31"/>
        <v/>
      </c>
      <c r="N182" t="str">
        <f t="shared" si="32"/>
        <v/>
      </c>
      <c r="O182" t="str">
        <f t="shared" si="33"/>
        <v/>
      </c>
      <c r="P182" t="b">
        <f t="shared" si="34"/>
        <v>0</v>
      </c>
      <c r="Q182">
        <f t="shared" si="35"/>
        <v>174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1214</v>
      </c>
      <c r="B183" t="s">
        <v>138</v>
      </c>
      <c r="C183" t="s">
        <v>22</v>
      </c>
      <c r="D183" t="s">
        <v>22</v>
      </c>
      <c r="E183" t="s">
        <v>22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tr">
        <f t="shared" si="30"/>
        <v/>
      </c>
      <c r="M183" t="str">
        <f t="shared" si="31"/>
        <v/>
      </c>
      <c r="N183" t="str">
        <f t="shared" si="32"/>
        <v/>
      </c>
      <c r="O183" t="str">
        <f t="shared" si="33"/>
        <v/>
      </c>
      <c r="P183" t="b">
        <f t="shared" si="34"/>
        <v>0</v>
      </c>
      <c r="Q183">
        <f t="shared" si="35"/>
        <v>175</v>
      </c>
      <c r="R183">
        <v>0</v>
      </c>
      <c r="S183">
        <v>0</v>
      </c>
      <c r="T183">
        <v>0</v>
      </c>
      <c r="U18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FA26-3339-41B2-AD3D-B4062BF1E073}">
  <dimension ref="A1:B156"/>
  <sheetViews>
    <sheetView topLeftCell="A121" workbookViewId="0">
      <selection activeCell="B2" sqref="B2"/>
    </sheetView>
  </sheetViews>
  <sheetFormatPr defaultRowHeight="15" x14ac:dyDescent="0.25"/>
  <cols>
    <col min="1" max="1" width="4" bestFit="1" customWidth="1"/>
    <col min="2" max="2" width="21.85546875" bestFit="1" customWidth="1"/>
  </cols>
  <sheetData>
    <row r="1" spans="1:2" x14ac:dyDescent="0.25">
      <c r="A1" s="3">
        <v>1</v>
      </c>
      <c r="B1" s="4" t="s">
        <v>597</v>
      </c>
    </row>
    <row r="2" spans="1:2" x14ac:dyDescent="0.25">
      <c r="A2" s="1">
        <v>2</v>
      </c>
      <c r="B2" s="2" t="s">
        <v>600</v>
      </c>
    </row>
    <row r="3" spans="1:2" x14ac:dyDescent="0.25">
      <c r="A3" s="3">
        <v>3</v>
      </c>
      <c r="B3" s="4" t="s">
        <v>603</v>
      </c>
    </row>
    <row r="4" spans="1:2" x14ac:dyDescent="0.25">
      <c r="A4" s="1">
        <v>4</v>
      </c>
      <c r="B4" s="2" t="s">
        <v>606</v>
      </c>
    </row>
    <row r="5" spans="1:2" x14ac:dyDescent="0.25">
      <c r="A5" s="3">
        <v>5</v>
      </c>
      <c r="B5" s="4" t="s">
        <v>608</v>
      </c>
    </row>
    <row r="6" spans="1:2" x14ac:dyDescent="0.25">
      <c r="A6" s="1">
        <v>6</v>
      </c>
      <c r="B6" s="2" t="s">
        <v>610</v>
      </c>
    </row>
    <row r="7" spans="1:2" x14ac:dyDescent="0.25">
      <c r="A7" s="3">
        <v>7</v>
      </c>
      <c r="B7" s="4" t="s">
        <v>613</v>
      </c>
    </row>
    <row r="8" spans="1:2" x14ac:dyDescent="0.25">
      <c r="A8" s="1">
        <v>8</v>
      </c>
      <c r="B8" s="2" t="s">
        <v>615</v>
      </c>
    </row>
    <row r="9" spans="1:2" x14ac:dyDescent="0.25">
      <c r="A9" s="3">
        <v>9</v>
      </c>
      <c r="B9" s="4" t="s">
        <v>617</v>
      </c>
    </row>
    <row r="10" spans="1:2" x14ac:dyDescent="0.25">
      <c r="A10" s="1">
        <v>10</v>
      </c>
      <c r="B10" s="2" t="s">
        <v>621</v>
      </c>
    </row>
    <row r="11" spans="1:2" x14ac:dyDescent="0.25">
      <c r="A11" s="3">
        <v>11</v>
      </c>
      <c r="B11" s="4" t="s">
        <v>623</v>
      </c>
    </row>
    <row r="12" spans="1:2" x14ac:dyDescent="0.25">
      <c r="A12" s="1">
        <v>12</v>
      </c>
      <c r="B12" s="2" t="s">
        <v>626</v>
      </c>
    </row>
    <row r="13" spans="1:2" x14ac:dyDescent="0.25">
      <c r="A13" s="3">
        <v>13</v>
      </c>
      <c r="B13" s="4" t="s">
        <v>630</v>
      </c>
    </row>
    <row r="14" spans="1:2" x14ac:dyDescent="0.25">
      <c r="A14" s="1">
        <v>14</v>
      </c>
      <c r="B14" s="2" t="s">
        <v>632</v>
      </c>
    </row>
    <row r="15" spans="1:2" x14ac:dyDescent="0.25">
      <c r="A15" s="3">
        <v>15</v>
      </c>
      <c r="B15" s="4" t="s">
        <v>636</v>
      </c>
    </row>
    <row r="16" spans="1:2" x14ac:dyDescent="0.25">
      <c r="A16" s="1">
        <v>16</v>
      </c>
      <c r="B16" s="2" t="s">
        <v>639</v>
      </c>
    </row>
    <row r="17" spans="1:2" x14ac:dyDescent="0.25">
      <c r="A17" s="3">
        <v>17</v>
      </c>
      <c r="B17" s="4" t="s">
        <v>642</v>
      </c>
    </row>
    <row r="18" spans="1:2" x14ac:dyDescent="0.25">
      <c r="A18" s="1">
        <v>18</v>
      </c>
      <c r="B18" s="2" t="s">
        <v>645</v>
      </c>
    </row>
    <row r="19" spans="1:2" x14ac:dyDescent="0.25">
      <c r="A19" s="3">
        <v>19</v>
      </c>
      <c r="B19" s="4" t="s">
        <v>648</v>
      </c>
    </row>
    <row r="20" spans="1:2" x14ac:dyDescent="0.25">
      <c r="A20" s="1">
        <v>20</v>
      </c>
      <c r="B20" s="2" t="s">
        <v>651</v>
      </c>
    </row>
    <row r="21" spans="1:2" x14ac:dyDescent="0.25">
      <c r="A21" s="3">
        <v>21</v>
      </c>
      <c r="B21" s="4" t="s">
        <v>654</v>
      </c>
    </row>
    <row r="22" spans="1:2" x14ac:dyDescent="0.25">
      <c r="A22" s="1">
        <v>22</v>
      </c>
      <c r="B22" s="2" t="s">
        <v>655</v>
      </c>
    </row>
    <row r="23" spans="1:2" x14ac:dyDescent="0.25">
      <c r="A23" s="3">
        <v>23</v>
      </c>
      <c r="B23" s="4" t="s">
        <v>656</v>
      </c>
    </row>
    <row r="24" spans="1:2" x14ac:dyDescent="0.25">
      <c r="A24" s="1">
        <v>24</v>
      </c>
      <c r="B24" s="2" t="s">
        <v>659</v>
      </c>
    </row>
    <row r="25" spans="1:2" x14ac:dyDescent="0.25">
      <c r="A25" s="3">
        <v>25</v>
      </c>
      <c r="B25" s="4" t="s">
        <v>661</v>
      </c>
    </row>
    <row r="26" spans="1:2" x14ac:dyDescent="0.25">
      <c r="A26" s="1">
        <v>26</v>
      </c>
      <c r="B26" s="2" t="s">
        <v>663</v>
      </c>
    </row>
    <row r="27" spans="1:2" x14ac:dyDescent="0.25">
      <c r="A27" s="3">
        <v>27</v>
      </c>
      <c r="B27" s="4" t="s">
        <v>666</v>
      </c>
    </row>
    <row r="28" spans="1:2" x14ac:dyDescent="0.25">
      <c r="A28" s="1">
        <v>28</v>
      </c>
      <c r="B28" s="2" t="s">
        <v>668</v>
      </c>
    </row>
    <row r="29" spans="1:2" x14ac:dyDescent="0.25">
      <c r="A29" s="3">
        <v>29</v>
      </c>
      <c r="B29" s="4" t="s">
        <v>669</v>
      </c>
    </row>
    <row r="30" spans="1:2" x14ac:dyDescent="0.25">
      <c r="A30" s="1">
        <v>30</v>
      </c>
      <c r="B30" s="2" t="s">
        <v>671</v>
      </c>
    </row>
    <row r="31" spans="1:2" x14ac:dyDescent="0.25">
      <c r="A31" s="3">
        <v>31</v>
      </c>
      <c r="B31" s="4" t="s">
        <v>674</v>
      </c>
    </row>
    <row r="32" spans="1:2" x14ac:dyDescent="0.25">
      <c r="A32" s="1">
        <v>32</v>
      </c>
      <c r="B32" s="2" t="s">
        <v>678</v>
      </c>
    </row>
    <row r="33" spans="1:2" x14ac:dyDescent="0.25">
      <c r="A33" s="3">
        <v>33</v>
      </c>
      <c r="B33" s="4" t="s">
        <v>681</v>
      </c>
    </row>
    <row r="34" spans="1:2" x14ac:dyDescent="0.25">
      <c r="A34" s="1">
        <v>34</v>
      </c>
      <c r="B34" s="2" t="s">
        <v>684</v>
      </c>
    </row>
    <row r="35" spans="1:2" x14ac:dyDescent="0.25">
      <c r="A35" s="3">
        <v>35</v>
      </c>
      <c r="B35" s="4" t="s">
        <v>686</v>
      </c>
    </row>
    <row r="36" spans="1:2" x14ac:dyDescent="0.25">
      <c r="A36" s="1">
        <v>36</v>
      </c>
      <c r="B36" s="2" t="s">
        <v>688</v>
      </c>
    </row>
    <row r="37" spans="1:2" x14ac:dyDescent="0.25">
      <c r="A37" s="3">
        <v>37</v>
      </c>
      <c r="B37" s="4" t="s">
        <v>691</v>
      </c>
    </row>
    <row r="38" spans="1:2" x14ac:dyDescent="0.25">
      <c r="A38" s="1">
        <v>38</v>
      </c>
      <c r="B38" s="2" t="s">
        <v>695</v>
      </c>
    </row>
    <row r="39" spans="1:2" x14ac:dyDescent="0.25">
      <c r="A39" s="3">
        <v>39</v>
      </c>
      <c r="B39" s="4" t="s">
        <v>699</v>
      </c>
    </row>
    <row r="40" spans="1:2" x14ac:dyDescent="0.25">
      <c r="A40" s="1">
        <v>40</v>
      </c>
      <c r="B40" s="2" t="s">
        <v>702</v>
      </c>
    </row>
    <row r="41" spans="1:2" x14ac:dyDescent="0.25">
      <c r="A41" s="3">
        <v>41</v>
      </c>
      <c r="B41" s="4" t="s">
        <v>705</v>
      </c>
    </row>
    <row r="42" spans="1:2" x14ac:dyDescent="0.25">
      <c r="A42" s="1">
        <v>42</v>
      </c>
      <c r="B42" s="2" t="s">
        <v>709</v>
      </c>
    </row>
    <row r="43" spans="1:2" x14ac:dyDescent="0.25">
      <c r="A43" s="3">
        <v>43</v>
      </c>
      <c r="B43" s="4" t="s">
        <v>712</v>
      </c>
    </row>
    <row r="44" spans="1:2" x14ac:dyDescent="0.25">
      <c r="A44" s="1">
        <v>44</v>
      </c>
      <c r="B44" s="2" t="s">
        <v>715</v>
      </c>
    </row>
    <row r="45" spans="1:2" x14ac:dyDescent="0.25">
      <c r="A45" s="3">
        <v>45</v>
      </c>
      <c r="B45" s="4" t="s">
        <v>718</v>
      </c>
    </row>
    <row r="46" spans="1:2" x14ac:dyDescent="0.25">
      <c r="A46" s="1">
        <v>46</v>
      </c>
      <c r="B46" s="2" t="s">
        <v>720</v>
      </c>
    </row>
    <row r="47" spans="1:2" x14ac:dyDescent="0.25">
      <c r="A47" s="3">
        <v>47</v>
      </c>
      <c r="B47" s="4" t="s">
        <v>722</v>
      </c>
    </row>
    <row r="48" spans="1:2" x14ac:dyDescent="0.25">
      <c r="A48" s="1">
        <v>48</v>
      </c>
      <c r="B48" s="2" t="s">
        <v>724</v>
      </c>
    </row>
    <row r="49" spans="1:2" x14ac:dyDescent="0.25">
      <c r="A49" s="3">
        <v>49</v>
      </c>
      <c r="B49" s="4" t="s">
        <v>725</v>
      </c>
    </row>
    <row r="50" spans="1:2" x14ac:dyDescent="0.25">
      <c r="A50" s="1">
        <v>50</v>
      </c>
      <c r="B50" s="2" t="s">
        <v>726</v>
      </c>
    </row>
    <row r="51" spans="1:2" x14ac:dyDescent="0.25">
      <c r="A51" s="3">
        <v>51</v>
      </c>
      <c r="B51" s="4" t="s">
        <v>729</v>
      </c>
    </row>
    <row r="52" spans="1:2" x14ac:dyDescent="0.25">
      <c r="A52" s="1">
        <v>52</v>
      </c>
      <c r="B52" s="2" t="s">
        <v>732</v>
      </c>
    </row>
    <row r="53" spans="1:2" x14ac:dyDescent="0.25">
      <c r="A53" s="3">
        <v>53</v>
      </c>
      <c r="B53" s="4" t="s">
        <v>735</v>
      </c>
    </row>
    <row r="54" spans="1:2" x14ac:dyDescent="0.25">
      <c r="A54" s="1">
        <v>54</v>
      </c>
      <c r="B54" s="2" t="s">
        <v>738</v>
      </c>
    </row>
    <row r="55" spans="1:2" x14ac:dyDescent="0.25">
      <c r="A55" s="3">
        <v>55</v>
      </c>
      <c r="B55" s="4" t="s">
        <v>741</v>
      </c>
    </row>
    <row r="56" spans="1:2" x14ac:dyDescent="0.25">
      <c r="A56" s="1">
        <v>56</v>
      </c>
      <c r="B56" s="2" t="s">
        <v>744</v>
      </c>
    </row>
    <row r="57" spans="1:2" x14ac:dyDescent="0.25">
      <c r="A57" s="3">
        <v>57</v>
      </c>
      <c r="B57" s="4" t="s">
        <v>747</v>
      </c>
    </row>
    <row r="58" spans="1:2" x14ac:dyDescent="0.25">
      <c r="A58" s="1">
        <v>58</v>
      </c>
      <c r="B58" s="2" t="s">
        <v>751</v>
      </c>
    </row>
    <row r="59" spans="1:2" x14ac:dyDescent="0.25">
      <c r="A59" s="3">
        <v>59</v>
      </c>
      <c r="B59" s="4" t="s">
        <v>753</v>
      </c>
    </row>
    <row r="60" spans="1:2" x14ac:dyDescent="0.25">
      <c r="A60" s="1">
        <v>60</v>
      </c>
      <c r="B60" s="2" t="s">
        <v>754</v>
      </c>
    </row>
    <row r="61" spans="1:2" x14ac:dyDescent="0.25">
      <c r="A61" s="3">
        <v>61</v>
      </c>
      <c r="B61" s="4" t="s">
        <v>755</v>
      </c>
    </row>
    <row r="62" spans="1:2" x14ac:dyDescent="0.25">
      <c r="A62" s="1">
        <v>62</v>
      </c>
      <c r="B62" s="2" t="s">
        <v>758</v>
      </c>
    </row>
    <row r="63" spans="1:2" x14ac:dyDescent="0.25">
      <c r="A63" s="3">
        <v>63</v>
      </c>
      <c r="B63" s="4" t="s">
        <v>760</v>
      </c>
    </row>
    <row r="64" spans="1:2" x14ac:dyDescent="0.25">
      <c r="A64" s="1">
        <v>64</v>
      </c>
      <c r="B64" s="2" t="s">
        <v>763</v>
      </c>
    </row>
    <row r="65" spans="1:2" x14ac:dyDescent="0.25">
      <c r="A65" s="3">
        <v>65</v>
      </c>
      <c r="B65" s="4" t="s">
        <v>766</v>
      </c>
    </row>
    <row r="66" spans="1:2" x14ac:dyDescent="0.25">
      <c r="A66" s="1">
        <v>66</v>
      </c>
      <c r="B66" s="2" t="s">
        <v>769</v>
      </c>
    </row>
    <row r="67" spans="1:2" x14ac:dyDescent="0.25">
      <c r="A67" s="3">
        <v>67</v>
      </c>
      <c r="B67" s="4" t="s">
        <v>772</v>
      </c>
    </row>
    <row r="68" spans="1:2" x14ac:dyDescent="0.25">
      <c r="A68" s="1">
        <v>68</v>
      </c>
      <c r="B68" s="2" t="s">
        <v>774</v>
      </c>
    </row>
    <row r="69" spans="1:2" x14ac:dyDescent="0.25">
      <c r="A69" s="3">
        <v>69</v>
      </c>
      <c r="B69" s="4" t="s">
        <v>777</v>
      </c>
    </row>
    <row r="70" spans="1:2" x14ac:dyDescent="0.25">
      <c r="A70" s="1">
        <v>70</v>
      </c>
      <c r="B70" s="2" t="s">
        <v>780</v>
      </c>
    </row>
    <row r="71" spans="1:2" x14ac:dyDescent="0.25">
      <c r="A71" s="3">
        <v>71</v>
      </c>
      <c r="B71" s="4" t="s">
        <v>784</v>
      </c>
    </row>
    <row r="72" spans="1:2" x14ac:dyDescent="0.25">
      <c r="A72" s="1">
        <v>72</v>
      </c>
      <c r="B72" s="2" t="s">
        <v>786</v>
      </c>
    </row>
    <row r="73" spans="1:2" x14ac:dyDescent="0.25">
      <c r="A73" s="3">
        <v>73</v>
      </c>
      <c r="B73" s="4" t="s">
        <v>789</v>
      </c>
    </row>
    <row r="74" spans="1:2" x14ac:dyDescent="0.25">
      <c r="A74" s="1">
        <v>74</v>
      </c>
      <c r="B74" s="2" t="s">
        <v>792</v>
      </c>
    </row>
    <row r="75" spans="1:2" x14ac:dyDescent="0.25">
      <c r="A75" s="3">
        <v>75</v>
      </c>
      <c r="B75" s="4" t="s">
        <v>796</v>
      </c>
    </row>
    <row r="76" spans="1:2" x14ac:dyDescent="0.25">
      <c r="A76" s="1">
        <v>76</v>
      </c>
      <c r="B76" s="2" t="s">
        <v>800</v>
      </c>
    </row>
    <row r="77" spans="1:2" x14ac:dyDescent="0.25">
      <c r="A77" s="3">
        <v>77</v>
      </c>
      <c r="B77" s="4" t="s">
        <v>803</v>
      </c>
    </row>
    <row r="78" spans="1:2" x14ac:dyDescent="0.25">
      <c r="A78" s="1">
        <v>78</v>
      </c>
      <c r="B78" s="2" t="s">
        <v>807</v>
      </c>
    </row>
    <row r="79" spans="1:2" x14ac:dyDescent="0.25">
      <c r="A79" s="3">
        <v>79</v>
      </c>
      <c r="B79" s="4" t="s">
        <v>810</v>
      </c>
    </row>
    <row r="80" spans="1:2" x14ac:dyDescent="0.25">
      <c r="A80" s="1">
        <v>80</v>
      </c>
      <c r="B80" s="2" t="s">
        <v>814</v>
      </c>
    </row>
    <row r="81" spans="1:2" x14ac:dyDescent="0.25">
      <c r="A81" s="3">
        <v>81</v>
      </c>
      <c r="B81" s="4" t="s">
        <v>817</v>
      </c>
    </row>
    <row r="82" spans="1:2" x14ac:dyDescent="0.25">
      <c r="A82" s="1">
        <v>82</v>
      </c>
      <c r="B82" s="2" t="s">
        <v>820</v>
      </c>
    </row>
    <row r="83" spans="1:2" x14ac:dyDescent="0.25">
      <c r="A83" s="3">
        <v>83</v>
      </c>
      <c r="B83" s="4" t="s">
        <v>823</v>
      </c>
    </row>
    <row r="84" spans="1:2" x14ac:dyDescent="0.25">
      <c r="A84" s="1">
        <v>84</v>
      </c>
      <c r="B84" s="2" t="s">
        <v>826</v>
      </c>
    </row>
    <row r="85" spans="1:2" x14ac:dyDescent="0.25">
      <c r="A85" s="3">
        <v>85</v>
      </c>
      <c r="B85" s="4" t="s">
        <v>828</v>
      </c>
    </row>
    <row r="86" spans="1:2" x14ac:dyDescent="0.25">
      <c r="A86" s="1">
        <v>86</v>
      </c>
      <c r="B86" s="2" t="s">
        <v>830</v>
      </c>
    </row>
    <row r="87" spans="1:2" x14ac:dyDescent="0.25">
      <c r="A87" s="3">
        <v>87</v>
      </c>
      <c r="B87" s="4" t="s">
        <v>832</v>
      </c>
    </row>
    <row r="88" spans="1:2" x14ac:dyDescent="0.25">
      <c r="A88" s="1">
        <v>88</v>
      </c>
      <c r="B88" s="2" t="s">
        <v>835</v>
      </c>
    </row>
    <row r="89" spans="1:2" x14ac:dyDescent="0.25">
      <c r="A89" s="3">
        <v>89</v>
      </c>
      <c r="B89" s="4" t="s">
        <v>837</v>
      </c>
    </row>
    <row r="90" spans="1:2" x14ac:dyDescent="0.25">
      <c r="A90" s="1">
        <v>90</v>
      </c>
      <c r="B90" s="2" t="s">
        <v>841</v>
      </c>
    </row>
    <row r="91" spans="1:2" x14ac:dyDescent="0.25">
      <c r="A91" s="3">
        <v>91</v>
      </c>
      <c r="B91" s="4" t="s">
        <v>842</v>
      </c>
    </row>
    <row r="92" spans="1:2" x14ac:dyDescent="0.25">
      <c r="A92" s="1">
        <v>92</v>
      </c>
      <c r="B92" s="2" t="s">
        <v>844</v>
      </c>
    </row>
    <row r="93" spans="1:2" x14ac:dyDescent="0.25">
      <c r="A93" s="3">
        <v>93</v>
      </c>
      <c r="B93" s="4" t="s">
        <v>847</v>
      </c>
    </row>
    <row r="94" spans="1:2" x14ac:dyDescent="0.25">
      <c r="A94" s="1">
        <v>94</v>
      </c>
      <c r="B94" s="2" t="s">
        <v>850</v>
      </c>
    </row>
    <row r="95" spans="1:2" x14ac:dyDescent="0.25">
      <c r="A95" s="3">
        <v>95</v>
      </c>
      <c r="B95" s="4" t="s">
        <v>853</v>
      </c>
    </row>
    <row r="96" spans="1:2" x14ac:dyDescent="0.25">
      <c r="A96" s="1">
        <v>96</v>
      </c>
      <c r="B96" s="2" t="s">
        <v>855</v>
      </c>
    </row>
    <row r="97" spans="1:2" x14ac:dyDescent="0.25">
      <c r="A97" s="3">
        <v>97</v>
      </c>
      <c r="B97" s="4" t="s">
        <v>857</v>
      </c>
    </row>
    <row r="98" spans="1:2" x14ac:dyDescent="0.25">
      <c r="A98" s="1">
        <v>98</v>
      </c>
      <c r="B98" s="2" t="s">
        <v>859</v>
      </c>
    </row>
    <row r="99" spans="1:2" x14ac:dyDescent="0.25">
      <c r="A99" s="3">
        <v>99</v>
      </c>
      <c r="B99" s="4" t="s">
        <v>861</v>
      </c>
    </row>
    <row r="100" spans="1:2" x14ac:dyDescent="0.25">
      <c r="A100" s="1">
        <v>100</v>
      </c>
      <c r="B100" s="2" t="s">
        <v>864</v>
      </c>
    </row>
    <row r="101" spans="1:2" x14ac:dyDescent="0.25">
      <c r="A101" s="3">
        <v>101</v>
      </c>
      <c r="B101" s="4" t="s">
        <v>866</v>
      </c>
    </row>
    <row r="102" spans="1:2" x14ac:dyDescent="0.25">
      <c r="A102" s="1">
        <v>102</v>
      </c>
      <c r="B102" s="2" t="s">
        <v>868</v>
      </c>
    </row>
    <row r="103" spans="1:2" x14ac:dyDescent="0.25">
      <c r="A103" s="3">
        <v>103</v>
      </c>
      <c r="B103" s="4" t="s">
        <v>870</v>
      </c>
    </row>
    <row r="104" spans="1:2" x14ac:dyDescent="0.25">
      <c r="A104" s="1">
        <v>104</v>
      </c>
      <c r="B104" s="2" t="s">
        <v>873</v>
      </c>
    </row>
    <row r="105" spans="1:2" x14ac:dyDescent="0.25">
      <c r="A105" s="3">
        <v>105</v>
      </c>
      <c r="B105" s="4" t="s">
        <v>875</v>
      </c>
    </row>
    <row r="106" spans="1:2" x14ac:dyDescent="0.25">
      <c r="A106" s="1">
        <v>106</v>
      </c>
      <c r="B106" s="2" t="s">
        <v>878</v>
      </c>
    </row>
    <row r="107" spans="1:2" x14ac:dyDescent="0.25">
      <c r="A107" s="3">
        <v>107</v>
      </c>
      <c r="B107" s="4" t="s">
        <v>880</v>
      </c>
    </row>
    <row r="108" spans="1:2" x14ac:dyDescent="0.25">
      <c r="A108" s="1">
        <v>108</v>
      </c>
      <c r="B108" s="2" t="s">
        <v>881</v>
      </c>
    </row>
    <row r="109" spans="1:2" x14ac:dyDescent="0.25">
      <c r="A109" s="3">
        <v>109</v>
      </c>
      <c r="B109" s="4" t="s">
        <v>883</v>
      </c>
    </row>
    <row r="110" spans="1:2" x14ac:dyDescent="0.25">
      <c r="A110" s="1">
        <v>110</v>
      </c>
      <c r="B110" s="2" t="s">
        <v>886</v>
      </c>
    </row>
    <row r="111" spans="1:2" x14ac:dyDescent="0.25">
      <c r="A111" s="3">
        <v>111</v>
      </c>
      <c r="B111" s="4" t="s">
        <v>890</v>
      </c>
    </row>
    <row r="112" spans="1:2" x14ac:dyDescent="0.25">
      <c r="A112" s="1">
        <v>112</v>
      </c>
      <c r="B112" s="2" t="s">
        <v>892</v>
      </c>
    </row>
    <row r="113" spans="1:2" x14ac:dyDescent="0.25">
      <c r="A113" s="3">
        <v>113</v>
      </c>
      <c r="B113" s="4" t="s">
        <v>894</v>
      </c>
    </row>
    <row r="114" spans="1:2" x14ac:dyDescent="0.25">
      <c r="A114" s="1">
        <v>114</v>
      </c>
      <c r="B114" s="2" t="s">
        <v>896</v>
      </c>
    </row>
    <row r="115" spans="1:2" x14ac:dyDescent="0.25">
      <c r="A115" s="3">
        <v>115</v>
      </c>
      <c r="B115" s="4" t="s">
        <v>899</v>
      </c>
    </row>
    <row r="116" spans="1:2" x14ac:dyDescent="0.25">
      <c r="A116" s="1">
        <v>116</v>
      </c>
      <c r="B116" s="2" t="s">
        <v>902</v>
      </c>
    </row>
    <row r="117" spans="1:2" x14ac:dyDescent="0.25">
      <c r="A117" s="3">
        <v>117</v>
      </c>
      <c r="B117" s="4" t="s">
        <v>906</v>
      </c>
    </row>
    <row r="118" spans="1:2" x14ac:dyDescent="0.25">
      <c r="A118" s="1">
        <v>118</v>
      </c>
      <c r="B118" s="2" t="s">
        <v>908</v>
      </c>
    </row>
    <row r="119" spans="1:2" x14ac:dyDescent="0.25">
      <c r="A119" s="3">
        <v>119</v>
      </c>
      <c r="B119" s="4" t="s">
        <v>910</v>
      </c>
    </row>
    <row r="120" spans="1:2" x14ac:dyDescent="0.25">
      <c r="A120" s="1">
        <v>120</v>
      </c>
      <c r="B120" s="2" t="s">
        <v>913</v>
      </c>
    </row>
    <row r="121" spans="1:2" x14ac:dyDescent="0.25">
      <c r="A121" s="3">
        <v>121</v>
      </c>
      <c r="B121" s="4" t="s">
        <v>915</v>
      </c>
    </row>
    <row r="122" spans="1:2" x14ac:dyDescent="0.25">
      <c r="A122" s="1">
        <v>122</v>
      </c>
      <c r="B122" s="2" t="s">
        <v>917</v>
      </c>
    </row>
    <row r="123" spans="1:2" x14ac:dyDescent="0.25">
      <c r="A123" s="3">
        <v>123</v>
      </c>
      <c r="B123" s="4" t="s">
        <v>919</v>
      </c>
    </row>
    <row r="124" spans="1:2" x14ac:dyDescent="0.25">
      <c r="A124" s="1">
        <v>124</v>
      </c>
      <c r="B124" s="2" t="s">
        <v>921</v>
      </c>
    </row>
    <row r="125" spans="1:2" x14ac:dyDescent="0.25">
      <c r="A125" s="3">
        <v>125</v>
      </c>
      <c r="B125" s="4" t="s">
        <v>923</v>
      </c>
    </row>
    <row r="126" spans="1:2" x14ac:dyDescent="0.25">
      <c r="A126" s="1">
        <v>126</v>
      </c>
      <c r="B126" s="2" t="s">
        <v>925</v>
      </c>
    </row>
    <row r="127" spans="1:2" x14ac:dyDescent="0.25">
      <c r="A127" s="3">
        <v>127</v>
      </c>
      <c r="B127" s="4" t="s">
        <v>927</v>
      </c>
    </row>
    <row r="128" spans="1:2" x14ac:dyDescent="0.25">
      <c r="A128" s="1">
        <v>128</v>
      </c>
      <c r="B128" s="2" t="s">
        <v>929</v>
      </c>
    </row>
    <row r="129" spans="1:2" x14ac:dyDescent="0.25">
      <c r="A129" s="3">
        <v>129</v>
      </c>
      <c r="B129" s="4" t="s">
        <v>931</v>
      </c>
    </row>
    <row r="130" spans="1:2" x14ac:dyDescent="0.25">
      <c r="A130" s="1">
        <v>130</v>
      </c>
      <c r="B130" s="2" t="s">
        <v>932</v>
      </c>
    </row>
    <row r="131" spans="1:2" x14ac:dyDescent="0.25">
      <c r="A131" s="3">
        <v>131</v>
      </c>
      <c r="B131" s="4" t="s">
        <v>934</v>
      </c>
    </row>
    <row r="132" spans="1:2" x14ac:dyDescent="0.25">
      <c r="A132" s="1">
        <v>132</v>
      </c>
      <c r="B132" s="2" t="s">
        <v>937</v>
      </c>
    </row>
    <row r="133" spans="1:2" x14ac:dyDescent="0.25">
      <c r="A133" s="3">
        <v>133</v>
      </c>
      <c r="B133" s="4" t="s">
        <v>939</v>
      </c>
    </row>
    <row r="134" spans="1:2" x14ac:dyDescent="0.25">
      <c r="A134" s="1">
        <v>134</v>
      </c>
      <c r="B134" s="2" t="s">
        <v>941</v>
      </c>
    </row>
    <row r="135" spans="1:2" x14ac:dyDescent="0.25">
      <c r="A135" s="3">
        <v>135</v>
      </c>
      <c r="B135" s="4" t="s">
        <v>942</v>
      </c>
    </row>
    <row r="136" spans="1:2" x14ac:dyDescent="0.25">
      <c r="A136" s="1">
        <v>136</v>
      </c>
      <c r="B136" s="2" t="s">
        <v>944</v>
      </c>
    </row>
    <row r="137" spans="1:2" x14ac:dyDescent="0.25">
      <c r="A137" s="3">
        <v>137</v>
      </c>
      <c r="B137" s="4" t="s">
        <v>946</v>
      </c>
    </row>
    <row r="138" spans="1:2" x14ac:dyDescent="0.25">
      <c r="A138" s="1">
        <v>138</v>
      </c>
      <c r="B138" s="2" t="s">
        <v>948</v>
      </c>
    </row>
    <row r="139" spans="1:2" x14ac:dyDescent="0.25">
      <c r="A139" s="3">
        <v>139</v>
      </c>
      <c r="B139" s="4" t="s">
        <v>950</v>
      </c>
    </row>
    <row r="140" spans="1:2" x14ac:dyDescent="0.25">
      <c r="A140" s="1">
        <v>140</v>
      </c>
      <c r="B140" s="2" t="s">
        <v>953</v>
      </c>
    </row>
    <row r="141" spans="1:2" x14ac:dyDescent="0.25">
      <c r="A141" s="3">
        <v>141</v>
      </c>
      <c r="B141" s="4" t="s">
        <v>955</v>
      </c>
    </row>
    <row r="142" spans="1:2" x14ac:dyDescent="0.25">
      <c r="A142" s="1">
        <v>142</v>
      </c>
      <c r="B142" s="2" t="s">
        <v>957</v>
      </c>
    </row>
    <row r="143" spans="1:2" x14ac:dyDescent="0.25">
      <c r="A143" s="3">
        <v>143</v>
      </c>
      <c r="B143" s="4" t="s">
        <v>959</v>
      </c>
    </row>
    <row r="144" spans="1:2" x14ac:dyDescent="0.25">
      <c r="A144" s="1">
        <v>144</v>
      </c>
      <c r="B144" s="2" t="s">
        <v>961</v>
      </c>
    </row>
    <row r="145" spans="1:2" x14ac:dyDescent="0.25">
      <c r="A145" s="3">
        <v>145</v>
      </c>
      <c r="B145" s="4" t="s">
        <v>963</v>
      </c>
    </row>
    <row r="146" spans="1:2" x14ac:dyDescent="0.25">
      <c r="A146" s="1">
        <v>146</v>
      </c>
      <c r="B146" s="2" t="s">
        <v>965</v>
      </c>
    </row>
    <row r="147" spans="1:2" x14ac:dyDescent="0.25">
      <c r="A147" s="3">
        <v>147</v>
      </c>
      <c r="B147" s="4" t="s">
        <v>967</v>
      </c>
    </row>
    <row r="148" spans="1:2" x14ac:dyDescent="0.25">
      <c r="A148" s="1">
        <v>148</v>
      </c>
      <c r="B148" s="2" t="s">
        <v>970</v>
      </c>
    </row>
    <row r="149" spans="1:2" x14ac:dyDescent="0.25">
      <c r="A149" s="1">
        <v>149</v>
      </c>
      <c r="B149" s="2" t="s">
        <v>369</v>
      </c>
    </row>
    <row r="150" spans="1:2" x14ac:dyDescent="0.25">
      <c r="A150" s="3">
        <v>150</v>
      </c>
      <c r="B150" s="4" t="s">
        <v>388</v>
      </c>
    </row>
    <row r="151" spans="1:2" x14ac:dyDescent="0.25">
      <c r="A151" s="1">
        <v>151</v>
      </c>
      <c r="B151" s="2" t="s">
        <v>420</v>
      </c>
    </row>
    <row r="152" spans="1:2" x14ac:dyDescent="0.25">
      <c r="A152" s="3">
        <v>152</v>
      </c>
      <c r="B152" s="4" t="s">
        <v>422</v>
      </c>
    </row>
    <row r="153" spans="1:2" x14ac:dyDescent="0.25">
      <c r="A153" s="1">
        <v>153</v>
      </c>
      <c r="B153" s="2" t="s">
        <v>502</v>
      </c>
    </row>
    <row r="154" spans="1:2" x14ac:dyDescent="0.25">
      <c r="A154" s="3">
        <v>154</v>
      </c>
      <c r="B154" s="4" t="s">
        <v>523</v>
      </c>
    </row>
    <row r="155" spans="1:2" x14ac:dyDescent="0.25">
      <c r="A155" s="1">
        <v>155</v>
      </c>
      <c r="B155" s="2" t="s">
        <v>573</v>
      </c>
    </row>
    <row r="156" spans="1:2" x14ac:dyDescent="0.25">
      <c r="A156" s="3">
        <v>156</v>
      </c>
      <c r="B156" s="4" t="s">
        <v>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2C8D-BA60-4846-953E-CF757EDC6F3F}">
  <dimension ref="A1:AD259"/>
  <sheetViews>
    <sheetView workbookViewId="0">
      <selection activeCell="C10" sqref="C10"/>
    </sheetView>
  </sheetViews>
  <sheetFormatPr defaultRowHeight="15" x14ac:dyDescent="0.25"/>
  <cols>
    <col min="6" max="7" width="19.140625" bestFit="1" customWidth="1"/>
    <col min="14" max="14" width="2" bestFit="1" customWidth="1"/>
    <col min="18" max="18" width="21.85546875" bestFit="1" customWidth="1"/>
  </cols>
  <sheetData>
    <row r="1" spans="1:30" x14ac:dyDescent="0.25">
      <c r="A1" t="s">
        <v>1217</v>
      </c>
      <c r="F1" t="s">
        <v>1218</v>
      </c>
      <c r="R1" s="3" t="s">
        <v>1217</v>
      </c>
      <c r="S1" s="3" t="s">
        <v>338</v>
      </c>
      <c r="T1" s="3" t="s">
        <v>339</v>
      </c>
      <c r="U1" s="3" t="s">
        <v>263</v>
      </c>
      <c r="V1" s="3" t="s">
        <v>340</v>
      </c>
      <c r="W1" s="3" t="s">
        <v>341</v>
      </c>
      <c r="X1" s="3" t="s">
        <v>342</v>
      </c>
      <c r="Y1" s="3" t="s">
        <v>343</v>
      </c>
      <c r="Z1" s="3" t="s">
        <v>344</v>
      </c>
      <c r="AA1" s="3" t="s">
        <v>345</v>
      </c>
      <c r="AB1" s="3" t="s">
        <v>346</v>
      </c>
      <c r="AC1" s="3" t="s">
        <v>347</v>
      </c>
      <c r="AD1" s="3" t="s">
        <v>348</v>
      </c>
    </row>
    <row r="2" spans="1:30" x14ac:dyDescent="0.25">
      <c r="A2" s="2">
        <v>2</v>
      </c>
      <c r="B2" s="1" t="s">
        <v>8</v>
      </c>
      <c r="C2" s="1" t="s">
        <v>8</v>
      </c>
      <c r="D2" s="1" t="s">
        <v>8</v>
      </c>
      <c r="E2" s="1" t="s">
        <v>1032</v>
      </c>
      <c r="F2">
        <f>VLOOKUP(INT(A2), ItemsBonus!$A$1:$B$156, 1, TRUE)</f>
        <v>2</v>
      </c>
      <c r="G2" t="str">
        <f>VLOOKUP(INT(A2), ItemsBonus!$A$1:$B$156, 2, TRUE)</f>
        <v># 089 - Leather Wrist</v>
      </c>
      <c r="R2" s="1"/>
      <c r="S2" s="1" t="s">
        <v>352</v>
      </c>
      <c r="T2" s="1" t="s">
        <v>352</v>
      </c>
      <c r="U2" s="1" t="s">
        <v>352</v>
      </c>
      <c r="V2" s="1" t="s">
        <v>352</v>
      </c>
      <c r="W2" s="1" t="s">
        <v>352</v>
      </c>
      <c r="X2" s="1" t="s">
        <v>352</v>
      </c>
      <c r="Y2" s="1" t="s">
        <v>352</v>
      </c>
      <c r="Z2" s="1" t="s">
        <v>352</v>
      </c>
      <c r="AA2" s="1" t="s">
        <v>352</v>
      </c>
      <c r="AB2" s="1" t="s">
        <v>352</v>
      </c>
      <c r="AC2" s="1" t="s">
        <v>352</v>
      </c>
      <c r="AD2" s="1" t="s">
        <v>352</v>
      </c>
    </row>
    <row r="3" spans="1:30" x14ac:dyDescent="0.25">
      <c r="A3" s="4">
        <v>4</v>
      </c>
      <c r="B3" s="3" t="s">
        <v>8</v>
      </c>
      <c r="C3" s="3" t="s">
        <v>1215</v>
      </c>
      <c r="D3" s="3" t="s">
        <v>8</v>
      </c>
      <c r="E3" s="3" t="s">
        <v>8</v>
      </c>
      <c r="F3">
        <f>VLOOKUP(INT(A3), ItemsBonus!$A$1:$B$156, 1, TRUE)</f>
        <v>4</v>
      </c>
      <c r="G3" t="str">
        <f>VLOOKUP(INT(A3), ItemsBonus!$A$1:$B$156, 2, TRUE)</f>
        <v># 091 - Bone Wrist</v>
      </c>
      <c r="N3">
        <f>VLOOKUP(INT(A2), ItemsBonus!A1:B148, 1, TRUE)</f>
        <v>2</v>
      </c>
      <c r="R3" s="1">
        <v>1</v>
      </c>
      <c r="S3" s="1">
        <v>1</v>
      </c>
      <c r="T3" s="1">
        <v>1</v>
      </c>
      <c r="U3" s="1">
        <v>1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0</v>
      </c>
    </row>
    <row r="4" spans="1:30" x14ac:dyDescent="0.25">
      <c r="A4" s="2">
        <v>5</v>
      </c>
      <c r="B4" s="1" t="s">
        <v>8</v>
      </c>
      <c r="C4" s="1" t="s">
        <v>8</v>
      </c>
      <c r="D4" s="1" t="s">
        <v>8</v>
      </c>
      <c r="E4" s="1" t="s">
        <v>1032</v>
      </c>
      <c r="F4">
        <f>VLOOKUP(INT(A4), ItemsBonus!$A$1:$B$156, 1, TRUE)</f>
        <v>5</v>
      </c>
      <c r="G4" t="str">
        <f>VLOOKUP(INT(A4), ItemsBonus!$A$1:$B$156, 2, TRUE)</f>
        <v># 092 - Mythril Armlet</v>
      </c>
      <c r="R4" s="3">
        <v>2</v>
      </c>
      <c r="S4" s="3">
        <v>1</v>
      </c>
      <c r="T4" s="3">
        <v>1</v>
      </c>
      <c r="U4" s="3">
        <v>1</v>
      </c>
      <c r="V4" s="3">
        <v>0</v>
      </c>
      <c r="W4" s="3">
        <v>0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0</v>
      </c>
    </row>
    <row r="5" spans="1:30" x14ac:dyDescent="0.25">
      <c r="A5" s="4">
        <v>6</v>
      </c>
      <c r="B5" s="3" t="s">
        <v>8</v>
      </c>
      <c r="C5" s="3" t="s">
        <v>8</v>
      </c>
      <c r="D5" s="3" t="s">
        <v>1031</v>
      </c>
      <c r="E5" s="3" t="s">
        <v>8</v>
      </c>
      <c r="F5">
        <f>VLOOKUP(INT(A5), ItemsBonus!$A$1:$B$156, 1, TRUE)</f>
        <v>6</v>
      </c>
      <c r="G5" t="str">
        <f>VLOOKUP(INT(A5), ItemsBonus!$A$1:$B$156, 2, TRUE)</f>
        <v># 093 - Magic Armlet</v>
      </c>
      <c r="R5" s="1">
        <v>3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0</v>
      </c>
    </row>
    <row r="6" spans="1:30" x14ac:dyDescent="0.25">
      <c r="A6" s="2">
        <v>9</v>
      </c>
      <c r="B6" s="1" t="s">
        <v>8</v>
      </c>
      <c r="C6" s="1" t="s">
        <v>8</v>
      </c>
      <c r="D6" s="1" t="s">
        <v>8</v>
      </c>
      <c r="E6" s="1" t="s">
        <v>1032</v>
      </c>
      <c r="F6">
        <f>VLOOKUP(INT(A6), ItemsBonus!$A$1:$B$156, 1, TRUE)</f>
        <v>9</v>
      </c>
      <c r="G6" t="str">
        <f>VLOOKUP(INT(A6), ItemsBonus!$A$1:$B$156, 2, TRUE)</f>
        <v># 096 - N-Kai Armlet</v>
      </c>
      <c r="R6" s="3">
        <v>4</v>
      </c>
      <c r="S6" s="3">
        <v>1</v>
      </c>
      <c r="T6" s="3">
        <v>1</v>
      </c>
      <c r="U6" s="3">
        <v>1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0</v>
      </c>
    </row>
    <row r="7" spans="1:30" x14ac:dyDescent="0.25">
      <c r="A7" s="4">
        <v>11</v>
      </c>
      <c r="B7" s="3" t="s">
        <v>1216</v>
      </c>
      <c r="C7" s="3" t="s">
        <v>8</v>
      </c>
      <c r="D7" s="3" t="s">
        <v>8</v>
      </c>
      <c r="E7" s="3" t="s">
        <v>8</v>
      </c>
      <c r="F7">
        <f>VLOOKUP(INT(A7), ItemsBonus!$A$1:$B$156, 1, TRUE)</f>
        <v>11</v>
      </c>
      <c r="G7" t="str">
        <f>VLOOKUP(INT(A7), ItemsBonus!$A$1:$B$156, 2, TRUE)</f>
        <v># 098 - Thief Gloves</v>
      </c>
      <c r="R7" s="1">
        <v>5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0</v>
      </c>
    </row>
    <row r="8" spans="1:30" x14ac:dyDescent="0.25">
      <c r="A8" s="2">
        <v>12</v>
      </c>
      <c r="B8" s="1" t="s">
        <v>8</v>
      </c>
      <c r="C8" s="1" t="s">
        <v>8</v>
      </c>
      <c r="D8" s="1" t="s">
        <v>8</v>
      </c>
      <c r="E8" s="1" t="s">
        <v>1032</v>
      </c>
      <c r="F8">
        <f>VLOOKUP(INT(A8), ItemsBonus!$A$1:$B$156, 1, TRUE)</f>
        <v>12</v>
      </c>
      <c r="G8" t="str">
        <f>VLOOKUP(INT(A8), ItemsBonus!$A$1:$B$156, 2, TRUE)</f>
        <v># 099 - Dragon Wrist</v>
      </c>
      <c r="R8" s="3">
        <v>6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1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x14ac:dyDescent="0.25">
      <c r="A9" s="4">
        <v>13</v>
      </c>
      <c r="B9" s="3" t="s">
        <v>8</v>
      </c>
      <c r="C9" s="3" t="s">
        <v>1215</v>
      </c>
      <c r="D9" s="3" t="s">
        <v>8</v>
      </c>
      <c r="E9" s="3" t="s">
        <v>8</v>
      </c>
      <c r="F9">
        <f>VLOOKUP(INT(A9), ItemsBonus!$A$1:$B$156, 1, TRUE)</f>
        <v>13</v>
      </c>
      <c r="G9" t="str">
        <f>VLOOKUP(INT(A9), ItemsBonus!$A$1:$B$156, 2, TRUE)</f>
        <v># 100 - Power Wrist</v>
      </c>
      <c r="R9" s="1">
        <v>7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</row>
    <row r="10" spans="1:30" x14ac:dyDescent="0.25">
      <c r="A10" s="2">
        <v>14</v>
      </c>
      <c r="B10" s="1" t="s">
        <v>8</v>
      </c>
      <c r="C10" s="1" t="s">
        <v>1215</v>
      </c>
      <c r="D10" s="1" t="s">
        <v>8</v>
      </c>
      <c r="E10" s="1" t="s">
        <v>8</v>
      </c>
      <c r="F10">
        <f>VLOOKUP(INT(A10), ItemsBonus!$A$1:$B$156, 1, TRUE)</f>
        <v>14</v>
      </c>
      <c r="G10" t="str">
        <f>VLOOKUP(INT(A10), ItemsBonus!$A$1:$B$156, 2, TRUE)</f>
        <v># 101 - Bracer</v>
      </c>
      <c r="R10" s="3">
        <v>8</v>
      </c>
      <c r="S10" s="3">
        <v>1</v>
      </c>
      <c r="T10" s="3">
        <v>1</v>
      </c>
      <c r="U10" s="3">
        <v>1</v>
      </c>
      <c r="V10" s="3">
        <v>0</v>
      </c>
      <c r="W10" s="3">
        <v>0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0</v>
      </c>
    </row>
    <row r="11" spans="1:30" x14ac:dyDescent="0.25">
      <c r="A11" s="4">
        <v>15</v>
      </c>
      <c r="B11" s="3" t="s">
        <v>8</v>
      </c>
      <c r="C11" s="3" t="s">
        <v>8</v>
      </c>
      <c r="D11" s="3" t="s">
        <v>8</v>
      </c>
      <c r="E11" s="3" t="s">
        <v>1032</v>
      </c>
      <c r="F11">
        <f>VLOOKUP(INT(A11), ItemsBonus!$A$1:$B$156, 1, TRUE)</f>
        <v>15</v>
      </c>
      <c r="G11" t="str">
        <f>VLOOKUP(INT(A11), ItemsBonus!$A$1:$B$156, 2, TRUE)</f>
        <v># 102 - Bronze Gloves</v>
      </c>
      <c r="R11" s="1">
        <v>9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0</v>
      </c>
    </row>
    <row r="12" spans="1:30" x14ac:dyDescent="0.25">
      <c r="A12" s="2">
        <v>17</v>
      </c>
      <c r="B12" s="1" t="s">
        <v>8</v>
      </c>
      <c r="C12" s="1" t="s">
        <v>8</v>
      </c>
      <c r="D12" s="1" t="s">
        <v>8</v>
      </c>
      <c r="E12" s="1" t="s">
        <v>1032</v>
      </c>
      <c r="F12">
        <f>VLOOKUP(INT(A12), ItemsBonus!$A$1:$B$156, 1, TRUE)</f>
        <v>17</v>
      </c>
      <c r="G12" t="str">
        <f>VLOOKUP(INT(A12), ItemsBonus!$A$1:$B$156, 2, TRUE)</f>
        <v># 104 - Mythril Gloves</v>
      </c>
      <c r="R12" s="3">
        <v>10</v>
      </c>
      <c r="S12" s="3">
        <v>1</v>
      </c>
      <c r="T12" s="3">
        <v>1</v>
      </c>
      <c r="U12" s="3">
        <v>1</v>
      </c>
      <c r="V12" s="3">
        <v>0</v>
      </c>
      <c r="W12" s="3">
        <v>0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0</v>
      </c>
    </row>
    <row r="13" spans="1:30" x14ac:dyDescent="0.25">
      <c r="A13" s="4">
        <v>20</v>
      </c>
      <c r="B13" s="3" t="s">
        <v>8</v>
      </c>
      <c r="C13" s="3" t="s">
        <v>1215</v>
      </c>
      <c r="D13" s="3" t="s">
        <v>1031</v>
      </c>
      <c r="E13" s="3" t="s">
        <v>8</v>
      </c>
      <c r="F13">
        <f>VLOOKUP(INT(A13), ItemsBonus!$A$1:$B$156, 1, TRUE)</f>
        <v>20</v>
      </c>
      <c r="G13" t="str">
        <f>VLOOKUP(INT(A13), ItemsBonus!$A$1:$B$156, 2, TRUE)</f>
        <v># 107 - Venetia Shield</v>
      </c>
      <c r="R13" s="1">
        <v>11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</row>
    <row r="14" spans="1:30" x14ac:dyDescent="0.25">
      <c r="A14" s="2">
        <v>22</v>
      </c>
      <c r="B14" s="1" t="s">
        <v>8</v>
      </c>
      <c r="C14" s="1" t="s">
        <v>8</v>
      </c>
      <c r="D14" s="1" t="s">
        <v>1031</v>
      </c>
      <c r="E14" s="1" t="s">
        <v>8</v>
      </c>
      <c r="F14">
        <f>VLOOKUP(INT(A14), ItemsBonus!$A$1:$B$156, 1, TRUE)</f>
        <v>22</v>
      </c>
      <c r="G14" t="str">
        <f>VLOOKUP(INT(A14), ItemsBonus!$A$1:$B$156, 2, TRUE)</f>
        <v># 109 - Genji Gloves</v>
      </c>
      <c r="R14" s="3">
        <v>12</v>
      </c>
      <c r="S14" s="3">
        <v>1</v>
      </c>
      <c r="T14" s="3">
        <v>1</v>
      </c>
      <c r="U14" s="3">
        <v>1</v>
      </c>
      <c r="V14" s="3">
        <v>0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0</v>
      </c>
    </row>
    <row r="15" spans="1:30" x14ac:dyDescent="0.25">
      <c r="A15" s="4">
        <v>24</v>
      </c>
      <c r="B15" s="3" t="s">
        <v>1216</v>
      </c>
      <c r="C15" s="3" t="s">
        <v>8</v>
      </c>
      <c r="D15" s="3" t="s">
        <v>8</v>
      </c>
      <c r="E15" s="3" t="s">
        <v>8</v>
      </c>
      <c r="F15">
        <f>VLOOKUP(INT(A15), ItemsBonus!$A$1:$B$156, 1, TRUE)</f>
        <v>24</v>
      </c>
      <c r="G15" t="str">
        <f>VLOOKUP(INT(A15), ItemsBonus!$A$1:$B$156, 2, TRUE)</f>
        <v># 111 - Gauntlets</v>
      </c>
      <c r="R15" s="1">
        <v>13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</row>
    <row r="16" spans="1:30" x14ac:dyDescent="0.25">
      <c r="A16" s="2">
        <v>27</v>
      </c>
      <c r="B16" s="1" t="s">
        <v>8</v>
      </c>
      <c r="C16" s="1" t="s">
        <v>8</v>
      </c>
      <c r="D16" s="1" t="s">
        <v>8</v>
      </c>
      <c r="E16" s="1" t="s">
        <v>1032</v>
      </c>
      <c r="F16">
        <f>VLOOKUP(INT(A16), ItemsBonus!$A$1:$B$156, 1, TRUE)</f>
        <v>27</v>
      </c>
      <c r="G16" t="str">
        <f>VLOOKUP(INT(A16), ItemsBonus!$A$1:$B$156, 2, TRUE)</f>
        <v># 114 - Feather Hat</v>
      </c>
      <c r="R16" s="3">
        <v>14</v>
      </c>
      <c r="S16" s="3">
        <v>1</v>
      </c>
      <c r="T16" s="3">
        <v>1</v>
      </c>
      <c r="U16" s="3">
        <v>1</v>
      </c>
      <c r="V16" s="3">
        <v>0</v>
      </c>
      <c r="W16" s="3">
        <v>0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0</v>
      </c>
    </row>
    <row r="17" spans="1:30" x14ac:dyDescent="0.25">
      <c r="A17" s="4">
        <v>28</v>
      </c>
      <c r="B17" s="3" t="s">
        <v>8</v>
      </c>
      <c r="C17" s="3" t="s">
        <v>1215</v>
      </c>
      <c r="D17" s="3" t="s">
        <v>8</v>
      </c>
      <c r="E17" s="3" t="s">
        <v>8</v>
      </c>
      <c r="F17">
        <f>VLOOKUP(INT(A17), ItemsBonus!$A$1:$B$156, 1, TRUE)</f>
        <v>28</v>
      </c>
      <c r="G17" t="str">
        <f>VLOOKUP(INT(A17), ItemsBonus!$A$1:$B$156, 2, TRUE)</f>
        <v># 115 - Steepled Hat</v>
      </c>
      <c r="R17" s="1">
        <v>15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</row>
    <row r="18" spans="1:30" x14ac:dyDescent="0.25">
      <c r="A18" s="2">
        <v>31</v>
      </c>
      <c r="B18" s="1" t="s">
        <v>1216</v>
      </c>
      <c r="C18" s="1" t="s">
        <v>8</v>
      </c>
      <c r="D18" s="1" t="s">
        <v>8</v>
      </c>
      <c r="E18" s="1" t="s">
        <v>1032</v>
      </c>
      <c r="F18">
        <f>VLOOKUP(INT(A18), ItemsBonus!$A$1:$B$156, 1, TRUE)</f>
        <v>31</v>
      </c>
      <c r="G18" t="str">
        <f>VLOOKUP(INT(A18), ItemsBonus!$A$1:$B$156, 2, TRUE)</f>
        <v># 118 - Bandana</v>
      </c>
      <c r="R18" s="3">
        <v>16</v>
      </c>
      <c r="S18" s="3">
        <v>0</v>
      </c>
      <c r="T18" s="3">
        <v>0</v>
      </c>
      <c r="U18" s="3">
        <v>0</v>
      </c>
      <c r="V18" s="3">
        <v>1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</v>
      </c>
    </row>
    <row r="19" spans="1:30" x14ac:dyDescent="0.25">
      <c r="A19" s="4">
        <v>32</v>
      </c>
      <c r="B19" s="3" t="s">
        <v>8</v>
      </c>
      <c r="C19" s="3" t="s">
        <v>8</v>
      </c>
      <c r="D19" s="3" t="s">
        <v>1031</v>
      </c>
      <c r="E19" s="3" t="s">
        <v>8</v>
      </c>
      <c r="F19">
        <f>VLOOKUP(INT(A19), ItemsBonus!$A$1:$B$156, 1, TRUE)</f>
        <v>32</v>
      </c>
      <c r="G19" t="str">
        <f>VLOOKUP(INT(A19), ItemsBonus!$A$1:$B$156, 2, TRUE)</f>
        <v># 119 - Mage’s Hat</v>
      </c>
      <c r="R19" s="1">
        <v>17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</row>
    <row r="20" spans="1:30" x14ac:dyDescent="0.25">
      <c r="A20" s="2">
        <v>33</v>
      </c>
      <c r="B20" s="1" t="s">
        <v>8</v>
      </c>
      <c r="C20" s="1" t="s">
        <v>8</v>
      </c>
      <c r="D20" s="1" t="s">
        <v>1031</v>
      </c>
      <c r="E20" s="1" t="s">
        <v>1032</v>
      </c>
      <c r="F20">
        <f>VLOOKUP(INT(A20), ItemsBonus!$A$1:$B$156, 1, TRUE)</f>
        <v>33</v>
      </c>
      <c r="G20" t="str">
        <f>VLOOKUP(INT(A20), ItemsBonus!$A$1:$B$156, 2, TRUE)</f>
        <v># 120 - Lamia’s Tiara</v>
      </c>
      <c r="R20" s="3">
        <v>18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</row>
    <row r="21" spans="1:30" x14ac:dyDescent="0.25">
      <c r="A21" s="4">
        <v>34</v>
      </c>
      <c r="B21" s="3" t="s">
        <v>8</v>
      </c>
      <c r="C21" s="3" t="s">
        <v>1215</v>
      </c>
      <c r="D21" s="3" t="s">
        <v>8</v>
      </c>
      <c r="E21" s="3" t="s">
        <v>8</v>
      </c>
      <c r="F21">
        <f>VLOOKUP(INT(A21), ItemsBonus!$A$1:$B$156, 1, TRUE)</f>
        <v>34</v>
      </c>
      <c r="G21" t="str">
        <f>VLOOKUP(INT(A21), ItemsBonus!$A$1:$B$156, 2, TRUE)</f>
        <v># 121 - Ritual Hat</v>
      </c>
      <c r="R21" s="1">
        <v>19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</row>
    <row r="22" spans="1:30" x14ac:dyDescent="0.25">
      <c r="A22" s="2">
        <v>35</v>
      </c>
      <c r="B22" s="1" t="s">
        <v>8</v>
      </c>
      <c r="C22" s="1" t="s">
        <v>1215</v>
      </c>
      <c r="D22" s="1" t="s">
        <v>8</v>
      </c>
      <c r="E22" s="1" t="s">
        <v>8</v>
      </c>
      <c r="F22">
        <f>VLOOKUP(INT(A22), ItemsBonus!$A$1:$B$156, 1, TRUE)</f>
        <v>35</v>
      </c>
      <c r="G22" t="str">
        <f>VLOOKUP(INT(A22), ItemsBonus!$A$1:$B$156, 2, TRUE)</f>
        <v># 122 - Twist Headband</v>
      </c>
      <c r="R22" s="3">
        <v>20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</row>
    <row r="23" spans="1:30" x14ac:dyDescent="0.25">
      <c r="A23" s="4">
        <v>36</v>
      </c>
      <c r="B23" s="3" t="s">
        <v>8</v>
      </c>
      <c r="C23" s="3" t="s">
        <v>8</v>
      </c>
      <c r="D23" s="3" t="s">
        <v>1031</v>
      </c>
      <c r="E23" s="3" t="s">
        <v>1032</v>
      </c>
      <c r="F23">
        <f>VLOOKUP(INT(A23), ItemsBonus!$A$1:$B$156, 1, TRUE)</f>
        <v>36</v>
      </c>
      <c r="G23" t="str">
        <f>VLOOKUP(INT(A23), ItemsBonus!$A$1:$B$156, 2, TRUE)</f>
        <v># 123 - Mantra Band</v>
      </c>
      <c r="R23" s="1">
        <v>21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</row>
    <row r="24" spans="1:30" x14ac:dyDescent="0.25">
      <c r="A24" s="2">
        <v>38</v>
      </c>
      <c r="B24" s="1" t="s">
        <v>1216</v>
      </c>
      <c r="C24" s="1" t="s">
        <v>1215</v>
      </c>
      <c r="D24" s="1" t="s">
        <v>8</v>
      </c>
      <c r="E24" s="1" t="s">
        <v>8</v>
      </c>
      <c r="F24">
        <f>VLOOKUP(INT(A24), ItemsBonus!$A$1:$B$156, 1, TRUE)</f>
        <v>38</v>
      </c>
      <c r="G24" t="str">
        <f>VLOOKUP(INT(A24), ItemsBonus!$A$1:$B$156, 2, TRUE)</f>
        <v># 125 - Green Beret</v>
      </c>
      <c r="R24" s="3">
        <v>22</v>
      </c>
      <c r="S24" s="3">
        <v>0</v>
      </c>
      <c r="T24" s="3">
        <v>0</v>
      </c>
      <c r="U24" s="3">
        <v>0</v>
      </c>
      <c r="V24" s="3">
        <v>1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</row>
    <row r="25" spans="1:30" x14ac:dyDescent="0.25">
      <c r="A25" s="4">
        <v>41</v>
      </c>
      <c r="B25" s="3" t="s">
        <v>8</v>
      </c>
      <c r="C25" s="3" t="s">
        <v>8</v>
      </c>
      <c r="D25" s="3" t="s">
        <v>1031</v>
      </c>
      <c r="E25" s="3" t="s">
        <v>8</v>
      </c>
      <c r="F25">
        <f>VLOOKUP(INT(A25), ItemsBonus!$A$1:$B$156, 1, TRUE)</f>
        <v>41</v>
      </c>
      <c r="G25" t="str">
        <f>VLOOKUP(INT(A25), ItemsBonus!$A$1:$B$156, 2, TRUE)</f>
        <v># 128 - Golden Hairpin</v>
      </c>
      <c r="R25" s="1">
        <v>23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</row>
    <row r="26" spans="1:30" x14ac:dyDescent="0.25">
      <c r="A26" s="2">
        <v>43</v>
      </c>
      <c r="B26" s="1" t="s">
        <v>1216</v>
      </c>
      <c r="C26" s="1" t="s">
        <v>8</v>
      </c>
      <c r="D26" s="1" t="s">
        <v>8</v>
      </c>
      <c r="E26" s="1" t="s">
        <v>8</v>
      </c>
      <c r="F26">
        <f>VLOOKUP(INT(A26), ItemsBonus!$A$1:$B$156, 1, TRUE)</f>
        <v>43</v>
      </c>
      <c r="G26" t="str">
        <f>VLOOKUP(INT(A26), ItemsBonus!$A$1:$B$156, 2, TRUE)</f>
        <v># 130 - Flash Hat</v>
      </c>
      <c r="R26" s="3">
        <v>24</v>
      </c>
      <c r="S26" s="3">
        <v>0</v>
      </c>
      <c r="T26" s="3">
        <v>0</v>
      </c>
      <c r="U26" s="3">
        <v>0</v>
      </c>
      <c r="V26" s="3">
        <v>1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1</v>
      </c>
    </row>
    <row r="27" spans="1:30" x14ac:dyDescent="0.25">
      <c r="A27" s="4">
        <v>45</v>
      </c>
      <c r="B27" s="3" t="s">
        <v>1216</v>
      </c>
      <c r="C27" s="3" t="s">
        <v>8</v>
      </c>
      <c r="D27" s="3" t="s">
        <v>8</v>
      </c>
      <c r="E27" s="3" t="s">
        <v>8</v>
      </c>
      <c r="F27">
        <f>VLOOKUP(INT(A27), ItemsBonus!$A$1:$B$156, 1, TRUE)</f>
        <v>45</v>
      </c>
      <c r="G27" t="str">
        <f>VLOOKUP(INT(A27), ItemsBonus!$A$1:$B$156, 2, TRUE)</f>
        <v># 132 - Thief Hat</v>
      </c>
      <c r="R27" s="1">
        <v>25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0</v>
      </c>
    </row>
    <row r="28" spans="1:30" x14ac:dyDescent="0.25">
      <c r="A28" s="2">
        <v>46</v>
      </c>
      <c r="B28" s="1" t="s">
        <v>8</v>
      </c>
      <c r="C28" s="1" t="s">
        <v>8</v>
      </c>
      <c r="D28" s="1" t="s">
        <v>1031</v>
      </c>
      <c r="E28" s="1" t="s">
        <v>1032</v>
      </c>
      <c r="F28">
        <f>VLOOKUP(INT(A28), ItemsBonus!$A$1:$B$156, 1, TRUE)</f>
        <v>46</v>
      </c>
      <c r="G28" t="str">
        <f>VLOOKUP(INT(A28), ItemsBonus!$A$1:$B$156, 2, TRUE)</f>
        <v># 133 - Holy Miter</v>
      </c>
      <c r="R28" s="3">
        <v>26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</row>
    <row r="29" spans="1:30" x14ac:dyDescent="0.25">
      <c r="A29" s="4">
        <v>51</v>
      </c>
      <c r="B29" s="3" t="s">
        <v>8</v>
      </c>
      <c r="C29" s="3" t="s">
        <v>8</v>
      </c>
      <c r="D29" s="3" t="s">
        <v>8</v>
      </c>
      <c r="E29" s="3" t="s">
        <v>1032</v>
      </c>
      <c r="F29">
        <f>VLOOKUP(INT(A29), ItemsBonus!$A$1:$B$156, 1, TRUE)</f>
        <v>51</v>
      </c>
      <c r="G29" t="str">
        <f>VLOOKUP(INT(A29), ItemsBonus!$A$1:$B$156, 2, TRUE)</f>
        <v># 138 - Iron Helm</v>
      </c>
      <c r="R29" s="1">
        <v>27</v>
      </c>
      <c r="S29" s="1">
        <v>1</v>
      </c>
      <c r="T29" s="1">
        <v>1</v>
      </c>
      <c r="U29" s="1">
        <v>1</v>
      </c>
      <c r="V29" s="1">
        <v>0</v>
      </c>
      <c r="W29" s="1">
        <v>0</v>
      </c>
      <c r="X29" s="1">
        <v>1</v>
      </c>
      <c r="Y29" s="1">
        <v>1</v>
      </c>
      <c r="Z29" s="1">
        <v>0</v>
      </c>
      <c r="AA29" s="1">
        <v>1</v>
      </c>
      <c r="AB29" s="1">
        <v>1</v>
      </c>
      <c r="AC29" s="1">
        <v>1</v>
      </c>
      <c r="AD29" s="1">
        <v>0</v>
      </c>
    </row>
    <row r="30" spans="1:30" x14ac:dyDescent="0.25">
      <c r="A30" s="2">
        <v>52</v>
      </c>
      <c r="B30" s="1" t="s">
        <v>8</v>
      </c>
      <c r="C30" s="1" t="s">
        <v>8</v>
      </c>
      <c r="D30" s="1" t="s">
        <v>8</v>
      </c>
      <c r="E30" s="1" t="s">
        <v>1032</v>
      </c>
      <c r="F30">
        <f>VLOOKUP(INT(A30), ItemsBonus!$A$1:$B$156, 1, TRUE)</f>
        <v>52</v>
      </c>
      <c r="G30" t="str">
        <f>VLOOKUP(INT(A30), ItemsBonus!$A$1:$B$156, 2, TRUE)</f>
        <v># 139 - Barbut</v>
      </c>
      <c r="R30" s="3">
        <v>28</v>
      </c>
      <c r="S30" s="3">
        <v>1</v>
      </c>
      <c r="T30" s="3">
        <v>1</v>
      </c>
      <c r="U30" s="3">
        <v>1</v>
      </c>
      <c r="V30" s="3">
        <v>0</v>
      </c>
      <c r="W30" s="3">
        <v>0</v>
      </c>
      <c r="X30" s="3">
        <v>1</v>
      </c>
      <c r="Y30" s="3">
        <v>1</v>
      </c>
      <c r="Z30" s="3">
        <v>0</v>
      </c>
      <c r="AA30" s="3">
        <v>1</v>
      </c>
      <c r="AB30" s="3">
        <v>1</v>
      </c>
      <c r="AC30" s="3">
        <v>1</v>
      </c>
      <c r="AD30" s="3">
        <v>0</v>
      </c>
    </row>
    <row r="31" spans="1:30" x14ac:dyDescent="0.25">
      <c r="A31" s="4">
        <v>53</v>
      </c>
      <c r="B31" s="3" t="s">
        <v>8</v>
      </c>
      <c r="C31" s="3" t="s">
        <v>8</v>
      </c>
      <c r="D31" s="3" t="s">
        <v>8</v>
      </c>
      <c r="E31" s="3" t="s">
        <v>1032</v>
      </c>
      <c r="F31">
        <f>VLOOKUP(INT(A31), ItemsBonus!$A$1:$B$156, 1, TRUE)</f>
        <v>53</v>
      </c>
      <c r="G31" t="str">
        <f>VLOOKUP(INT(A31), ItemsBonus!$A$1:$B$156, 2, TRUE)</f>
        <v># 140 - Mythril Helm</v>
      </c>
      <c r="R31" s="1">
        <v>29</v>
      </c>
      <c r="S31" s="1">
        <v>1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</row>
    <row r="32" spans="1:30" x14ac:dyDescent="0.25">
      <c r="A32" s="2">
        <v>54</v>
      </c>
      <c r="B32" s="1" t="s">
        <v>8</v>
      </c>
      <c r="C32" s="1" t="s">
        <v>8</v>
      </c>
      <c r="D32" s="1" t="s">
        <v>1031</v>
      </c>
      <c r="E32" s="1" t="s">
        <v>8</v>
      </c>
      <c r="F32">
        <f>VLOOKUP(INT(A32), ItemsBonus!$A$1:$B$156, 1, TRUE)</f>
        <v>54</v>
      </c>
      <c r="G32" t="str">
        <f>VLOOKUP(INT(A32), ItemsBonus!$A$1:$B$156, 2, TRUE)</f>
        <v># 141 - Gold Helm</v>
      </c>
      <c r="R32" s="3">
        <v>30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1</v>
      </c>
      <c r="Y32" s="3">
        <v>1</v>
      </c>
      <c r="Z32" s="3">
        <v>0</v>
      </c>
      <c r="AA32" s="3">
        <v>1</v>
      </c>
      <c r="AB32" s="3">
        <v>1</v>
      </c>
      <c r="AC32" s="3">
        <v>1</v>
      </c>
      <c r="AD32" s="3">
        <v>0</v>
      </c>
    </row>
    <row r="33" spans="1:30" x14ac:dyDescent="0.25">
      <c r="A33" s="4">
        <v>55</v>
      </c>
      <c r="B33" s="3" t="s">
        <v>8</v>
      </c>
      <c r="C33" s="3" t="s">
        <v>1215</v>
      </c>
      <c r="D33" s="3" t="s">
        <v>8</v>
      </c>
      <c r="E33" s="3" t="s">
        <v>8</v>
      </c>
      <c r="F33">
        <f>VLOOKUP(INT(A33), ItemsBonus!$A$1:$B$156, 1, TRUE)</f>
        <v>55</v>
      </c>
      <c r="G33" t="str">
        <f>VLOOKUP(INT(A33), ItemsBonus!$A$1:$B$156, 2, TRUE)</f>
        <v># 142 - Cross Helm</v>
      </c>
      <c r="R33" s="1">
        <v>31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0</v>
      </c>
    </row>
    <row r="34" spans="1:30" x14ac:dyDescent="0.25">
      <c r="A34" s="2">
        <v>56</v>
      </c>
      <c r="B34" s="1" t="s">
        <v>8</v>
      </c>
      <c r="C34" s="1" t="s">
        <v>8</v>
      </c>
      <c r="D34" s="1" t="s">
        <v>8</v>
      </c>
      <c r="E34" s="1" t="s">
        <v>1032</v>
      </c>
      <c r="F34">
        <f>VLOOKUP(INT(A34), ItemsBonus!$A$1:$B$156, 1, TRUE)</f>
        <v>56</v>
      </c>
      <c r="G34" t="str">
        <f>VLOOKUP(INT(A34), ItemsBonus!$A$1:$B$156, 2, TRUE)</f>
        <v># 143 - Diamond Helm</v>
      </c>
      <c r="R34" s="3">
        <v>32</v>
      </c>
      <c r="S34" s="3">
        <v>0</v>
      </c>
      <c r="T34" s="3">
        <v>1</v>
      </c>
      <c r="U34" s="3">
        <v>1</v>
      </c>
      <c r="V34" s="3">
        <v>0</v>
      </c>
      <c r="W34" s="3">
        <v>0</v>
      </c>
      <c r="X34" s="3">
        <v>1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</row>
    <row r="35" spans="1:30" x14ac:dyDescent="0.25">
      <c r="A35" s="4">
        <v>58</v>
      </c>
      <c r="B35" s="3" t="s">
        <v>8</v>
      </c>
      <c r="C35" s="3" t="s">
        <v>1215</v>
      </c>
      <c r="D35" s="3" t="s">
        <v>1031</v>
      </c>
      <c r="E35" s="3" t="s">
        <v>8</v>
      </c>
      <c r="F35">
        <f>VLOOKUP(INT(A35), ItemsBonus!$A$1:$B$156, 1, TRUE)</f>
        <v>58</v>
      </c>
      <c r="G35" t="str">
        <f>VLOOKUP(INT(A35), ItemsBonus!$A$1:$B$156, 2, TRUE)</f>
        <v># 145 - Kaiser Helm</v>
      </c>
      <c r="R35" s="1">
        <v>33</v>
      </c>
      <c r="S35" s="1">
        <v>0</v>
      </c>
      <c r="T35" s="1">
        <v>0</v>
      </c>
      <c r="U35" s="1">
        <v>1</v>
      </c>
      <c r="V35" s="1">
        <v>0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</row>
    <row r="36" spans="1:30" x14ac:dyDescent="0.25">
      <c r="A36" s="2">
        <v>59</v>
      </c>
      <c r="B36" s="1" t="s">
        <v>8</v>
      </c>
      <c r="C36" s="1" t="s">
        <v>8</v>
      </c>
      <c r="D36" s="1" t="s">
        <v>1031</v>
      </c>
      <c r="E36" s="1" t="s">
        <v>8</v>
      </c>
      <c r="F36">
        <f>VLOOKUP(INT(A36), ItemsBonus!$A$1:$B$156, 1, TRUE)</f>
        <v>59</v>
      </c>
      <c r="G36" t="str">
        <f>VLOOKUP(INT(A36), ItemsBonus!$A$1:$B$156, 2, TRUE)</f>
        <v># 146 - Genji Helmet</v>
      </c>
      <c r="R36" s="3">
        <v>34</v>
      </c>
      <c r="S36" s="3">
        <v>1</v>
      </c>
      <c r="T36" s="3">
        <v>1</v>
      </c>
      <c r="U36" s="3">
        <v>1</v>
      </c>
      <c r="V36" s="3">
        <v>0</v>
      </c>
      <c r="W36" s="3">
        <v>0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0</v>
      </c>
    </row>
    <row r="37" spans="1:30" x14ac:dyDescent="0.25">
      <c r="A37" s="4">
        <v>60</v>
      </c>
      <c r="B37" s="3" t="s">
        <v>1216</v>
      </c>
      <c r="C37" s="3" t="s">
        <v>8</v>
      </c>
      <c r="D37" s="3" t="s">
        <v>8</v>
      </c>
      <c r="E37" s="3" t="s">
        <v>8</v>
      </c>
      <c r="F37">
        <f>VLOOKUP(INT(A37), ItemsBonus!$A$1:$B$156, 1, TRUE)</f>
        <v>60</v>
      </c>
      <c r="G37" t="str">
        <f>VLOOKUP(INT(A37), ItemsBonus!$A$1:$B$156, 2, TRUE)</f>
        <v># 147 - Grand Helm</v>
      </c>
      <c r="R37" s="1">
        <v>35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</row>
    <row r="38" spans="1:30" x14ac:dyDescent="0.25">
      <c r="A38" s="2">
        <v>65</v>
      </c>
      <c r="B38" s="1" t="s">
        <v>8</v>
      </c>
      <c r="C38" s="1" t="s">
        <v>8</v>
      </c>
      <c r="D38" s="1" t="s">
        <v>8</v>
      </c>
      <c r="E38" s="1" t="s">
        <v>1032</v>
      </c>
      <c r="F38">
        <f>VLOOKUP(INT(A38), ItemsBonus!$A$1:$B$156, 1, TRUE)</f>
        <v>65</v>
      </c>
      <c r="G38" t="str">
        <f>VLOOKUP(INT(A38), ItemsBonus!$A$1:$B$156, 2, TRUE)</f>
        <v># 152 - Bronze Vest</v>
      </c>
      <c r="R38" s="3">
        <v>36</v>
      </c>
      <c r="S38" s="3">
        <v>1</v>
      </c>
      <c r="T38" s="3">
        <v>1</v>
      </c>
      <c r="U38" s="3">
        <v>1</v>
      </c>
      <c r="V38" s="3">
        <v>0</v>
      </c>
      <c r="W38" s="3">
        <v>0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0</v>
      </c>
    </row>
    <row r="39" spans="1:30" x14ac:dyDescent="0.25">
      <c r="A39" s="4">
        <v>66</v>
      </c>
      <c r="B39" s="3" t="s">
        <v>8</v>
      </c>
      <c r="C39" s="3" t="s">
        <v>1215</v>
      </c>
      <c r="D39" s="3" t="s">
        <v>8</v>
      </c>
      <c r="E39" s="3" t="s">
        <v>8</v>
      </c>
      <c r="F39">
        <f>VLOOKUP(INT(A39), ItemsBonus!$A$1:$B$156, 1, TRUE)</f>
        <v>66</v>
      </c>
      <c r="G39" t="str">
        <f>VLOOKUP(INT(A39), ItemsBonus!$A$1:$B$156, 2, TRUE)</f>
        <v># 153 - Chain Plate</v>
      </c>
      <c r="R39" s="1">
        <v>37</v>
      </c>
      <c r="S39" s="1">
        <v>1</v>
      </c>
      <c r="T39" s="1">
        <v>1</v>
      </c>
      <c r="U39" s="1">
        <v>1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0</v>
      </c>
    </row>
    <row r="40" spans="1:30" x14ac:dyDescent="0.25">
      <c r="A40" s="2">
        <v>69</v>
      </c>
      <c r="B40" s="1" t="s">
        <v>8</v>
      </c>
      <c r="C40" s="1" t="s">
        <v>8</v>
      </c>
      <c r="D40" s="1" t="s">
        <v>1031</v>
      </c>
      <c r="E40" s="1" t="s">
        <v>8</v>
      </c>
      <c r="F40">
        <f>VLOOKUP(INT(A40), ItemsBonus!$A$1:$B$156, 1, TRUE)</f>
        <v>69</v>
      </c>
      <c r="G40" t="str">
        <f>VLOOKUP(INT(A40), ItemsBonus!$A$1:$B$156, 2, TRUE)</f>
        <v># 156 - Magician Cloak</v>
      </c>
      <c r="R40" s="3">
        <v>38</v>
      </c>
      <c r="S40" s="3">
        <v>1</v>
      </c>
      <c r="T40" s="3">
        <v>1</v>
      </c>
      <c r="U40" s="3">
        <v>1</v>
      </c>
      <c r="V40" s="3">
        <v>0</v>
      </c>
      <c r="W40" s="3">
        <v>0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0</v>
      </c>
    </row>
    <row r="41" spans="1:30" x14ac:dyDescent="0.25">
      <c r="A41" s="4">
        <v>70</v>
      </c>
      <c r="B41" s="3" t="s">
        <v>8</v>
      </c>
      <c r="C41" s="3" t="s">
        <v>8</v>
      </c>
      <c r="D41" s="3" t="s">
        <v>8</v>
      </c>
      <c r="E41" s="3" t="s">
        <v>1032</v>
      </c>
      <c r="F41">
        <f>VLOOKUP(INT(A41), ItemsBonus!$A$1:$B$156, 1, TRUE)</f>
        <v>70</v>
      </c>
      <c r="G41" t="str">
        <f>VLOOKUP(INT(A41), ItemsBonus!$A$1:$B$156, 2, TRUE)</f>
        <v># 157 - Survival Vest</v>
      </c>
      <c r="R41" s="1">
        <v>39</v>
      </c>
      <c r="S41" s="1">
        <v>1</v>
      </c>
      <c r="T41" s="1">
        <v>1</v>
      </c>
      <c r="U41" s="1">
        <v>1</v>
      </c>
      <c r="V41" s="1">
        <v>0</v>
      </c>
      <c r="W41" s="1">
        <v>0</v>
      </c>
      <c r="X41" s="1">
        <v>1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</row>
    <row r="42" spans="1:30" x14ac:dyDescent="0.25">
      <c r="A42" s="2">
        <v>71</v>
      </c>
      <c r="B42" s="1" t="s">
        <v>8</v>
      </c>
      <c r="C42" s="1" t="s">
        <v>1215</v>
      </c>
      <c r="D42" s="1" t="s">
        <v>8</v>
      </c>
      <c r="E42" s="1" t="s">
        <v>8</v>
      </c>
      <c r="F42">
        <f>VLOOKUP(INT(A42), ItemsBonus!$A$1:$B$156, 1, TRUE)</f>
        <v>71</v>
      </c>
      <c r="G42" t="str">
        <f>VLOOKUP(INT(A42), ItemsBonus!$A$1:$B$156, 2, TRUE)</f>
        <v># 158 - Brigandine</v>
      </c>
      <c r="R42" s="3">
        <v>40</v>
      </c>
      <c r="S42" s="3">
        <v>1</v>
      </c>
      <c r="T42" s="3">
        <v>1</v>
      </c>
      <c r="U42" s="3">
        <v>1</v>
      </c>
      <c r="V42" s="3">
        <v>0</v>
      </c>
      <c r="W42" s="3">
        <v>0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0</v>
      </c>
    </row>
    <row r="43" spans="1:30" x14ac:dyDescent="0.25">
      <c r="A43" s="4">
        <v>72</v>
      </c>
      <c r="B43" s="3" t="s">
        <v>8</v>
      </c>
      <c r="C43" s="3" t="s">
        <v>1215</v>
      </c>
      <c r="D43" s="3" t="s">
        <v>8</v>
      </c>
      <c r="E43" s="3" t="s">
        <v>1032</v>
      </c>
      <c r="F43">
        <f>VLOOKUP(INT(A43), ItemsBonus!$A$1:$B$156, 1, TRUE)</f>
        <v>72</v>
      </c>
      <c r="G43" t="str">
        <f>VLOOKUP(INT(A43), ItemsBonus!$A$1:$B$156, 2, TRUE)</f>
        <v># 159 - Judo Uniform</v>
      </c>
      <c r="R43" s="1">
        <v>41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0</v>
      </c>
    </row>
    <row r="44" spans="1:30" x14ac:dyDescent="0.25">
      <c r="A44" s="2">
        <v>73</v>
      </c>
      <c r="B44" s="1" t="s">
        <v>8</v>
      </c>
      <c r="C44" s="1" t="s">
        <v>1215</v>
      </c>
      <c r="D44" s="1" t="s">
        <v>8</v>
      </c>
      <c r="E44" s="1" t="s">
        <v>8</v>
      </c>
      <c r="F44">
        <f>VLOOKUP(INT(A44), ItemsBonus!$A$1:$B$156, 1, TRUE)</f>
        <v>73</v>
      </c>
      <c r="G44" t="str">
        <f>VLOOKUP(INT(A44), ItemsBonus!$A$1:$B$156, 2, TRUE)</f>
        <v># 160 - Power Vest</v>
      </c>
      <c r="R44" s="3">
        <v>42</v>
      </c>
      <c r="S44" s="3">
        <v>1</v>
      </c>
      <c r="T44" s="3">
        <v>1</v>
      </c>
      <c r="U44" s="3">
        <v>1</v>
      </c>
      <c r="V44" s="3">
        <v>0</v>
      </c>
      <c r="W44" s="3">
        <v>0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0</v>
      </c>
    </row>
    <row r="45" spans="1:30" x14ac:dyDescent="0.25">
      <c r="A45" s="4">
        <v>75</v>
      </c>
      <c r="B45" s="3" t="s">
        <v>8</v>
      </c>
      <c r="C45" s="3" t="s">
        <v>8</v>
      </c>
      <c r="D45" s="3" t="s">
        <v>1031</v>
      </c>
      <c r="E45" s="3" t="s">
        <v>8</v>
      </c>
      <c r="F45">
        <f>VLOOKUP(INT(A45), ItemsBonus!$A$1:$B$156, 1, TRUE)</f>
        <v>75</v>
      </c>
      <c r="G45" t="str">
        <f>VLOOKUP(INT(A45), ItemsBonus!$A$1:$B$156, 2, TRUE)</f>
        <v># 162 - Demon’s Vest</v>
      </c>
      <c r="R45" s="1">
        <v>43</v>
      </c>
      <c r="S45" s="1">
        <v>1</v>
      </c>
      <c r="T45" s="1">
        <v>1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</row>
    <row r="46" spans="1:30" x14ac:dyDescent="0.25">
      <c r="A46" s="2">
        <v>76</v>
      </c>
      <c r="B46" s="1" t="s">
        <v>8</v>
      </c>
      <c r="C46" s="1" t="s">
        <v>1215</v>
      </c>
      <c r="D46" s="1" t="s">
        <v>1031</v>
      </c>
      <c r="E46" s="1" t="s">
        <v>8</v>
      </c>
      <c r="F46">
        <f>VLOOKUP(INT(A46), ItemsBonus!$A$1:$B$156, 1, TRUE)</f>
        <v>76</v>
      </c>
      <c r="G46" t="str">
        <f>VLOOKUP(INT(A46), ItemsBonus!$A$1:$B$156, 2, TRUE)</f>
        <v># 163 - Minerva’s Plate</v>
      </c>
      <c r="R46" s="3">
        <v>44</v>
      </c>
      <c r="S46" s="3">
        <v>1</v>
      </c>
      <c r="T46" s="3">
        <v>1</v>
      </c>
      <c r="U46" s="3">
        <v>1</v>
      </c>
      <c r="V46" s="3">
        <v>0</v>
      </c>
      <c r="W46" s="3">
        <v>0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0</v>
      </c>
    </row>
    <row r="47" spans="1:30" x14ac:dyDescent="0.25">
      <c r="A47" s="4">
        <v>77</v>
      </c>
      <c r="B47" s="3" t="s">
        <v>1216</v>
      </c>
      <c r="C47" s="3" t="s">
        <v>8</v>
      </c>
      <c r="D47" s="3" t="s">
        <v>8</v>
      </c>
      <c r="E47" s="3" t="s">
        <v>8</v>
      </c>
      <c r="F47">
        <f>VLOOKUP(INT(A47), ItemsBonus!$A$1:$B$156, 1, TRUE)</f>
        <v>77</v>
      </c>
      <c r="G47" t="str">
        <f>VLOOKUP(INT(A47), ItemsBonus!$A$1:$B$156, 2, TRUE)</f>
        <v># 164 - Ninja Gear</v>
      </c>
      <c r="R47" s="1">
        <v>45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1</v>
      </c>
      <c r="AC47" s="1">
        <v>1</v>
      </c>
      <c r="AD47" s="1">
        <v>0</v>
      </c>
    </row>
    <row r="48" spans="1:30" x14ac:dyDescent="0.25">
      <c r="A48" s="2">
        <v>78</v>
      </c>
      <c r="B48" s="1" t="s">
        <v>8</v>
      </c>
      <c r="C48" s="1" t="s">
        <v>8</v>
      </c>
      <c r="D48" s="1" t="s">
        <v>8</v>
      </c>
      <c r="E48" s="1" t="s">
        <v>1032</v>
      </c>
      <c r="F48">
        <f>VLOOKUP(INT(A48), ItemsBonus!$A$1:$B$156, 1, TRUE)</f>
        <v>78</v>
      </c>
      <c r="G48" t="str">
        <f>VLOOKUP(INT(A48), ItemsBonus!$A$1:$B$156, 2, TRUE)</f>
        <v># 165 - Dark Gear</v>
      </c>
      <c r="R48" s="3">
        <v>46</v>
      </c>
      <c r="S48" s="3">
        <v>0</v>
      </c>
      <c r="T48" s="3">
        <v>1</v>
      </c>
      <c r="U48" s="3">
        <v>1</v>
      </c>
      <c r="V48" s="3">
        <v>0</v>
      </c>
      <c r="W48" s="3">
        <v>0</v>
      </c>
      <c r="X48" s="3">
        <v>1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30" x14ac:dyDescent="0.25">
      <c r="A49" s="4">
        <v>80</v>
      </c>
      <c r="B49" s="3" t="s">
        <v>8</v>
      </c>
      <c r="C49" s="3" t="s">
        <v>8</v>
      </c>
      <c r="D49" s="3" t="s">
        <v>8</v>
      </c>
      <c r="E49" s="3" t="s">
        <v>1032</v>
      </c>
      <c r="F49">
        <f>VLOOKUP(INT(A49), ItemsBonus!$A$1:$B$156, 1, TRUE)</f>
        <v>80</v>
      </c>
      <c r="G49" t="str">
        <f>VLOOKUP(INT(A49), ItemsBonus!$A$1:$B$156, 2, TRUE)</f>
        <v># 167 - Brave Suit</v>
      </c>
      <c r="R49" s="1">
        <v>47</v>
      </c>
      <c r="S49" s="1">
        <v>1</v>
      </c>
      <c r="T49" s="1">
        <v>1</v>
      </c>
      <c r="U49" s="1">
        <v>1</v>
      </c>
      <c r="V49" s="1">
        <v>0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0</v>
      </c>
    </row>
    <row r="50" spans="1:30" x14ac:dyDescent="0.25">
      <c r="A50" s="2">
        <v>81</v>
      </c>
      <c r="B50" s="1" t="s">
        <v>8</v>
      </c>
      <c r="C50" s="1" t="s">
        <v>1215</v>
      </c>
      <c r="D50" s="1" t="s">
        <v>1031</v>
      </c>
      <c r="E50" s="1" t="s">
        <v>8</v>
      </c>
      <c r="F50">
        <f>VLOOKUP(INT(A50), ItemsBonus!$A$1:$B$156, 1, TRUE)</f>
        <v>81</v>
      </c>
      <c r="G50" t="str">
        <f>VLOOKUP(INT(A50), ItemsBonus!$A$1:$B$156, 2, TRUE)</f>
        <v># 168 - Cotton Robe</v>
      </c>
      <c r="R50" s="3">
        <v>48</v>
      </c>
      <c r="S50" s="3">
        <v>1</v>
      </c>
      <c r="T50" s="3">
        <v>1</v>
      </c>
      <c r="U50" s="3">
        <v>1</v>
      </c>
      <c r="V50" s="3">
        <v>0</v>
      </c>
      <c r="W50" s="3">
        <v>0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0</v>
      </c>
    </row>
    <row r="51" spans="1:30" x14ac:dyDescent="0.25">
      <c r="A51" s="4">
        <v>82</v>
      </c>
      <c r="B51" s="3" t="s">
        <v>8</v>
      </c>
      <c r="C51" s="3" t="s">
        <v>1215</v>
      </c>
      <c r="D51" s="3" t="s">
        <v>1031</v>
      </c>
      <c r="E51" s="3" t="s">
        <v>8</v>
      </c>
      <c r="F51">
        <f>VLOOKUP(INT(A51), ItemsBonus!$A$1:$B$156, 1, TRUE)</f>
        <v>82</v>
      </c>
      <c r="G51" t="str">
        <f>VLOOKUP(INT(A51), ItemsBonus!$A$1:$B$156, 2, TRUE)</f>
        <v># 169 - Silk Robe</v>
      </c>
      <c r="R51" s="1">
        <v>49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</row>
    <row r="52" spans="1:30" x14ac:dyDescent="0.25">
      <c r="A52" s="2">
        <v>83</v>
      </c>
      <c r="B52" s="1" t="s">
        <v>8</v>
      </c>
      <c r="C52" s="1" t="s">
        <v>8</v>
      </c>
      <c r="D52" s="1" t="s">
        <v>1031</v>
      </c>
      <c r="E52" s="1" t="s">
        <v>8</v>
      </c>
      <c r="F52">
        <f>VLOOKUP(INT(A52), ItemsBonus!$A$1:$B$156, 1, TRUE)</f>
        <v>83</v>
      </c>
      <c r="G52" t="str">
        <f>VLOOKUP(INT(A52), ItemsBonus!$A$1:$B$156, 2, TRUE)</f>
        <v># 170 - Magician Robe</v>
      </c>
      <c r="R52" s="3">
        <v>50</v>
      </c>
      <c r="S52" s="3">
        <v>0</v>
      </c>
      <c r="T52" s="3">
        <v>0</v>
      </c>
      <c r="U52" s="3">
        <v>0</v>
      </c>
      <c r="V52" s="3">
        <v>1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1</v>
      </c>
    </row>
    <row r="53" spans="1:30" x14ac:dyDescent="0.25">
      <c r="A53" s="4">
        <v>84</v>
      </c>
      <c r="B53" s="3" t="s">
        <v>8</v>
      </c>
      <c r="C53" s="3" t="s">
        <v>1215</v>
      </c>
      <c r="D53" s="3" t="s">
        <v>1031</v>
      </c>
      <c r="E53" s="3" t="s">
        <v>8</v>
      </c>
      <c r="F53">
        <f>VLOOKUP(INT(A53), ItemsBonus!$A$1:$B$156, 1, TRUE)</f>
        <v>84</v>
      </c>
      <c r="G53" t="str">
        <f>VLOOKUP(INT(A53), ItemsBonus!$A$1:$B$156, 2, TRUE)</f>
        <v># 171 - Glutton’s Robe</v>
      </c>
      <c r="R53" s="1">
        <v>51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</row>
    <row r="54" spans="1:30" x14ac:dyDescent="0.25">
      <c r="A54" s="2">
        <v>85</v>
      </c>
      <c r="B54" s="1" t="s">
        <v>8</v>
      </c>
      <c r="C54" s="1" t="s">
        <v>8</v>
      </c>
      <c r="D54" s="1" t="s">
        <v>1031</v>
      </c>
      <c r="E54" s="1" t="s">
        <v>8</v>
      </c>
      <c r="F54">
        <f>VLOOKUP(INT(A54), ItemsBonus!$A$1:$B$156, 1, TRUE)</f>
        <v>85</v>
      </c>
      <c r="G54" t="str">
        <f>VLOOKUP(INT(A54), ItemsBonus!$A$1:$B$156, 2, TRUE)</f>
        <v># 172 - White Robe</v>
      </c>
      <c r="R54" s="3">
        <v>52</v>
      </c>
      <c r="S54" s="3">
        <v>0</v>
      </c>
      <c r="T54" s="3">
        <v>0</v>
      </c>
      <c r="U54" s="3">
        <v>0</v>
      </c>
      <c r="V54" s="3">
        <v>1</v>
      </c>
      <c r="W54" s="3">
        <v>1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</row>
    <row r="55" spans="1:30" x14ac:dyDescent="0.25">
      <c r="A55" s="4">
        <v>86</v>
      </c>
      <c r="B55" s="3" t="s">
        <v>8</v>
      </c>
      <c r="C55" s="3" t="s">
        <v>8</v>
      </c>
      <c r="D55" s="3" t="s">
        <v>1031</v>
      </c>
      <c r="E55" s="3" t="s">
        <v>8</v>
      </c>
      <c r="F55">
        <f>VLOOKUP(INT(A55), ItemsBonus!$A$1:$B$156, 1, TRUE)</f>
        <v>86</v>
      </c>
      <c r="G55" t="str">
        <f>VLOOKUP(INT(A55), ItemsBonus!$A$1:$B$156, 2, TRUE)</f>
        <v># 173 - Black Robe</v>
      </c>
      <c r="R55" s="1">
        <v>53</v>
      </c>
      <c r="S55" s="1">
        <v>0</v>
      </c>
      <c r="T55" s="1">
        <v>0</v>
      </c>
      <c r="U55" s="1">
        <v>0</v>
      </c>
      <c r="V55" s="1">
        <v>1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</row>
    <row r="56" spans="1:30" x14ac:dyDescent="0.25">
      <c r="A56" s="2">
        <v>87</v>
      </c>
      <c r="B56" s="1" t="s">
        <v>8</v>
      </c>
      <c r="C56" s="1" t="s">
        <v>1215</v>
      </c>
      <c r="D56" s="1" t="s">
        <v>1031</v>
      </c>
      <c r="E56" s="1" t="s">
        <v>1032</v>
      </c>
      <c r="F56">
        <f>VLOOKUP(INT(A56), ItemsBonus!$A$1:$B$156, 1, TRUE)</f>
        <v>87</v>
      </c>
      <c r="G56" t="str">
        <f>VLOOKUP(INT(A56), ItemsBonus!$A$1:$B$156, 2, TRUE)</f>
        <v># 174 - Light Robe</v>
      </c>
      <c r="R56" s="3">
        <v>54</v>
      </c>
      <c r="S56" s="3">
        <v>0</v>
      </c>
      <c r="T56" s="3">
        <v>0</v>
      </c>
      <c r="U56" s="3">
        <v>0</v>
      </c>
      <c r="V56" s="3">
        <v>1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1</v>
      </c>
    </row>
    <row r="57" spans="1:30" x14ac:dyDescent="0.25">
      <c r="A57" s="4">
        <v>88</v>
      </c>
      <c r="B57" s="3" t="s">
        <v>1216</v>
      </c>
      <c r="C57" s="3" t="s">
        <v>1215</v>
      </c>
      <c r="D57" s="3" t="s">
        <v>1031</v>
      </c>
      <c r="E57" s="3" t="s">
        <v>1032</v>
      </c>
      <c r="F57">
        <f>VLOOKUP(INT(A57), ItemsBonus!$A$1:$B$156, 1, TRUE)</f>
        <v>88</v>
      </c>
      <c r="G57" t="str">
        <f>VLOOKUP(INT(A57), ItemsBonus!$A$1:$B$156, 2, TRUE)</f>
        <v># 175 - Robe of Lords</v>
      </c>
      <c r="R57" s="1">
        <v>55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</row>
    <row r="58" spans="1:30" x14ac:dyDescent="0.25">
      <c r="A58" s="2">
        <v>91</v>
      </c>
      <c r="B58" s="1" t="s">
        <v>8</v>
      </c>
      <c r="C58" s="1" t="s">
        <v>8</v>
      </c>
      <c r="D58" s="1" t="s">
        <v>1031</v>
      </c>
      <c r="E58" s="1" t="s">
        <v>8</v>
      </c>
      <c r="F58">
        <f>VLOOKUP(INT(A58), ItemsBonus!$A$1:$B$156, 1, TRUE)</f>
        <v>91</v>
      </c>
      <c r="G58" t="str">
        <f>VLOOKUP(INT(A58), ItemsBonus!$A$1:$B$156, 2, TRUE)</f>
        <v># 178 - Linen Cuirass</v>
      </c>
      <c r="R58" s="3">
        <v>56</v>
      </c>
      <c r="S58" s="3">
        <v>0</v>
      </c>
      <c r="T58" s="3">
        <v>0</v>
      </c>
      <c r="U58" s="3">
        <v>0</v>
      </c>
      <c r="V58" s="3">
        <v>1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</row>
    <row r="59" spans="1:30" x14ac:dyDescent="0.25">
      <c r="A59" s="4">
        <v>94</v>
      </c>
      <c r="B59" s="3" t="s">
        <v>8</v>
      </c>
      <c r="C59" s="3" t="s">
        <v>8</v>
      </c>
      <c r="D59" s="3" t="s">
        <v>8</v>
      </c>
      <c r="E59" s="3" t="s">
        <v>1032</v>
      </c>
      <c r="F59">
        <f>VLOOKUP(INT(A59), ItemsBonus!$A$1:$B$156, 1, TRUE)</f>
        <v>94</v>
      </c>
      <c r="G59" t="str">
        <f>VLOOKUP(INT(A59), ItemsBonus!$A$1:$B$156, 2, TRUE)</f>
        <v># 181 - Plate Mail</v>
      </c>
      <c r="R59" s="1">
        <v>57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</row>
    <row r="60" spans="1:30" x14ac:dyDescent="0.25">
      <c r="A60" s="2">
        <v>95</v>
      </c>
      <c r="B60" s="1" t="s">
        <v>8</v>
      </c>
      <c r="C60" s="1" t="s">
        <v>8</v>
      </c>
      <c r="D60" s="1" t="s">
        <v>1031</v>
      </c>
      <c r="E60" s="1" t="s">
        <v>8</v>
      </c>
      <c r="F60">
        <f>VLOOKUP(INT(A60), ItemsBonus!$A$1:$B$156, 1, TRUE)</f>
        <v>95</v>
      </c>
      <c r="G60" t="str">
        <f>VLOOKUP(INT(A60), ItemsBonus!$A$1:$B$156, 2, TRUE)</f>
        <v># 182 - Gold Armor</v>
      </c>
      <c r="R60" s="3">
        <v>58</v>
      </c>
      <c r="S60" s="3">
        <v>0</v>
      </c>
      <c r="T60" s="3">
        <v>0</v>
      </c>
      <c r="U60" s="3">
        <v>0</v>
      </c>
      <c r="V60" s="3">
        <v>1</v>
      </c>
      <c r="W60" s="3">
        <v>1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1</v>
      </c>
    </row>
    <row r="61" spans="1:30" x14ac:dyDescent="0.25">
      <c r="A61" s="4">
        <v>98</v>
      </c>
      <c r="B61" s="3" t="s">
        <v>8</v>
      </c>
      <c r="C61" s="3" t="s">
        <v>1215</v>
      </c>
      <c r="D61" s="3" t="s">
        <v>1031</v>
      </c>
      <c r="E61" s="3" t="s">
        <v>8</v>
      </c>
      <c r="F61">
        <f>VLOOKUP(INT(A61), ItemsBonus!$A$1:$B$156, 1, TRUE)</f>
        <v>98</v>
      </c>
      <c r="G61" t="str">
        <f>VLOOKUP(INT(A61), ItemsBonus!$A$1:$B$156, 2, TRUE)</f>
        <v># 185 - Diamond Armor</v>
      </c>
      <c r="R61" s="1">
        <v>59</v>
      </c>
      <c r="S61" s="1">
        <v>0</v>
      </c>
      <c r="T61" s="1">
        <v>0</v>
      </c>
      <c r="U61" s="1">
        <v>0</v>
      </c>
      <c r="V61" s="1">
        <v>1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</v>
      </c>
    </row>
    <row r="62" spans="1:30" x14ac:dyDescent="0.25">
      <c r="A62" s="2">
        <v>100</v>
      </c>
      <c r="B62" s="1" t="s">
        <v>1216</v>
      </c>
      <c r="C62" s="1" t="s">
        <v>8</v>
      </c>
      <c r="D62" s="1" t="s">
        <v>8</v>
      </c>
      <c r="E62" s="1" t="s">
        <v>1032</v>
      </c>
      <c r="F62">
        <f>VLOOKUP(INT(A62), ItemsBonus!$A$1:$B$156, 1, TRUE)</f>
        <v>100</v>
      </c>
      <c r="G62" t="str">
        <f>VLOOKUP(INT(A62), ItemsBonus!$A$1:$B$156, 2, TRUE)</f>
        <v># 187 - Carabini Mail</v>
      </c>
      <c r="R62" s="3">
        <v>60</v>
      </c>
      <c r="S62" s="3">
        <v>0</v>
      </c>
      <c r="T62" s="3">
        <v>0</v>
      </c>
      <c r="U62" s="3">
        <v>0</v>
      </c>
      <c r="V62" s="3">
        <v>1</v>
      </c>
      <c r="W62" s="3">
        <v>1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1</v>
      </c>
    </row>
    <row r="63" spans="1:30" x14ac:dyDescent="0.25">
      <c r="A63" s="4">
        <v>101</v>
      </c>
      <c r="B63" s="3" t="s">
        <v>8</v>
      </c>
      <c r="C63" s="3" t="s">
        <v>1215</v>
      </c>
      <c r="D63" s="3" t="s">
        <v>1031</v>
      </c>
      <c r="E63" s="3" t="s">
        <v>8</v>
      </c>
      <c r="F63">
        <f>VLOOKUP(INT(A63), ItemsBonus!$A$1:$B$156, 1, TRUE)</f>
        <v>101</v>
      </c>
      <c r="G63" t="str">
        <f>VLOOKUP(INT(A63), ItemsBonus!$A$1:$B$156, 2, TRUE)</f>
        <v># 188 - Dragon Mail</v>
      </c>
      <c r="R63" s="1">
        <v>61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</row>
    <row r="64" spans="1:30" x14ac:dyDescent="0.25">
      <c r="A64" s="2">
        <v>102</v>
      </c>
      <c r="B64" s="1" t="s">
        <v>8</v>
      </c>
      <c r="C64" s="1" t="s">
        <v>8</v>
      </c>
      <c r="D64" s="1" t="s">
        <v>1031</v>
      </c>
      <c r="E64" s="1" t="s">
        <v>8</v>
      </c>
      <c r="F64">
        <f>VLOOKUP(INT(A64), ItemsBonus!$A$1:$B$156, 1, TRUE)</f>
        <v>102</v>
      </c>
      <c r="G64" t="str">
        <f>VLOOKUP(INT(A64), ItemsBonus!$A$1:$B$156, 2, TRUE)</f>
        <v># 189 - Genji Armor</v>
      </c>
      <c r="R64" s="3">
        <v>62</v>
      </c>
      <c r="S64" s="3">
        <v>1</v>
      </c>
      <c r="T64" s="3">
        <v>1</v>
      </c>
      <c r="U64" s="3">
        <v>1</v>
      </c>
      <c r="V64" s="3">
        <v>0</v>
      </c>
      <c r="W64" s="3">
        <v>0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0</v>
      </c>
    </row>
    <row r="65" spans="1:30" x14ac:dyDescent="0.25">
      <c r="A65" s="4">
        <v>103</v>
      </c>
      <c r="B65" s="3" t="s">
        <v>8</v>
      </c>
      <c r="C65" s="3" t="s">
        <v>8</v>
      </c>
      <c r="D65" s="3" t="s">
        <v>8</v>
      </c>
      <c r="E65" s="3" t="s">
        <v>1032</v>
      </c>
      <c r="F65">
        <f>VLOOKUP(INT(A65), ItemsBonus!$A$1:$B$156, 1, TRUE)</f>
        <v>103</v>
      </c>
      <c r="G65" t="str">
        <f>VLOOKUP(INT(A65), ItemsBonus!$A$1:$B$156, 2, TRUE)</f>
        <v># 190 - Maximillian</v>
      </c>
      <c r="R65" s="1">
        <v>63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1</v>
      </c>
      <c r="Y65" s="1">
        <v>1</v>
      </c>
      <c r="Z65" s="1">
        <v>0</v>
      </c>
      <c r="AA65" s="1">
        <v>1</v>
      </c>
      <c r="AB65" s="1">
        <v>1</v>
      </c>
      <c r="AC65" s="1">
        <v>1</v>
      </c>
      <c r="AD65" s="1">
        <v>0</v>
      </c>
    </row>
    <row r="66" spans="1:30" x14ac:dyDescent="0.25">
      <c r="A66" s="2">
        <v>104</v>
      </c>
      <c r="B66" s="1" t="s">
        <v>8</v>
      </c>
      <c r="C66" s="1" t="s">
        <v>1215</v>
      </c>
      <c r="D66" s="1" t="s">
        <v>8</v>
      </c>
      <c r="E66" s="1" t="s">
        <v>8</v>
      </c>
      <c r="F66">
        <f>VLOOKUP(INT(A66), ItemsBonus!$A$1:$B$156, 1, TRUE)</f>
        <v>104</v>
      </c>
      <c r="G66" t="str">
        <f>VLOOKUP(INT(A66), ItemsBonus!$A$1:$B$156, 2, TRUE)</f>
        <v># 191 - Grand Armor</v>
      </c>
      <c r="R66" s="3">
        <v>64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</v>
      </c>
      <c r="AA66" s="3">
        <v>1</v>
      </c>
      <c r="AB66" s="3">
        <v>1</v>
      </c>
      <c r="AC66" s="3">
        <v>1</v>
      </c>
      <c r="AD66" s="3">
        <v>0</v>
      </c>
    </row>
    <row r="67" spans="1:30" x14ac:dyDescent="0.25">
      <c r="A67" s="4">
        <v>105</v>
      </c>
      <c r="B67" s="3" t="s">
        <v>8</v>
      </c>
      <c r="C67" s="3" t="s">
        <v>8</v>
      </c>
      <c r="D67" s="3" t="s">
        <v>1031</v>
      </c>
      <c r="E67" s="3" t="s">
        <v>1032</v>
      </c>
      <c r="F67">
        <f>VLOOKUP(INT(A67), ItemsBonus!$A$1:$B$156, 1, TRUE)</f>
        <v>105</v>
      </c>
      <c r="G67" t="str">
        <f>VLOOKUP(INT(A67), ItemsBonus!$A$1:$B$156, 2, TRUE)</f>
        <v># 192 - Desert Boots</v>
      </c>
      <c r="R67" s="1">
        <v>65</v>
      </c>
      <c r="S67" s="1">
        <v>1</v>
      </c>
      <c r="T67" s="1">
        <v>1</v>
      </c>
      <c r="U67" s="1">
        <v>1</v>
      </c>
      <c r="V67" s="1">
        <v>0</v>
      </c>
      <c r="W67" s="1">
        <v>0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0</v>
      </c>
    </row>
    <row r="68" spans="1:30" x14ac:dyDescent="0.25">
      <c r="A68" s="2">
        <v>106</v>
      </c>
      <c r="B68" s="1" t="s">
        <v>8</v>
      </c>
      <c r="C68" s="1" t="s">
        <v>8</v>
      </c>
      <c r="D68" s="1" t="s">
        <v>1031</v>
      </c>
      <c r="E68" s="1" t="s">
        <v>8</v>
      </c>
      <c r="F68">
        <f>VLOOKUP(INT(A68), ItemsBonus!$A$1:$B$156, 1, TRUE)</f>
        <v>106</v>
      </c>
      <c r="G68" t="str">
        <f>VLOOKUP(INT(A68), ItemsBonus!$A$1:$B$156, 2, TRUE)</f>
        <v># 193 - Magician Shoes</v>
      </c>
      <c r="R68" s="3">
        <v>66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</v>
      </c>
      <c r="AA68" s="3">
        <v>1</v>
      </c>
      <c r="AB68" s="3">
        <v>1</v>
      </c>
      <c r="AC68" s="3">
        <v>1</v>
      </c>
      <c r="AD68" s="3">
        <v>0</v>
      </c>
    </row>
    <row r="69" spans="1:30" x14ac:dyDescent="0.25">
      <c r="A69" s="4">
        <v>107</v>
      </c>
      <c r="B69" s="3" t="s">
        <v>8</v>
      </c>
      <c r="C69" s="3" t="s">
        <v>1215</v>
      </c>
      <c r="D69" s="3" t="s">
        <v>8</v>
      </c>
      <c r="E69" s="3" t="s">
        <v>8</v>
      </c>
      <c r="F69">
        <f>VLOOKUP(INT(A69), ItemsBonus!$A$1:$B$156, 1, TRUE)</f>
        <v>107</v>
      </c>
      <c r="G69" t="str">
        <f>VLOOKUP(INT(A69), ItemsBonus!$A$1:$B$156, 2, TRUE)</f>
        <v># 194 - Germinas Boots</v>
      </c>
      <c r="R69" s="1">
        <v>67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0</v>
      </c>
    </row>
    <row r="70" spans="1:30" x14ac:dyDescent="0.25">
      <c r="A70" s="2">
        <v>110</v>
      </c>
      <c r="B70" s="1" t="s">
        <v>8</v>
      </c>
      <c r="C70" s="1" t="s">
        <v>1215</v>
      </c>
      <c r="D70" s="1" t="s">
        <v>8</v>
      </c>
      <c r="E70" s="1" t="s">
        <v>8</v>
      </c>
      <c r="F70">
        <f>VLOOKUP(INT(A70), ItemsBonus!$A$1:$B$156, 1, TRUE)</f>
        <v>110</v>
      </c>
      <c r="G70" t="str">
        <f>VLOOKUP(INT(A70), ItemsBonus!$A$1:$B$156, 2, TRUE)</f>
        <v># 197 - Battle Boots</v>
      </c>
      <c r="R70" s="3">
        <v>68</v>
      </c>
      <c r="S70" s="3">
        <v>1</v>
      </c>
      <c r="T70" s="3">
        <v>1</v>
      </c>
      <c r="U70" s="3">
        <v>1</v>
      </c>
      <c r="V70" s="3">
        <v>0</v>
      </c>
      <c r="W70" s="3">
        <v>0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0</v>
      </c>
    </row>
    <row r="71" spans="1:30" x14ac:dyDescent="0.25">
      <c r="A71" s="4">
        <v>111</v>
      </c>
      <c r="B71" s="3" t="s">
        <v>1216</v>
      </c>
      <c r="C71" s="3" t="s">
        <v>8</v>
      </c>
      <c r="D71" s="3" t="s">
        <v>8</v>
      </c>
      <c r="E71" s="3" t="s">
        <v>8</v>
      </c>
      <c r="F71">
        <f>VLOOKUP(INT(A71), ItemsBonus!$A$1:$B$156, 1, TRUE)</f>
        <v>111</v>
      </c>
      <c r="G71" t="str">
        <f>VLOOKUP(INT(A71), ItemsBonus!$A$1:$B$156, 2, TRUE)</f>
        <v># 198 - Running Shoes</v>
      </c>
      <c r="R71" s="1">
        <v>69</v>
      </c>
      <c r="S71" s="1">
        <v>0</v>
      </c>
      <c r="T71" s="1">
        <v>1</v>
      </c>
      <c r="U71" s="1">
        <v>1</v>
      </c>
      <c r="V71" s="1">
        <v>0</v>
      </c>
      <c r="W71" s="1">
        <v>0</v>
      </c>
      <c r="X71" s="1">
        <v>1</v>
      </c>
      <c r="Y71" s="1">
        <v>1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</row>
    <row r="72" spans="1:30" x14ac:dyDescent="0.25">
      <c r="A72" s="2">
        <v>112</v>
      </c>
      <c r="B72" s="1" t="s">
        <v>8</v>
      </c>
      <c r="C72" s="1" t="s">
        <v>8</v>
      </c>
      <c r="D72" s="1" t="s">
        <v>1031</v>
      </c>
      <c r="E72" s="1" t="s">
        <v>1032</v>
      </c>
      <c r="F72">
        <f>VLOOKUP(INT(A72), ItemsBonus!$A$1:$B$156, 1, TRUE)</f>
        <v>112</v>
      </c>
      <c r="G72" t="str">
        <f>VLOOKUP(INT(A72), ItemsBonus!$A$1:$B$156, 2, TRUE)</f>
        <v># 199 - Anklet</v>
      </c>
      <c r="R72" s="3">
        <v>70</v>
      </c>
      <c r="S72" s="3">
        <v>1</v>
      </c>
      <c r="T72" s="3">
        <v>1</v>
      </c>
      <c r="U72" s="3">
        <v>1</v>
      </c>
      <c r="V72" s="3">
        <v>0</v>
      </c>
      <c r="W72" s="3">
        <v>0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0</v>
      </c>
    </row>
    <row r="73" spans="1:30" x14ac:dyDescent="0.25">
      <c r="A73" s="4">
        <v>113</v>
      </c>
      <c r="B73" s="3" t="s">
        <v>8</v>
      </c>
      <c r="C73" s="3" t="s">
        <v>1215</v>
      </c>
      <c r="D73" s="3" t="s">
        <v>8</v>
      </c>
      <c r="E73" s="3" t="s">
        <v>8</v>
      </c>
      <c r="F73">
        <f>VLOOKUP(INT(A73), ItemsBonus!$A$1:$B$156, 1, TRUE)</f>
        <v>113</v>
      </c>
      <c r="G73" t="str">
        <f>VLOOKUP(INT(A73), ItemsBonus!$A$1:$B$156, 2, TRUE)</f>
        <v># 200 - Power Belt</v>
      </c>
      <c r="R73" s="1">
        <v>71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1</v>
      </c>
      <c r="AB73" s="1">
        <v>1</v>
      </c>
      <c r="AC73" s="1">
        <v>1</v>
      </c>
      <c r="AD73" s="1">
        <v>0</v>
      </c>
    </row>
    <row r="74" spans="1:30" x14ac:dyDescent="0.25">
      <c r="A74" s="2">
        <v>114</v>
      </c>
      <c r="B74" s="1" t="s">
        <v>8</v>
      </c>
      <c r="C74" s="1" t="s">
        <v>1215</v>
      </c>
      <c r="D74" s="1" t="s">
        <v>8</v>
      </c>
      <c r="E74" s="1" t="s">
        <v>1032</v>
      </c>
      <c r="F74">
        <f>VLOOKUP(INT(A74), ItemsBonus!$A$1:$B$156, 1, TRUE)</f>
        <v>114</v>
      </c>
      <c r="G74" t="str">
        <f>VLOOKUP(INT(A74), ItemsBonus!$A$1:$B$156, 2, TRUE)</f>
        <v># 201 - Black Belt</v>
      </c>
      <c r="R74" s="3">
        <v>72</v>
      </c>
      <c r="S74" s="3">
        <v>1</v>
      </c>
      <c r="T74" s="3">
        <v>1</v>
      </c>
      <c r="U74" s="3">
        <v>1</v>
      </c>
      <c r="V74" s="3">
        <v>0</v>
      </c>
      <c r="W74" s="3">
        <v>0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0</v>
      </c>
    </row>
    <row r="75" spans="1:30" x14ac:dyDescent="0.25">
      <c r="A75" s="4">
        <v>115</v>
      </c>
      <c r="B75" s="3" t="s">
        <v>8</v>
      </c>
      <c r="C75" s="3" t="s">
        <v>1215</v>
      </c>
      <c r="D75" s="3" t="s">
        <v>1031</v>
      </c>
      <c r="E75" s="3" t="s">
        <v>1032</v>
      </c>
      <c r="F75">
        <f>VLOOKUP(INT(A75), ItemsBonus!$A$1:$B$156, 1, TRUE)</f>
        <v>115</v>
      </c>
      <c r="G75" t="str">
        <f>VLOOKUP(INT(A75), ItemsBonus!$A$1:$B$156, 2, TRUE)</f>
        <v># 202 - Glass Buckle</v>
      </c>
      <c r="R75" s="1">
        <v>73</v>
      </c>
      <c r="S75" s="1">
        <v>1</v>
      </c>
      <c r="T75" s="1">
        <v>1</v>
      </c>
      <c r="U75" s="1">
        <v>1</v>
      </c>
      <c r="V75" s="1">
        <v>0</v>
      </c>
      <c r="W75" s="1">
        <v>0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0</v>
      </c>
    </row>
    <row r="76" spans="1:30" x14ac:dyDescent="0.25">
      <c r="A76" s="2">
        <v>116</v>
      </c>
      <c r="B76" s="1" t="s">
        <v>8</v>
      </c>
      <c r="C76" s="1" t="s">
        <v>8</v>
      </c>
      <c r="D76" s="1" t="s">
        <v>8</v>
      </c>
      <c r="E76" s="1" t="s">
        <v>1032</v>
      </c>
      <c r="F76">
        <f>VLOOKUP(INT(A76), ItemsBonus!$A$1:$B$156, 1, TRUE)</f>
        <v>116</v>
      </c>
      <c r="G76" t="str">
        <f>VLOOKUP(INT(A76), ItemsBonus!$A$1:$B$156, 2, TRUE)</f>
        <v># 203 - Madain’s Ring</v>
      </c>
      <c r="R76" s="3">
        <v>74</v>
      </c>
      <c r="S76" s="3">
        <v>1</v>
      </c>
      <c r="T76" s="3">
        <v>1</v>
      </c>
      <c r="U76" s="3">
        <v>1</v>
      </c>
      <c r="V76" s="3">
        <v>0</v>
      </c>
      <c r="W76" s="3">
        <v>0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0</v>
      </c>
    </row>
    <row r="77" spans="1:30" x14ac:dyDescent="0.25">
      <c r="A77" s="4">
        <v>117</v>
      </c>
      <c r="B77" s="3" t="s">
        <v>8</v>
      </c>
      <c r="C77" s="3" t="s">
        <v>8</v>
      </c>
      <c r="D77" s="3" t="s">
        <v>1031</v>
      </c>
      <c r="E77" s="3" t="s">
        <v>8</v>
      </c>
      <c r="F77">
        <f>VLOOKUP(INT(A77), ItemsBonus!$A$1:$B$156, 1, TRUE)</f>
        <v>117</v>
      </c>
      <c r="G77" t="str">
        <f>VLOOKUP(INT(A77), ItemsBonus!$A$1:$B$156, 2, TRUE)</f>
        <v># 204 - Rosetta Ring</v>
      </c>
      <c r="R77" s="1">
        <v>75</v>
      </c>
      <c r="S77" s="1">
        <v>1</v>
      </c>
      <c r="T77" s="1">
        <v>1</v>
      </c>
      <c r="U77" s="1">
        <v>1</v>
      </c>
      <c r="V77" s="1">
        <v>0</v>
      </c>
      <c r="W77" s="1">
        <v>0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0</v>
      </c>
    </row>
    <row r="78" spans="1:30" x14ac:dyDescent="0.25">
      <c r="A78" s="2">
        <v>118</v>
      </c>
      <c r="B78" s="1" t="s">
        <v>8</v>
      </c>
      <c r="C78" s="1" t="s">
        <v>1215</v>
      </c>
      <c r="D78" s="1" t="s">
        <v>8</v>
      </c>
      <c r="E78" s="1" t="s">
        <v>1032</v>
      </c>
      <c r="F78">
        <f>VLOOKUP(INT(A78), ItemsBonus!$A$1:$B$156, 1, TRUE)</f>
        <v>118</v>
      </c>
      <c r="G78" t="str">
        <f>VLOOKUP(INT(A78), ItemsBonus!$A$1:$B$156, 2, TRUE)</f>
        <v># 205 - Reflect Ring</v>
      </c>
      <c r="R78" s="3">
        <v>76</v>
      </c>
      <c r="S78" s="3">
        <v>0</v>
      </c>
      <c r="T78" s="3">
        <v>0</v>
      </c>
      <c r="U78" s="3">
        <v>1</v>
      </c>
      <c r="V78" s="3">
        <v>0</v>
      </c>
      <c r="W78" s="3">
        <v>1</v>
      </c>
      <c r="X78" s="3">
        <v>0</v>
      </c>
      <c r="Y78" s="3">
        <v>1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</row>
    <row r="79" spans="1:30" x14ac:dyDescent="0.25">
      <c r="A79" s="4">
        <v>119</v>
      </c>
      <c r="B79" s="3" t="s">
        <v>8</v>
      </c>
      <c r="C79" s="3" t="s">
        <v>8</v>
      </c>
      <c r="D79" s="3" t="s">
        <v>8</v>
      </c>
      <c r="E79" s="3" t="s">
        <v>1032</v>
      </c>
      <c r="F79">
        <f>VLOOKUP(INT(A79), ItemsBonus!$A$1:$B$156, 1, TRUE)</f>
        <v>119</v>
      </c>
      <c r="G79" t="str">
        <f>VLOOKUP(INT(A79), ItemsBonus!$A$1:$B$156, 2, TRUE)</f>
        <v># 206 - Coral Ring</v>
      </c>
      <c r="R79" s="1">
        <v>77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1</v>
      </c>
      <c r="AB79" s="1">
        <v>1</v>
      </c>
      <c r="AC79" s="1">
        <v>1</v>
      </c>
      <c r="AD79" s="1">
        <v>0</v>
      </c>
    </row>
    <row r="80" spans="1:30" x14ac:dyDescent="0.25">
      <c r="A80" s="2">
        <v>120</v>
      </c>
      <c r="B80" s="1" t="s">
        <v>8</v>
      </c>
      <c r="C80" s="1" t="s">
        <v>1215</v>
      </c>
      <c r="D80" s="1" t="s">
        <v>8</v>
      </c>
      <c r="E80" s="1" t="s">
        <v>8</v>
      </c>
      <c r="F80">
        <f>VLOOKUP(INT(A80), ItemsBonus!$A$1:$B$156, 1, TRUE)</f>
        <v>120</v>
      </c>
      <c r="G80" t="str">
        <f>VLOOKUP(INT(A80), ItemsBonus!$A$1:$B$156, 2, TRUE)</f>
        <v># 207 - Promist Ring</v>
      </c>
      <c r="R80" s="3">
        <v>78</v>
      </c>
      <c r="S80" s="3">
        <v>1</v>
      </c>
      <c r="T80" s="3">
        <v>1</v>
      </c>
      <c r="U80" s="3">
        <v>1</v>
      </c>
      <c r="V80" s="3">
        <v>0</v>
      </c>
      <c r="W80" s="3">
        <v>0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0</v>
      </c>
    </row>
    <row r="81" spans="1:30" x14ac:dyDescent="0.25">
      <c r="A81" s="4">
        <v>121</v>
      </c>
      <c r="B81" s="3" t="s">
        <v>8</v>
      </c>
      <c r="C81" s="3" t="s">
        <v>8</v>
      </c>
      <c r="D81" s="3" t="s">
        <v>8</v>
      </c>
      <c r="E81" s="3" t="s">
        <v>1032</v>
      </c>
      <c r="F81">
        <f>VLOOKUP(INT(A81), ItemsBonus!$A$1:$B$156, 1, TRUE)</f>
        <v>121</v>
      </c>
      <c r="G81" t="str">
        <f>VLOOKUP(INT(A81), ItemsBonus!$A$1:$B$156, 2, TRUE)</f>
        <v># 208 - Rebirth Ring</v>
      </c>
      <c r="R81" s="1">
        <v>79</v>
      </c>
      <c r="S81" s="1">
        <v>0</v>
      </c>
      <c r="T81" s="1">
        <v>0</v>
      </c>
      <c r="U81" s="1">
        <v>1</v>
      </c>
      <c r="V81" s="1">
        <v>0</v>
      </c>
      <c r="W81" s="1">
        <v>1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1</v>
      </c>
    </row>
    <row r="82" spans="1:30" x14ac:dyDescent="0.25">
      <c r="A82" s="2">
        <v>122</v>
      </c>
      <c r="B82" s="1" t="s">
        <v>8</v>
      </c>
      <c r="C82" s="1" t="s">
        <v>8</v>
      </c>
      <c r="D82" s="1" t="s">
        <v>8</v>
      </c>
      <c r="E82" s="1" t="s">
        <v>1032</v>
      </c>
      <c r="F82">
        <f>VLOOKUP(INT(A82), ItemsBonus!$A$1:$B$156, 1, TRUE)</f>
        <v>122</v>
      </c>
      <c r="G82" t="str">
        <f>VLOOKUP(INT(A82), ItemsBonus!$A$1:$B$156, 2, TRUE)</f>
        <v># 209 - Protect Ring</v>
      </c>
      <c r="R82" s="3">
        <v>80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1</v>
      </c>
      <c r="AC82" s="3">
        <v>1</v>
      </c>
      <c r="AD82" s="3">
        <v>0</v>
      </c>
    </row>
    <row r="83" spans="1:30" x14ac:dyDescent="0.25">
      <c r="A83" s="4">
        <v>123</v>
      </c>
      <c r="B83" s="3" t="s">
        <v>8</v>
      </c>
      <c r="C83" s="3" t="s">
        <v>1215</v>
      </c>
      <c r="D83" s="3" t="s">
        <v>1031</v>
      </c>
      <c r="E83" s="3" t="s">
        <v>8</v>
      </c>
      <c r="F83">
        <f>VLOOKUP(INT(A83), ItemsBonus!$A$1:$B$156, 1, TRUE)</f>
        <v>123</v>
      </c>
      <c r="G83" t="str">
        <f>VLOOKUP(INT(A83), ItemsBonus!$A$1:$B$156, 2, TRUE)</f>
        <v># 210 - Pumice Piece</v>
      </c>
      <c r="R83" s="1">
        <v>81</v>
      </c>
      <c r="S83" s="1">
        <v>0</v>
      </c>
      <c r="T83" s="1">
        <v>1</v>
      </c>
      <c r="U83" s="1">
        <v>1</v>
      </c>
      <c r="V83" s="1">
        <v>0</v>
      </c>
      <c r="W83" s="1">
        <v>0</v>
      </c>
      <c r="X83" s="1">
        <v>1</v>
      </c>
      <c r="Y83" s="1">
        <v>1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1:30" x14ac:dyDescent="0.25">
      <c r="A84" s="2">
        <v>124</v>
      </c>
      <c r="B84" s="1" t="s">
        <v>1216</v>
      </c>
      <c r="C84" s="1" t="s">
        <v>8</v>
      </c>
      <c r="D84" s="1" t="s">
        <v>1031</v>
      </c>
      <c r="E84" s="1" t="s">
        <v>8</v>
      </c>
      <c r="F84">
        <f>VLOOKUP(INT(A84), ItemsBonus!$A$1:$B$156, 1, TRUE)</f>
        <v>124</v>
      </c>
      <c r="G84" t="str">
        <f>VLOOKUP(INT(A84), ItemsBonus!$A$1:$B$156, 2, TRUE)</f>
        <v># 211 - Pumice</v>
      </c>
      <c r="R84" s="3">
        <v>82</v>
      </c>
      <c r="S84" s="3">
        <v>0</v>
      </c>
      <c r="T84" s="3">
        <v>1</v>
      </c>
      <c r="U84" s="3">
        <v>1</v>
      </c>
      <c r="V84" s="3">
        <v>0</v>
      </c>
      <c r="W84" s="3">
        <v>0</v>
      </c>
      <c r="X84" s="3">
        <v>1</v>
      </c>
      <c r="Y84" s="3">
        <v>1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</row>
    <row r="85" spans="1:30" x14ac:dyDescent="0.25">
      <c r="A85" s="4">
        <v>125</v>
      </c>
      <c r="B85" s="3" t="s">
        <v>8</v>
      </c>
      <c r="C85" s="3" t="s">
        <v>1215</v>
      </c>
      <c r="D85" s="3" t="s">
        <v>8</v>
      </c>
      <c r="E85" s="3" t="s">
        <v>8</v>
      </c>
      <c r="F85">
        <f>VLOOKUP(INT(A85), ItemsBonus!$A$1:$B$156, 1, TRUE)</f>
        <v>125</v>
      </c>
      <c r="G85" t="str">
        <f>VLOOKUP(INT(A85), ItemsBonus!$A$1:$B$156, 2, TRUE)</f>
        <v># 212 - Yellow Scarf</v>
      </c>
      <c r="R85" s="1">
        <v>83</v>
      </c>
      <c r="S85" s="1">
        <v>0</v>
      </c>
      <c r="T85" s="1">
        <v>1</v>
      </c>
      <c r="U85" s="1">
        <v>1</v>
      </c>
      <c r="V85" s="1">
        <v>0</v>
      </c>
      <c r="W85" s="1">
        <v>0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</row>
    <row r="86" spans="1:30" x14ac:dyDescent="0.25">
      <c r="A86" s="2">
        <v>126</v>
      </c>
      <c r="B86" s="1" t="s">
        <v>8</v>
      </c>
      <c r="C86" s="1" t="s">
        <v>8</v>
      </c>
      <c r="D86" s="1" t="s">
        <v>1031</v>
      </c>
      <c r="E86" s="1" t="s">
        <v>8</v>
      </c>
      <c r="F86">
        <f>VLOOKUP(INT(A86), ItemsBonus!$A$1:$B$156, 1, TRUE)</f>
        <v>126</v>
      </c>
      <c r="G86" t="str">
        <f>VLOOKUP(INT(A86), ItemsBonus!$A$1:$B$156, 2, TRUE)</f>
        <v># 213 - Gold Choker</v>
      </c>
      <c r="R86" s="3">
        <v>84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</row>
    <row r="87" spans="1:30" x14ac:dyDescent="0.25">
      <c r="A87" s="4">
        <v>127</v>
      </c>
      <c r="B87" s="3" t="s">
        <v>8</v>
      </c>
      <c r="C87" s="3" t="s">
        <v>8</v>
      </c>
      <c r="D87" s="3" t="s">
        <v>8</v>
      </c>
      <c r="E87" s="3" t="s">
        <v>1032</v>
      </c>
      <c r="F87">
        <f>VLOOKUP(INT(A87), ItemsBonus!$A$1:$B$156, 1, TRUE)</f>
        <v>127</v>
      </c>
      <c r="G87" t="str">
        <f>VLOOKUP(INT(A87), ItemsBonus!$A$1:$B$156, 2, TRUE)</f>
        <v># 214 - Fairy Earrings</v>
      </c>
      <c r="R87" s="1">
        <v>85</v>
      </c>
      <c r="S87" s="1">
        <v>0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1:30" x14ac:dyDescent="0.25">
      <c r="A88" s="2">
        <v>128</v>
      </c>
      <c r="B88" s="1" t="s">
        <v>8</v>
      </c>
      <c r="C88" s="1" t="s">
        <v>1215</v>
      </c>
      <c r="D88" s="1" t="s">
        <v>8</v>
      </c>
      <c r="E88" s="1" t="s">
        <v>8</v>
      </c>
      <c r="F88">
        <f>VLOOKUP(INT(A88), ItemsBonus!$A$1:$B$156, 1, TRUE)</f>
        <v>128</v>
      </c>
      <c r="G88" t="str">
        <f>VLOOKUP(INT(A88), ItemsBonus!$A$1:$B$156, 2, TRUE)</f>
        <v># 215 - Angel Earrings</v>
      </c>
      <c r="R88" s="3">
        <v>86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1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</row>
    <row r="89" spans="1:30" x14ac:dyDescent="0.25">
      <c r="A89" s="4">
        <v>129</v>
      </c>
      <c r="B89" s="3" t="s">
        <v>8</v>
      </c>
      <c r="C89" s="3" t="s">
        <v>8</v>
      </c>
      <c r="D89" s="3" t="s">
        <v>1031</v>
      </c>
      <c r="E89" s="3" t="s">
        <v>1032</v>
      </c>
      <c r="F89">
        <f>VLOOKUP(INT(A89), ItemsBonus!$A$1:$B$156, 1, TRUE)</f>
        <v>129</v>
      </c>
      <c r="G89" t="str">
        <f>VLOOKUP(INT(A89), ItemsBonus!$A$1:$B$156, 2, TRUE)</f>
        <v># 216 - Pearl Rouge</v>
      </c>
      <c r="R89" s="1">
        <v>87</v>
      </c>
      <c r="S89" s="1">
        <v>0</v>
      </c>
      <c r="T89" s="1">
        <v>1</v>
      </c>
      <c r="U89" s="1">
        <v>1</v>
      </c>
      <c r="V89" s="1">
        <v>0</v>
      </c>
      <c r="W89" s="1">
        <v>0</v>
      </c>
      <c r="X89" s="1">
        <v>1</v>
      </c>
      <c r="Y89" s="1">
        <v>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</row>
    <row r="90" spans="1:30" x14ac:dyDescent="0.25">
      <c r="A90" s="2">
        <v>131</v>
      </c>
      <c r="B90" s="1" t="s">
        <v>1216</v>
      </c>
      <c r="C90" s="1" t="s">
        <v>8</v>
      </c>
      <c r="D90" s="1" t="s">
        <v>1031</v>
      </c>
      <c r="E90" s="1" t="s">
        <v>1032</v>
      </c>
      <c r="F90">
        <f>VLOOKUP(INT(A90), ItemsBonus!$A$1:$B$156, 1, TRUE)</f>
        <v>131</v>
      </c>
      <c r="G90" t="str">
        <f>VLOOKUP(INT(A90), ItemsBonus!$A$1:$B$156, 2, TRUE)</f>
        <v># 218 - Cachusha</v>
      </c>
      <c r="R90" s="3">
        <v>88</v>
      </c>
      <c r="S90" s="3">
        <v>0</v>
      </c>
      <c r="T90" s="3">
        <v>1</v>
      </c>
      <c r="U90" s="3">
        <v>1</v>
      </c>
      <c r="V90" s="3">
        <v>0</v>
      </c>
      <c r="W90" s="3">
        <v>0</v>
      </c>
      <c r="X90" s="3">
        <v>1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</row>
    <row r="91" spans="1:30" x14ac:dyDescent="0.25">
      <c r="A91" s="4">
        <v>132</v>
      </c>
      <c r="B91" s="3" t="s">
        <v>8</v>
      </c>
      <c r="C91" s="3" t="s">
        <v>1215</v>
      </c>
      <c r="D91" s="3" t="s">
        <v>1031</v>
      </c>
      <c r="E91" s="3" t="s">
        <v>1032</v>
      </c>
      <c r="F91">
        <f>VLOOKUP(INT(A91), ItemsBonus!$A$1:$B$156, 1, TRUE)</f>
        <v>132</v>
      </c>
      <c r="G91" t="str">
        <f>VLOOKUP(INT(A91), ItemsBonus!$A$1:$B$156, 2, TRUE)</f>
        <v># 219 - Barette</v>
      </c>
      <c r="R91" s="1">
        <v>89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</row>
    <row r="92" spans="1:30" x14ac:dyDescent="0.25">
      <c r="A92" s="2">
        <v>133</v>
      </c>
      <c r="B92" s="1" t="s">
        <v>8</v>
      </c>
      <c r="C92" s="1" t="s">
        <v>1215</v>
      </c>
      <c r="D92" s="1" t="s">
        <v>1031</v>
      </c>
      <c r="E92" s="1" t="s">
        <v>1032</v>
      </c>
      <c r="F92">
        <f>VLOOKUP(INT(A92), ItemsBonus!$A$1:$B$156, 1, TRUE)</f>
        <v>133</v>
      </c>
      <c r="G92" t="str">
        <f>VLOOKUP(INT(A92), ItemsBonus!$A$1:$B$156, 2, TRUE)</f>
        <v># 220 - Extension</v>
      </c>
      <c r="R92" s="3">
        <v>90</v>
      </c>
      <c r="S92" s="3">
        <v>0</v>
      </c>
      <c r="T92" s="3">
        <v>0</v>
      </c>
      <c r="U92" s="3">
        <v>0</v>
      </c>
      <c r="V92" s="3">
        <v>1</v>
      </c>
      <c r="W92" s="3">
        <v>1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</row>
    <row r="93" spans="1:30" x14ac:dyDescent="0.25">
      <c r="A93" s="4">
        <v>134</v>
      </c>
      <c r="B93" s="3" t="s">
        <v>8</v>
      </c>
      <c r="C93" s="3" t="s">
        <v>1215</v>
      </c>
      <c r="D93" s="3" t="s">
        <v>1031</v>
      </c>
      <c r="E93" s="3" t="s">
        <v>1032</v>
      </c>
      <c r="F93">
        <f>VLOOKUP(INT(A93), ItemsBonus!$A$1:$B$156, 1, TRUE)</f>
        <v>134</v>
      </c>
      <c r="G93" t="str">
        <f>VLOOKUP(INT(A93), ItemsBonus!$A$1:$B$156, 2, TRUE)</f>
        <v># 221 - Ribbon</v>
      </c>
      <c r="R93" s="1">
        <v>91</v>
      </c>
      <c r="S93" s="1">
        <v>0</v>
      </c>
      <c r="T93" s="1">
        <v>0</v>
      </c>
      <c r="U93" s="1">
        <v>0</v>
      </c>
      <c r="V93" s="1">
        <v>1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</row>
    <row r="94" spans="1:30" x14ac:dyDescent="0.25">
      <c r="A94" s="2">
        <v>135</v>
      </c>
      <c r="B94" s="1" t="s">
        <v>8</v>
      </c>
      <c r="C94" s="1" t="s">
        <v>8</v>
      </c>
      <c r="D94" s="1" t="s">
        <v>1031</v>
      </c>
      <c r="E94" s="1" t="s">
        <v>8</v>
      </c>
      <c r="F94">
        <f>VLOOKUP(INT(A94), ItemsBonus!$A$1:$B$156, 1, TRUE)</f>
        <v>135</v>
      </c>
      <c r="G94" t="str">
        <f>VLOOKUP(INT(A94), ItemsBonus!$A$1:$B$156, 2, TRUE)</f>
        <v># 222 - Maiden Prayer</v>
      </c>
      <c r="R94" s="3">
        <v>92</v>
      </c>
      <c r="S94" s="3">
        <v>0</v>
      </c>
      <c r="T94" s="3">
        <v>0</v>
      </c>
      <c r="U94" s="3">
        <v>0</v>
      </c>
      <c r="V94" s="3">
        <v>1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</v>
      </c>
    </row>
    <row r="95" spans="1:30" x14ac:dyDescent="0.25">
      <c r="A95" s="4">
        <v>136</v>
      </c>
      <c r="B95" s="3" t="s">
        <v>8</v>
      </c>
      <c r="C95" s="3" t="s">
        <v>1215</v>
      </c>
      <c r="D95" s="3" t="s">
        <v>8</v>
      </c>
      <c r="E95" s="3" t="s">
        <v>8</v>
      </c>
      <c r="F95">
        <f>VLOOKUP(INT(A95), ItemsBonus!$A$1:$B$156, 1, TRUE)</f>
        <v>136</v>
      </c>
      <c r="G95" t="str">
        <f>VLOOKUP(INT(A95), ItemsBonus!$A$1:$B$156, 2, TRUE)</f>
        <v># 223 - Ancient Aroma</v>
      </c>
      <c r="R95" s="1">
        <v>93</v>
      </c>
      <c r="S95" s="1">
        <v>0</v>
      </c>
      <c r="T95" s="1">
        <v>0</v>
      </c>
      <c r="U95" s="1">
        <v>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</row>
    <row r="96" spans="1:30" x14ac:dyDescent="0.25">
      <c r="A96" s="2">
        <v>149</v>
      </c>
      <c r="B96" s="1" t="s">
        <v>1216</v>
      </c>
      <c r="C96" s="1" t="s">
        <v>8</v>
      </c>
      <c r="D96" s="1" t="s">
        <v>8</v>
      </c>
      <c r="E96" s="1" t="s">
        <v>8</v>
      </c>
      <c r="F96">
        <f>VLOOKUP(INT(A96), ItemsBonus!$A$1:$B$156, 1, TRUE)</f>
        <v>149</v>
      </c>
      <c r="G96" t="str">
        <f>VLOOKUP(INT(A96), ItemsBonus!$A$1:$B$156, 2, TRUE)</f>
        <v># 006 - Orichalcon</v>
      </c>
      <c r="R96" s="3">
        <v>94</v>
      </c>
      <c r="S96" s="3">
        <v>0</v>
      </c>
      <c r="T96" s="3">
        <v>0</v>
      </c>
      <c r="U96" s="3">
        <v>0</v>
      </c>
      <c r="V96" s="3">
        <v>1</v>
      </c>
      <c r="W96" s="3">
        <v>1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</v>
      </c>
    </row>
    <row r="97" spans="1:30" x14ac:dyDescent="0.25">
      <c r="A97" s="4">
        <v>150</v>
      </c>
      <c r="B97" s="3" t="s">
        <v>8</v>
      </c>
      <c r="C97" s="3" t="s">
        <v>8</v>
      </c>
      <c r="D97" s="3" t="s">
        <v>1031</v>
      </c>
      <c r="E97" s="3" t="s">
        <v>8</v>
      </c>
      <c r="F97">
        <f>VLOOKUP(INT(A97), ItemsBonus!$A$1:$B$156, 1, TRUE)</f>
        <v>150</v>
      </c>
      <c r="G97" t="str">
        <f>VLOOKUP(INT(A97), ItemsBonus!$A$1:$B$156, 2, TRUE)</f>
        <v># 013 - Masamune</v>
      </c>
      <c r="R97" s="1">
        <v>95</v>
      </c>
      <c r="S97" s="1">
        <v>0</v>
      </c>
      <c r="T97" s="1">
        <v>0</v>
      </c>
      <c r="U97" s="1">
        <v>0</v>
      </c>
      <c r="V97" s="1">
        <v>1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</row>
    <row r="98" spans="1:30" x14ac:dyDescent="0.25">
      <c r="A98" s="2">
        <v>151</v>
      </c>
      <c r="B98" s="1" t="s">
        <v>8</v>
      </c>
      <c r="C98" s="1" t="s">
        <v>8</v>
      </c>
      <c r="D98" s="1" t="s">
        <v>8</v>
      </c>
      <c r="E98" s="1" t="s">
        <v>1032</v>
      </c>
      <c r="F98">
        <f>VLOOKUP(INT(A98), ItemsBonus!$A$1:$B$156, 1, TRUE)</f>
        <v>151</v>
      </c>
      <c r="G98" t="str">
        <f>VLOOKUP(INT(A98), ItemsBonus!$A$1:$B$156, 2, TRUE)</f>
        <v># 025 - Defender</v>
      </c>
      <c r="R98" s="3">
        <v>96</v>
      </c>
      <c r="S98" s="3">
        <v>0</v>
      </c>
      <c r="T98" s="3">
        <v>0</v>
      </c>
      <c r="U98" s="3">
        <v>0</v>
      </c>
      <c r="V98" s="3">
        <v>1</v>
      </c>
      <c r="W98" s="3">
        <v>1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1</v>
      </c>
    </row>
    <row r="99" spans="1:30" x14ac:dyDescent="0.25">
      <c r="A99" s="4">
        <v>152</v>
      </c>
      <c r="B99" s="3" t="s">
        <v>1216</v>
      </c>
      <c r="C99" s="3" t="s">
        <v>1215</v>
      </c>
      <c r="D99" s="3" t="s">
        <v>1031</v>
      </c>
      <c r="E99" s="3" t="s">
        <v>1032</v>
      </c>
      <c r="F99">
        <f>VLOOKUP(INT(A99), ItemsBonus!$A$1:$B$156, 1, TRUE)</f>
        <v>152</v>
      </c>
      <c r="G99" t="str">
        <f>VLOOKUP(INT(A99), ItemsBonus!$A$1:$B$156, 2, TRUE)</f>
        <v># 026 - Save the Queen</v>
      </c>
      <c r="R99" s="1">
        <v>97</v>
      </c>
      <c r="S99" s="1">
        <v>0</v>
      </c>
      <c r="T99" s="1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</row>
    <row r="100" spans="1:30" x14ac:dyDescent="0.25">
      <c r="A100" s="2">
        <v>153</v>
      </c>
      <c r="B100" s="1" t="s">
        <v>8</v>
      </c>
      <c r="C100" s="1" t="s">
        <v>8</v>
      </c>
      <c r="D100" s="1" t="s">
        <v>1031</v>
      </c>
      <c r="E100" s="1" t="s">
        <v>8</v>
      </c>
      <c r="F100">
        <f>VLOOKUP(INT(A100), ItemsBonus!$A$1:$B$156, 1, TRUE)</f>
        <v>153</v>
      </c>
      <c r="G100" t="str">
        <f>VLOOKUP(INT(A100), ItemsBonus!$A$1:$B$156, 2, TRUE)</f>
        <v># 053 - Magic Racket</v>
      </c>
      <c r="R100" s="3">
        <v>98</v>
      </c>
      <c r="S100" s="3">
        <v>0</v>
      </c>
      <c r="T100" s="3">
        <v>0</v>
      </c>
      <c r="U100" s="3">
        <v>0</v>
      </c>
      <c r="V100" s="3">
        <v>1</v>
      </c>
      <c r="W100" s="3">
        <v>1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1</v>
      </c>
    </row>
    <row r="101" spans="1:30" x14ac:dyDescent="0.25">
      <c r="A101" s="4">
        <v>154</v>
      </c>
      <c r="B101" s="3" t="s">
        <v>8</v>
      </c>
      <c r="C101" s="3" t="s">
        <v>8</v>
      </c>
      <c r="D101" s="3" t="s">
        <v>8</v>
      </c>
      <c r="E101" s="3" t="s">
        <v>1032</v>
      </c>
      <c r="F101">
        <f>VLOOKUP(INT(A101), ItemsBonus!$A$1:$B$156, 1, TRUE)</f>
        <v>154</v>
      </c>
      <c r="G101" t="str">
        <f>VLOOKUP(INT(A101), ItemsBonus!$A$1:$B$156, 2, TRUE)</f>
        <v># 059 - Stardust Rod</v>
      </c>
      <c r="R101" s="1">
        <v>99</v>
      </c>
      <c r="S101" s="1">
        <v>0</v>
      </c>
      <c r="T101" s="1">
        <v>0</v>
      </c>
      <c r="U101" s="1">
        <v>0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</row>
    <row r="102" spans="1:30" x14ac:dyDescent="0.25">
      <c r="A102" s="2">
        <v>156</v>
      </c>
      <c r="B102" s="1" t="s">
        <v>8</v>
      </c>
      <c r="C102" s="1" t="s">
        <v>1215</v>
      </c>
      <c r="D102" s="1" t="s">
        <v>1031</v>
      </c>
      <c r="E102" s="1" t="s">
        <v>8</v>
      </c>
      <c r="F102">
        <f>VLOOKUP(INT(A102), ItemsBonus!$A$1:$B$156, 1, TRUE)</f>
        <v>156</v>
      </c>
      <c r="G102" t="str">
        <f>VLOOKUP(INT(A102), ItemsBonus!$A$1:$B$156, 2, TRUE)</f>
        <v># 250 - Dark Matter</v>
      </c>
      <c r="R102" s="3">
        <v>100</v>
      </c>
      <c r="S102" s="3">
        <v>0</v>
      </c>
      <c r="T102" s="3">
        <v>0</v>
      </c>
      <c r="U102" s="3">
        <v>0</v>
      </c>
      <c r="V102" s="3">
        <v>1</v>
      </c>
      <c r="W102" s="3">
        <v>1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1</v>
      </c>
    </row>
    <row r="103" spans="1:30" x14ac:dyDescent="0.25">
      <c r="R103" s="1">
        <v>101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</row>
    <row r="104" spans="1:30" x14ac:dyDescent="0.25">
      <c r="R104" s="3">
        <v>102</v>
      </c>
      <c r="S104" s="3">
        <v>0</v>
      </c>
      <c r="T104" s="3">
        <v>0</v>
      </c>
      <c r="U104" s="3">
        <v>0</v>
      </c>
      <c r="V104" s="3">
        <v>1</v>
      </c>
      <c r="W104" s="3">
        <v>1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1</v>
      </c>
    </row>
    <row r="105" spans="1:30" x14ac:dyDescent="0.25">
      <c r="R105" s="1">
        <v>103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</row>
    <row r="106" spans="1:30" x14ac:dyDescent="0.25">
      <c r="R106" s="3">
        <v>104</v>
      </c>
      <c r="S106" s="3">
        <v>0</v>
      </c>
      <c r="T106" s="3">
        <v>0</v>
      </c>
      <c r="U106" s="3">
        <v>0</v>
      </c>
      <c r="V106" s="3">
        <v>1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1</v>
      </c>
    </row>
    <row r="107" spans="1:30" x14ac:dyDescent="0.25">
      <c r="R107" s="1">
        <v>105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</row>
    <row r="108" spans="1:30" x14ac:dyDescent="0.25">
      <c r="R108" s="3">
        <v>106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</row>
    <row r="109" spans="1:30" x14ac:dyDescent="0.25">
      <c r="R109" s="1">
        <v>107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</row>
    <row r="110" spans="1:30" x14ac:dyDescent="0.25">
      <c r="R110" s="3">
        <v>108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</row>
    <row r="111" spans="1:30" x14ac:dyDescent="0.25">
      <c r="R111" s="1">
        <v>109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</row>
    <row r="112" spans="1:30" x14ac:dyDescent="0.25">
      <c r="R112" s="3">
        <v>110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</row>
    <row r="113" spans="18:30" x14ac:dyDescent="0.25">
      <c r="R113" s="1">
        <v>111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</row>
    <row r="114" spans="18:30" x14ac:dyDescent="0.25">
      <c r="R114" s="3">
        <v>112</v>
      </c>
      <c r="S114" s="3">
        <v>0</v>
      </c>
      <c r="T114" s="3">
        <v>0</v>
      </c>
      <c r="U114" s="3">
        <v>1</v>
      </c>
      <c r="V114" s="3">
        <v>0</v>
      </c>
      <c r="W114" s="3">
        <v>1</v>
      </c>
      <c r="X114" s="3">
        <v>0</v>
      </c>
      <c r="Y114" s="3">
        <v>1</v>
      </c>
      <c r="Z114" s="3">
        <v>1</v>
      </c>
      <c r="AA114" s="3">
        <v>0</v>
      </c>
      <c r="AB114" s="3">
        <v>0</v>
      </c>
      <c r="AC114" s="3">
        <v>0</v>
      </c>
      <c r="AD114" s="3">
        <v>1</v>
      </c>
    </row>
    <row r="115" spans="18:30" x14ac:dyDescent="0.25">
      <c r="R115" s="1">
        <v>113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</row>
    <row r="116" spans="18:30" x14ac:dyDescent="0.25">
      <c r="R116" s="3">
        <v>114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3">
        <v>1</v>
      </c>
      <c r="AC116" s="3">
        <v>1</v>
      </c>
      <c r="AD116" s="3">
        <v>1</v>
      </c>
    </row>
    <row r="117" spans="18:30" x14ac:dyDescent="0.25">
      <c r="R117" s="1">
        <v>115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</row>
    <row r="118" spans="18:30" x14ac:dyDescent="0.25">
      <c r="R118" s="3">
        <v>116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1</v>
      </c>
    </row>
    <row r="119" spans="18:30" x14ac:dyDescent="0.25">
      <c r="R119" s="1">
        <v>117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</row>
    <row r="120" spans="18:30" x14ac:dyDescent="0.25">
      <c r="R120" s="3">
        <v>118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</row>
    <row r="121" spans="18:30" x14ac:dyDescent="0.25">
      <c r="R121" s="1">
        <v>119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</row>
    <row r="122" spans="18:30" x14ac:dyDescent="0.25">
      <c r="R122" s="3">
        <v>120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1</v>
      </c>
    </row>
    <row r="123" spans="18:30" x14ac:dyDescent="0.25">
      <c r="R123" s="1">
        <v>121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</row>
    <row r="124" spans="18:30" x14ac:dyDescent="0.25">
      <c r="R124" s="3">
        <v>122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1</v>
      </c>
    </row>
    <row r="125" spans="18:30" x14ac:dyDescent="0.25">
      <c r="R125" s="1">
        <v>123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</row>
    <row r="126" spans="18:30" x14ac:dyDescent="0.25">
      <c r="R126" s="3">
        <v>124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</row>
    <row r="127" spans="18:30" x14ac:dyDescent="0.25">
      <c r="R127" s="1">
        <v>125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</row>
    <row r="128" spans="18:30" x14ac:dyDescent="0.25">
      <c r="R128" s="3">
        <v>126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</row>
    <row r="129" spans="18:30" x14ac:dyDescent="0.25">
      <c r="R129" s="1">
        <v>127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</row>
    <row r="130" spans="18:30" x14ac:dyDescent="0.25">
      <c r="R130" s="3">
        <v>128</v>
      </c>
      <c r="S130" s="3">
        <v>0</v>
      </c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1</v>
      </c>
      <c r="Z130" s="3">
        <v>0</v>
      </c>
      <c r="AA130" s="3">
        <v>1</v>
      </c>
      <c r="AB130" s="3">
        <v>1</v>
      </c>
      <c r="AC130" s="3">
        <v>1</v>
      </c>
      <c r="AD130" s="3">
        <v>1</v>
      </c>
    </row>
    <row r="131" spans="18:30" x14ac:dyDescent="0.25">
      <c r="R131" s="1">
        <v>129</v>
      </c>
      <c r="S131" s="1">
        <v>0</v>
      </c>
      <c r="T131" s="1">
        <v>0</v>
      </c>
      <c r="U131" s="1">
        <v>1</v>
      </c>
      <c r="V131" s="1">
        <v>0</v>
      </c>
      <c r="W131" s="1">
        <v>1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</row>
    <row r="132" spans="18:30" x14ac:dyDescent="0.25">
      <c r="R132" s="3">
        <v>130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</row>
    <row r="133" spans="18:30" x14ac:dyDescent="0.25">
      <c r="R133" s="1">
        <v>131</v>
      </c>
      <c r="S133" s="1">
        <v>0</v>
      </c>
      <c r="T133" s="1">
        <v>0</v>
      </c>
      <c r="U133" s="1">
        <v>1</v>
      </c>
      <c r="V133" s="1">
        <v>0</v>
      </c>
      <c r="W133" s="1">
        <v>1</v>
      </c>
      <c r="X133" s="1">
        <v>0</v>
      </c>
      <c r="Y133" s="1">
        <v>1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</row>
    <row r="134" spans="18:30" x14ac:dyDescent="0.25">
      <c r="R134" s="3">
        <v>132</v>
      </c>
      <c r="S134" s="3">
        <v>0</v>
      </c>
      <c r="T134" s="3">
        <v>0</v>
      </c>
      <c r="U134" s="3">
        <v>1</v>
      </c>
      <c r="V134" s="3">
        <v>0</v>
      </c>
      <c r="W134" s="3">
        <v>1</v>
      </c>
      <c r="X134" s="3">
        <v>0</v>
      </c>
      <c r="Y134" s="3">
        <v>1</v>
      </c>
      <c r="Z134" s="3">
        <v>0</v>
      </c>
      <c r="AA134" s="3">
        <v>0</v>
      </c>
      <c r="AB134" s="3">
        <v>0</v>
      </c>
      <c r="AC134" s="3">
        <v>0</v>
      </c>
      <c r="AD134" s="3">
        <v>1</v>
      </c>
    </row>
    <row r="135" spans="18:30" x14ac:dyDescent="0.25">
      <c r="R135" s="1">
        <v>133</v>
      </c>
      <c r="S135" s="1">
        <v>0</v>
      </c>
      <c r="T135" s="1">
        <v>0</v>
      </c>
      <c r="U135" s="1">
        <v>1</v>
      </c>
      <c r="V135" s="1">
        <v>0</v>
      </c>
      <c r="W135" s="1">
        <v>1</v>
      </c>
      <c r="X135" s="1">
        <v>0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</row>
    <row r="136" spans="18:30" x14ac:dyDescent="0.25">
      <c r="R136" s="3">
        <v>134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</row>
    <row r="137" spans="18:30" x14ac:dyDescent="0.25">
      <c r="R137" s="1">
        <v>135</v>
      </c>
      <c r="S137" s="1">
        <v>0</v>
      </c>
      <c r="T137" s="1">
        <v>0</v>
      </c>
      <c r="U137" s="1">
        <v>1</v>
      </c>
      <c r="V137" s="1">
        <v>0</v>
      </c>
      <c r="W137" s="1">
        <v>1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</row>
    <row r="138" spans="18:30" x14ac:dyDescent="0.25">
      <c r="R138" s="3">
        <v>136</v>
      </c>
      <c r="S138" s="3">
        <v>0</v>
      </c>
      <c r="T138" s="3">
        <v>0</v>
      </c>
      <c r="U138" s="3">
        <v>1</v>
      </c>
      <c r="V138" s="3">
        <v>0</v>
      </c>
      <c r="W138" s="3">
        <v>1</v>
      </c>
      <c r="X138" s="3">
        <v>0</v>
      </c>
      <c r="Y138" s="3">
        <v>1</v>
      </c>
      <c r="Z138" s="3">
        <v>0</v>
      </c>
      <c r="AA138" s="3">
        <v>0</v>
      </c>
      <c r="AB138" s="3">
        <v>0</v>
      </c>
      <c r="AC138" s="3">
        <v>0</v>
      </c>
      <c r="AD138" s="3">
        <v>1</v>
      </c>
    </row>
    <row r="139" spans="18:30" x14ac:dyDescent="0.25">
      <c r="R139" s="1">
        <v>137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</row>
    <row r="140" spans="18:30" x14ac:dyDescent="0.25">
      <c r="R140" s="3">
        <v>138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</row>
    <row r="141" spans="18:30" x14ac:dyDescent="0.25">
      <c r="R141" s="1">
        <v>139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</row>
    <row r="142" spans="18:30" x14ac:dyDescent="0.25">
      <c r="R142" s="3">
        <v>140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</row>
    <row r="143" spans="18:30" x14ac:dyDescent="0.25">
      <c r="R143" s="1">
        <v>141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</row>
    <row r="144" spans="18:30" x14ac:dyDescent="0.25">
      <c r="R144" s="3">
        <v>142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1</v>
      </c>
    </row>
    <row r="145" spans="17:30" x14ac:dyDescent="0.25">
      <c r="R145" s="1">
        <v>143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</row>
    <row r="146" spans="17:30" x14ac:dyDescent="0.25">
      <c r="R146" s="3">
        <v>144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1</v>
      </c>
    </row>
    <row r="147" spans="17:30" x14ac:dyDescent="0.25">
      <c r="R147" s="1">
        <v>145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</row>
    <row r="148" spans="17:30" x14ac:dyDescent="0.25">
      <c r="R148" s="3">
        <v>146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1</v>
      </c>
      <c r="AD148" s="3">
        <v>1</v>
      </c>
    </row>
    <row r="149" spans="17:30" x14ac:dyDescent="0.25">
      <c r="R149" s="1">
        <v>147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</row>
    <row r="150" spans="17:30" x14ac:dyDescent="0.25">
      <c r="R150" s="3">
        <v>148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1</v>
      </c>
      <c r="AD150" s="3">
        <v>1</v>
      </c>
    </row>
    <row r="151" spans="17:30" x14ac:dyDescent="0.25">
      <c r="R151" s="1">
        <v>149</v>
      </c>
      <c r="S151" s="1">
        <v>1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</row>
    <row r="152" spans="17:30" x14ac:dyDescent="0.25">
      <c r="R152" s="3">
        <v>150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</row>
    <row r="153" spans="17:30" x14ac:dyDescent="0.25">
      <c r="R153" s="3">
        <v>151</v>
      </c>
      <c r="S153" s="3">
        <v>0</v>
      </c>
      <c r="T153" s="3">
        <v>0</v>
      </c>
      <c r="U153" s="3">
        <v>0</v>
      </c>
      <c r="V153" s="3">
        <v>1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1</v>
      </c>
      <c r="AC153" s="3">
        <v>1</v>
      </c>
      <c r="AD153" s="3">
        <v>0</v>
      </c>
    </row>
    <row r="154" spans="17:30" x14ac:dyDescent="0.25">
      <c r="R154" s="1">
        <v>152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</row>
    <row r="155" spans="17:30" x14ac:dyDescent="0.25">
      <c r="R155" s="3">
        <v>153</v>
      </c>
      <c r="S155" s="3">
        <v>0</v>
      </c>
      <c r="T155" s="3">
        <v>0</v>
      </c>
      <c r="U155" s="3">
        <v>1</v>
      </c>
      <c r="V155" s="3">
        <v>0</v>
      </c>
      <c r="W155" s="3">
        <v>0</v>
      </c>
      <c r="X155" s="3">
        <v>0</v>
      </c>
      <c r="Y155" s="3">
        <v>1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</row>
    <row r="156" spans="17:30" x14ac:dyDescent="0.25">
      <c r="R156" s="3">
        <v>154</v>
      </c>
      <c r="S156" s="3">
        <v>0</v>
      </c>
      <c r="T156" s="3">
        <v>0</v>
      </c>
      <c r="U156" s="3">
        <v>1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</row>
    <row r="157" spans="17:30" x14ac:dyDescent="0.25">
      <c r="Q157" s="1"/>
      <c r="R157" s="1">
        <v>155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</row>
    <row r="158" spans="17:30" x14ac:dyDescent="0.25">
      <c r="Q158" s="3"/>
      <c r="R158" s="1">
        <v>156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0</v>
      </c>
      <c r="AB158" s="1">
        <v>0</v>
      </c>
      <c r="AC158" s="1">
        <v>0</v>
      </c>
      <c r="AD158" s="1">
        <v>1</v>
      </c>
    </row>
    <row r="159" spans="17:30" x14ac:dyDescent="0.25">
      <c r="Q159" s="1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7:30" x14ac:dyDescent="0.25">
      <c r="Q160" s="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7:30" x14ac:dyDescent="0.25">
      <c r="Q161" s="1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7:30" x14ac:dyDescent="0.25"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7:30" x14ac:dyDescent="0.25">
      <c r="Q163" s="1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7:30" x14ac:dyDescent="0.25">
      <c r="Q164" s="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7:30" x14ac:dyDescent="0.25">
      <c r="Q165" s="1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7:30" x14ac:dyDescent="0.25">
      <c r="Q166" s="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7:30" x14ac:dyDescent="0.25">
      <c r="Q167" s="1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7:30" x14ac:dyDescent="0.25">
      <c r="Q168" s="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7:30" x14ac:dyDescent="0.25">
      <c r="Q169" s="1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7:30" x14ac:dyDescent="0.25">
      <c r="Q170" s="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7:30" x14ac:dyDescent="0.25">
      <c r="Q171" s="1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7:30" x14ac:dyDescent="0.25">
      <c r="Q172" s="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7:30" x14ac:dyDescent="0.25">
      <c r="Q173" s="1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7:30" x14ac:dyDescent="0.25">
      <c r="Q174" s="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7:30" x14ac:dyDescent="0.25">
      <c r="Q175" s="1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7:30" x14ac:dyDescent="0.25">
      <c r="Q176" s="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7:30" x14ac:dyDescent="0.25">
      <c r="Q177" s="1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7:30" x14ac:dyDescent="0.25">
      <c r="Q178" s="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7:30" x14ac:dyDescent="0.25">
      <c r="Q179" s="1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7:30" x14ac:dyDescent="0.25">
      <c r="Q180" s="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7:30" x14ac:dyDescent="0.25">
      <c r="Q181" s="1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7:30" x14ac:dyDescent="0.25">
      <c r="Q182" s="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7:30" x14ac:dyDescent="0.25">
      <c r="Q183" s="1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7:30" x14ac:dyDescent="0.25">
      <c r="Q184" s="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7:30" x14ac:dyDescent="0.25">
      <c r="Q185" s="1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7:30" x14ac:dyDescent="0.25">
      <c r="Q186" s="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7:30" x14ac:dyDescent="0.25">
      <c r="Q187" s="1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7:30" x14ac:dyDescent="0.25">
      <c r="Q188" s="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7:30" x14ac:dyDescent="0.25">
      <c r="Q189" s="1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7:30" x14ac:dyDescent="0.25">
      <c r="Q190" s="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7:30" x14ac:dyDescent="0.25">
      <c r="Q191" s="1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7:30" x14ac:dyDescent="0.25">
      <c r="Q192" s="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7:30" x14ac:dyDescent="0.25">
      <c r="Q193" s="1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7:30" x14ac:dyDescent="0.25"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7:30" x14ac:dyDescent="0.25">
      <c r="Q195" s="1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7:30" x14ac:dyDescent="0.25">
      <c r="Q196" s="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7:30" x14ac:dyDescent="0.25">
      <c r="Q197" s="1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7:30" x14ac:dyDescent="0.25">
      <c r="Q198" s="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7:30" x14ac:dyDescent="0.25">
      <c r="Q199" s="1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7:30" x14ac:dyDescent="0.25">
      <c r="Q200" s="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7:30" x14ac:dyDescent="0.25">
      <c r="Q201" s="1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7:30" x14ac:dyDescent="0.25">
      <c r="Q202" s="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7:30" x14ac:dyDescent="0.25">
      <c r="Q203" s="1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7:30" x14ac:dyDescent="0.25">
      <c r="Q204" s="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7:30" x14ac:dyDescent="0.25">
      <c r="Q205" s="1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7:30" x14ac:dyDescent="0.25">
      <c r="Q206" s="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7:30" x14ac:dyDescent="0.25">
      <c r="Q207" s="1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7:30" x14ac:dyDescent="0.25">
      <c r="Q208" s="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7:30" x14ac:dyDescent="0.25">
      <c r="Q209" s="1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7:30" x14ac:dyDescent="0.25">
      <c r="Q210" s="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7:30" x14ac:dyDescent="0.25">
      <c r="Q211" s="1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7:30" x14ac:dyDescent="0.25">
      <c r="Q212" s="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7:30" x14ac:dyDescent="0.25">
      <c r="Q213" s="1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7:30" x14ac:dyDescent="0.25">
      <c r="Q214" s="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7:30" x14ac:dyDescent="0.25">
      <c r="Q215" s="1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7:30" x14ac:dyDescent="0.25">
      <c r="Q216" s="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7:30" x14ac:dyDescent="0.25">
      <c r="Q217" s="1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7:30" x14ac:dyDescent="0.25">
      <c r="Q218" s="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7:30" x14ac:dyDescent="0.25">
      <c r="Q219" s="1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7:30" x14ac:dyDescent="0.25">
      <c r="Q220" s="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7:30" x14ac:dyDescent="0.25">
      <c r="Q221" s="1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7:30" x14ac:dyDescent="0.25">
      <c r="Q222" s="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7:30" x14ac:dyDescent="0.25">
      <c r="Q223" s="1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7:30" x14ac:dyDescent="0.25">
      <c r="Q224" s="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7:30" x14ac:dyDescent="0.25">
      <c r="Q225" s="1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7:30" x14ac:dyDescent="0.25">
      <c r="Q226" s="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7:30" x14ac:dyDescent="0.25">
      <c r="Q227" s="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7:30" x14ac:dyDescent="0.25">
      <c r="Q228" s="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7:30" x14ac:dyDescent="0.25">
      <c r="Q229" s="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7:30" x14ac:dyDescent="0.25">
      <c r="Q230" s="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7:30" x14ac:dyDescent="0.25">
      <c r="Q231" s="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7:30" x14ac:dyDescent="0.25">
      <c r="Q232" s="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7:30" x14ac:dyDescent="0.25">
      <c r="Q233" s="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7:30" x14ac:dyDescent="0.25">
      <c r="Q234" s="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7:30" x14ac:dyDescent="0.25">
      <c r="Q235" s="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7:30" x14ac:dyDescent="0.25">
      <c r="Q236" s="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7:30" x14ac:dyDescent="0.25">
      <c r="Q237" s="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7:30" x14ac:dyDescent="0.25">
      <c r="Q238" s="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7:30" x14ac:dyDescent="0.25">
      <c r="Q239" s="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7:30" x14ac:dyDescent="0.25">
      <c r="Q240" s="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7:30" x14ac:dyDescent="0.25">
      <c r="Q241" s="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7:30" x14ac:dyDescent="0.25"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7:30" x14ac:dyDescent="0.25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7:30" x14ac:dyDescent="0.25"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7:30" x14ac:dyDescent="0.25">
      <c r="Q245" s="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7:30" x14ac:dyDescent="0.25">
      <c r="Q246" s="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7:30" x14ac:dyDescent="0.25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7:30" x14ac:dyDescent="0.25">
      <c r="Q248" s="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7:30" x14ac:dyDescent="0.25">
      <c r="Q249" s="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7:30" x14ac:dyDescent="0.25">
      <c r="Q250" s="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7:30" x14ac:dyDescent="0.25">
      <c r="Q251" s="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7:30" x14ac:dyDescent="0.25">
      <c r="Q252" s="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7:30" x14ac:dyDescent="0.25">
      <c r="Q253" s="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7:30" x14ac:dyDescent="0.25">
      <c r="Q254" s="3"/>
    </row>
    <row r="255" spans="17:30" x14ac:dyDescent="0.25">
      <c r="Q255" s="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7:30" x14ac:dyDescent="0.25">
      <c r="Q256" s="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8:30" x14ac:dyDescent="0.25"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8:30" x14ac:dyDescent="0.25"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8:30" x14ac:dyDescent="0.25"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5D4F-30FD-48E9-8FCE-412CA8AA688A}">
  <dimension ref="A1:N102"/>
  <sheetViews>
    <sheetView workbookViewId="0">
      <selection sqref="A1:A1048576"/>
    </sheetView>
  </sheetViews>
  <sheetFormatPr defaultRowHeight="15" x14ac:dyDescent="0.25"/>
  <cols>
    <col min="2" max="2" width="21.5703125" bestFit="1" customWidth="1"/>
  </cols>
  <sheetData>
    <row r="1" spans="1:14" x14ac:dyDescent="0.25">
      <c r="A1" t="s">
        <v>1217</v>
      </c>
      <c r="B1" t="s">
        <v>1219</v>
      </c>
      <c r="C1" t="s">
        <v>338</v>
      </c>
      <c r="D1" t="s">
        <v>339</v>
      </c>
      <c r="E1" t="s">
        <v>263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</row>
    <row r="2" spans="1:14" x14ac:dyDescent="0.25">
      <c r="A2">
        <v>2</v>
      </c>
      <c r="B2" t="s">
        <v>600</v>
      </c>
      <c r="C2">
        <f>VLOOKUP(INT($A2), calc!$R$4:$AD$259, 2, TRUE)</f>
        <v>1</v>
      </c>
      <c r="D2">
        <f>VLOOKUP(INT($A2), calc!$R$4:$AD$259, 3, TRUE)</f>
        <v>1</v>
      </c>
      <c r="E2">
        <f>VLOOKUP(INT($A2), calc!$R$4:$AD$259, 4, TRUE)</f>
        <v>1</v>
      </c>
      <c r="F2">
        <f>VLOOKUP(INT($A2), calc!$R$4:$AD$259, 5, TRUE)</f>
        <v>0</v>
      </c>
      <c r="G2">
        <f>VLOOKUP(INT($A2), calc!$R$4:$AD$259, 6, TRUE)</f>
        <v>0</v>
      </c>
      <c r="H2">
        <f>VLOOKUP(INT($A2), calc!$R$4:$AD$259, 7, TRUE)</f>
        <v>1</v>
      </c>
      <c r="I2">
        <f>VLOOKUP(INT($A2), calc!$R$4:$AD$259, 8, TRUE)</f>
        <v>1</v>
      </c>
      <c r="J2">
        <f>VLOOKUP(INT($A2), calc!$R$4:$AD$259, 9, TRUE)</f>
        <v>1</v>
      </c>
      <c r="K2">
        <f>VLOOKUP(INT($A2), calc!$R$4:$AD$259, 10, TRUE)</f>
        <v>1</v>
      </c>
      <c r="L2">
        <f>VLOOKUP(INT($A2), calc!$R$4:$AD$259,11, TRUE)</f>
        <v>1</v>
      </c>
      <c r="M2">
        <f>VLOOKUP(INT($A2), calc!$R$4:$AD$259, 12, TRUE)</f>
        <v>1</v>
      </c>
      <c r="N2">
        <f>VLOOKUP(INT($A2), calc!$R$4:$AD$259, 13, TRUE)</f>
        <v>0</v>
      </c>
    </row>
    <row r="3" spans="1:14" x14ac:dyDescent="0.25">
      <c r="A3">
        <v>4</v>
      </c>
      <c r="B3" t="s">
        <v>606</v>
      </c>
      <c r="C3">
        <f>VLOOKUP(INT($A3), calc!$R$4:$AD$259, 2, TRUE)</f>
        <v>1</v>
      </c>
      <c r="D3">
        <f>VLOOKUP(INT($A3), calc!$R$4:$AD$259, 3, TRUE)</f>
        <v>1</v>
      </c>
      <c r="E3">
        <f>VLOOKUP(INT($A3), calc!$R$4:$AD$259, 4, TRUE)</f>
        <v>1</v>
      </c>
      <c r="F3">
        <f>VLOOKUP(INT($A3), calc!$R$4:$AD$259, 5, TRUE)</f>
        <v>0</v>
      </c>
      <c r="G3">
        <f>VLOOKUP(INT($A3), calc!$R$4:$AD$259, 6, TRUE)</f>
        <v>0</v>
      </c>
      <c r="H3">
        <f>VLOOKUP(INT($A3), calc!$R$4:$AD$259, 7, TRUE)</f>
        <v>1</v>
      </c>
      <c r="I3">
        <f>VLOOKUP(INT($A3), calc!$R$4:$AD$259, 8, TRUE)</f>
        <v>1</v>
      </c>
      <c r="J3">
        <f>VLOOKUP(INT($A3), calc!$R$4:$AD$259, 9, TRUE)</f>
        <v>1</v>
      </c>
      <c r="K3">
        <f>VLOOKUP(INT($A3), calc!$R$4:$AD$259, 10, TRUE)</f>
        <v>1</v>
      </c>
      <c r="L3">
        <f>VLOOKUP(INT($A3), calc!$R$4:$AD$259,11, TRUE)</f>
        <v>1</v>
      </c>
      <c r="M3">
        <f>VLOOKUP(INT($A3), calc!$R$4:$AD$259, 12, TRUE)</f>
        <v>1</v>
      </c>
      <c r="N3">
        <f>VLOOKUP(INT($A3), calc!$R$4:$AD$259, 13, TRUE)</f>
        <v>0</v>
      </c>
    </row>
    <row r="4" spans="1:14" x14ac:dyDescent="0.25">
      <c r="A4">
        <v>5</v>
      </c>
      <c r="B4" t="s">
        <v>608</v>
      </c>
      <c r="C4">
        <f>VLOOKUP(INT($A4), calc!$R$4:$AD$259, 2, TRUE)</f>
        <v>1</v>
      </c>
      <c r="D4">
        <f>VLOOKUP(INT($A4), calc!$R$4:$AD$259, 3, TRUE)</f>
        <v>1</v>
      </c>
      <c r="E4">
        <f>VLOOKUP(INT($A4), calc!$R$4:$AD$259, 4, TRUE)</f>
        <v>1</v>
      </c>
      <c r="F4">
        <f>VLOOKUP(INT($A4), calc!$R$4:$AD$259, 5, TRUE)</f>
        <v>0</v>
      </c>
      <c r="G4">
        <f>VLOOKUP(INT($A4), calc!$R$4:$AD$259, 6, TRUE)</f>
        <v>0</v>
      </c>
      <c r="H4">
        <f>VLOOKUP(INT($A4), calc!$R$4:$AD$259, 7, TRUE)</f>
        <v>1</v>
      </c>
      <c r="I4">
        <f>VLOOKUP(INT($A4), calc!$R$4:$AD$259, 8, TRUE)</f>
        <v>1</v>
      </c>
      <c r="J4">
        <f>VLOOKUP(INT($A4), calc!$R$4:$AD$259, 9, TRUE)</f>
        <v>1</v>
      </c>
      <c r="K4">
        <f>VLOOKUP(INT($A4), calc!$R$4:$AD$259, 10, TRUE)</f>
        <v>1</v>
      </c>
      <c r="L4">
        <f>VLOOKUP(INT($A4), calc!$R$4:$AD$259,11, TRUE)</f>
        <v>1</v>
      </c>
      <c r="M4">
        <f>VLOOKUP(INT($A4), calc!$R$4:$AD$259, 12, TRUE)</f>
        <v>1</v>
      </c>
      <c r="N4">
        <f>VLOOKUP(INT($A4), calc!$R$4:$AD$259, 13, TRUE)</f>
        <v>0</v>
      </c>
    </row>
    <row r="5" spans="1:14" x14ac:dyDescent="0.25">
      <c r="A5">
        <v>6</v>
      </c>
      <c r="B5" t="s">
        <v>610</v>
      </c>
      <c r="C5">
        <f>VLOOKUP(INT($A5), calc!$R$4:$AD$259, 2, TRUE)</f>
        <v>0</v>
      </c>
      <c r="D5">
        <f>VLOOKUP(INT($A5), calc!$R$4:$AD$259, 3, TRUE)</f>
        <v>1</v>
      </c>
      <c r="E5">
        <f>VLOOKUP(INT($A5), calc!$R$4:$AD$259, 4, TRUE)</f>
        <v>1</v>
      </c>
      <c r="F5">
        <f>VLOOKUP(INT($A5), calc!$R$4:$AD$259, 5, TRUE)</f>
        <v>0</v>
      </c>
      <c r="G5">
        <f>VLOOKUP(INT($A5), calc!$R$4:$AD$259, 6, TRUE)</f>
        <v>0</v>
      </c>
      <c r="H5">
        <f>VLOOKUP(INT($A5), calc!$R$4:$AD$259, 7, TRUE)</f>
        <v>1</v>
      </c>
      <c r="I5">
        <f>VLOOKUP(INT($A5), calc!$R$4:$AD$259, 8, TRUE)</f>
        <v>1</v>
      </c>
      <c r="J5">
        <f>VLOOKUP(INT($A5), calc!$R$4:$AD$259, 9, TRUE)</f>
        <v>0</v>
      </c>
      <c r="K5">
        <f>VLOOKUP(INT($A5), calc!$R$4:$AD$259, 10, TRUE)</f>
        <v>0</v>
      </c>
      <c r="L5">
        <f>VLOOKUP(INT($A5), calc!$R$4:$AD$259,11, TRUE)</f>
        <v>0</v>
      </c>
      <c r="M5">
        <f>VLOOKUP(INT($A5), calc!$R$4:$AD$259, 12, TRUE)</f>
        <v>0</v>
      </c>
      <c r="N5">
        <f>VLOOKUP(INT($A5), calc!$R$4:$AD$259, 13, TRUE)</f>
        <v>0</v>
      </c>
    </row>
    <row r="6" spans="1:14" x14ac:dyDescent="0.25">
      <c r="A6">
        <v>9</v>
      </c>
      <c r="B6" t="s">
        <v>617</v>
      </c>
      <c r="C6">
        <f>VLOOKUP(INT($A6), calc!$R$4:$AD$259, 2, TRUE)</f>
        <v>1</v>
      </c>
      <c r="D6">
        <f>VLOOKUP(INT($A6), calc!$R$4:$AD$259, 3, TRUE)</f>
        <v>1</v>
      </c>
      <c r="E6">
        <f>VLOOKUP(INT($A6), calc!$R$4:$AD$259, 4, TRUE)</f>
        <v>1</v>
      </c>
      <c r="F6">
        <f>VLOOKUP(INT($A6), calc!$R$4:$AD$259, 5, TRUE)</f>
        <v>0</v>
      </c>
      <c r="G6">
        <f>VLOOKUP(INT($A6), calc!$R$4:$AD$259, 6, TRUE)</f>
        <v>0</v>
      </c>
      <c r="H6">
        <f>VLOOKUP(INT($A6), calc!$R$4:$AD$259, 7, TRUE)</f>
        <v>1</v>
      </c>
      <c r="I6">
        <f>VLOOKUP(INT($A6), calc!$R$4:$AD$259, 8, TRUE)</f>
        <v>1</v>
      </c>
      <c r="J6">
        <f>VLOOKUP(INT($A6), calc!$R$4:$AD$259, 9, TRUE)</f>
        <v>1</v>
      </c>
      <c r="K6">
        <f>VLOOKUP(INT($A6), calc!$R$4:$AD$259, 10, TRUE)</f>
        <v>1</v>
      </c>
      <c r="L6">
        <f>VLOOKUP(INT($A6), calc!$R$4:$AD$259,11, TRUE)</f>
        <v>1</v>
      </c>
      <c r="M6">
        <f>VLOOKUP(INT($A6), calc!$R$4:$AD$259, 12, TRUE)</f>
        <v>1</v>
      </c>
      <c r="N6">
        <f>VLOOKUP(INT($A6), calc!$R$4:$AD$259, 13, TRUE)</f>
        <v>0</v>
      </c>
    </row>
    <row r="7" spans="1:14" x14ac:dyDescent="0.25">
      <c r="A7">
        <v>11</v>
      </c>
      <c r="B7" t="s">
        <v>623</v>
      </c>
      <c r="C7">
        <f>VLOOKUP(INT($A7), calc!$R$4:$AD$259, 2, TRUE)</f>
        <v>1</v>
      </c>
      <c r="D7">
        <f>VLOOKUP(INT($A7), calc!$R$4:$AD$259, 3, TRUE)</f>
        <v>0</v>
      </c>
      <c r="E7">
        <f>VLOOKUP(INT($A7), calc!$R$4:$AD$259, 4, TRUE)</f>
        <v>0</v>
      </c>
      <c r="F7">
        <f>VLOOKUP(INT($A7), calc!$R$4:$AD$259, 5, TRUE)</f>
        <v>0</v>
      </c>
      <c r="G7">
        <f>VLOOKUP(INT($A7), calc!$R$4:$AD$259, 6, TRUE)</f>
        <v>0</v>
      </c>
      <c r="H7">
        <f>VLOOKUP(INT($A7), calc!$R$4:$AD$259, 7, TRUE)</f>
        <v>0</v>
      </c>
      <c r="I7">
        <f>VLOOKUP(INT($A7), calc!$R$4:$AD$259, 8, TRUE)</f>
        <v>0</v>
      </c>
      <c r="J7">
        <f>VLOOKUP(INT($A7), calc!$R$4:$AD$259, 9, TRUE)</f>
        <v>1</v>
      </c>
      <c r="K7">
        <f>VLOOKUP(INT($A7), calc!$R$4:$AD$259, 10, TRUE)</f>
        <v>1</v>
      </c>
      <c r="L7">
        <f>VLOOKUP(INT($A7), calc!$R$4:$AD$259,11, TRUE)</f>
        <v>1</v>
      </c>
      <c r="M7">
        <f>VLOOKUP(INT($A7), calc!$R$4:$AD$259, 12, TRUE)</f>
        <v>1</v>
      </c>
      <c r="N7">
        <f>VLOOKUP(INT($A7), calc!$R$4:$AD$259, 13, TRUE)</f>
        <v>0</v>
      </c>
    </row>
    <row r="8" spans="1:14" x14ac:dyDescent="0.25">
      <c r="A8">
        <v>12</v>
      </c>
      <c r="B8" t="s">
        <v>626</v>
      </c>
      <c r="C8">
        <f>VLOOKUP(INT($A8), calc!$R$4:$AD$259, 2, TRUE)</f>
        <v>1</v>
      </c>
      <c r="D8">
        <f>VLOOKUP(INT($A8), calc!$R$4:$AD$259, 3, TRUE)</f>
        <v>1</v>
      </c>
      <c r="E8">
        <f>VLOOKUP(INT($A8), calc!$R$4:$AD$259, 4, TRUE)</f>
        <v>1</v>
      </c>
      <c r="F8">
        <f>VLOOKUP(INT($A8), calc!$R$4:$AD$259, 5, TRUE)</f>
        <v>0</v>
      </c>
      <c r="G8">
        <f>VLOOKUP(INT($A8), calc!$R$4:$AD$259, 6, TRUE)</f>
        <v>1</v>
      </c>
      <c r="H8">
        <f>VLOOKUP(INT($A8), calc!$R$4:$AD$259, 7, TRUE)</f>
        <v>1</v>
      </c>
      <c r="I8">
        <f>VLOOKUP(INT($A8), calc!$R$4:$AD$259, 8, TRUE)</f>
        <v>1</v>
      </c>
      <c r="J8">
        <f>VLOOKUP(INT($A8), calc!$R$4:$AD$259, 9, TRUE)</f>
        <v>1</v>
      </c>
      <c r="K8">
        <f>VLOOKUP(INT($A8), calc!$R$4:$AD$259, 10, TRUE)</f>
        <v>1</v>
      </c>
      <c r="L8">
        <f>VLOOKUP(INT($A8), calc!$R$4:$AD$259,11, TRUE)</f>
        <v>1</v>
      </c>
      <c r="M8">
        <f>VLOOKUP(INT($A8), calc!$R$4:$AD$259, 12, TRUE)</f>
        <v>1</v>
      </c>
      <c r="N8">
        <f>VLOOKUP(INT($A8), calc!$R$4:$AD$259, 13, TRUE)</f>
        <v>0</v>
      </c>
    </row>
    <row r="9" spans="1:14" x14ac:dyDescent="0.25">
      <c r="A9">
        <v>13</v>
      </c>
      <c r="B9" t="s">
        <v>630</v>
      </c>
      <c r="C9">
        <f>VLOOKUP(INT($A9), calc!$R$4:$AD$259, 2, TRUE)</f>
        <v>1</v>
      </c>
      <c r="D9">
        <f>VLOOKUP(INT($A9), calc!$R$4:$AD$259, 3, TRUE)</f>
        <v>1</v>
      </c>
      <c r="E9">
        <f>VLOOKUP(INT($A9), calc!$R$4:$AD$259, 4, TRUE)</f>
        <v>1</v>
      </c>
      <c r="F9">
        <f>VLOOKUP(INT($A9), calc!$R$4:$AD$259, 5, TRUE)</f>
        <v>0</v>
      </c>
      <c r="G9">
        <f>VLOOKUP(INT($A9), calc!$R$4:$AD$259, 6, TRUE)</f>
        <v>0</v>
      </c>
      <c r="H9">
        <f>VLOOKUP(INT($A9), calc!$R$4:$AD$259, 7, TRUE)</f>
        <v>1</v>
      </c>
      <c r="I9">
        <f>VLOOKUP(INT($A9), calc!$R$4:$AD$259, 8, TRUE)</f>
        <v>1</v>
      </c>
      <c r="J9">
        <f>VLOOKUP(INT($A9), calc!$R$4:$AD$259, 9, TRUE)</f>
        <v>1</v>
      </c>
      <c r="K9">
        <f>VLOOKUP(INT($A9), calc!$R$4:$AD$259, 10, TRUE)</f>
        <v>1</v>
      </c>
      <c r="L9">
        <f>VLOOKUP(INT($A9), calc!$R$4:$AD$259,11, TRUE)</f>
        <v>1</v>
      </c>
      <c r="M9">
        <f>VLOOKUP(INT($A9), calc!$R$4:$AD$259, 12, TRUE)</f>
        <v>1</v>
      </c>
      <c r="N9">
        <f>VLOOKUP(INT($A9), calc!$R$4:$AD$259, 13, TRUE)</f>
        <v>0</v>
      </c>
    </row>
    <row r="10" spans="1:14" x14ac:dyDescent="0.25">
      <c r="A10">
        <v>14</v>
      </c>
      <c r="B10" t="s">
        <v>632</v>
      </c>
      <c r="C10">
        <f>VLOOKUP(INT($A10), calc!$R$4:$AD$259, 2, TRUE)</f>
        <v>1</v>
      </c>
      <c r="D10">
        <f>VLOOKUP(INT($A10), calc!$R$4:$AD$259, 3, TRUE)</f>
        <v>1</v>
      </c>
      <c r="E10">
        <f>VLOOKUP(INT($A10), calc!$R$4:$AD$259, 4, TRUE)</f>
        <v>1</v>
      </c>
      <c r="F10">
        <f>VLOOKUP(INT($A10), calc!$R$4:$AD$259, 5, TRUE)</f>
        <v>0</v>
      </c>
      <c r="G10">
        <f>VLOOKUP(INT($A10), calc!$R$4:$AD$259, 6, TRUE)</f>
        <v>0</v>
      </c>
      <c r="H10">
        <f>VLOOKUP(INT($A10), calc!$R$4:$AD$259, 7, TRUE)</f>
        <v>1</v>
      </c>
      <c r="I10">
        <f>VLOOKUP(INT($A10), calc!$R$4:$AD$259, 8, TRUE)</f>
        <v>1</v>
      </c>
      <c r="J10">
        <f>VLOOKUP(INT($A10), calc!$R$4:$AD$259, 9, TRUE)</f>
        <v>1</v>
      </c>
      <c r="K10">
        <f>VLOOKUP(INT($A10), calc!$R$4:$AD$259, 10, TRUE)</f>
        <v>1</v>
      </c>
      <c r="L10">
        <f>VLOOKUP(INT($A10), calc!$R$4:$AD$259,11, TRUE)</f>
        <v>1</v>
      </c>
      <c r="M10">
        <f>VLOOKUP(INT($A10), calc!$R$4:$AD$259, 12, TRUE)</f>
        <v>1</v>
      </c>
      <c r="N10">
        <f>VLOOKUP(INT($A10), calc!$R$4:$AD$259, 13, TRUE)</f>
        <v>0</v>
      </c>
    </row>
    <row r="11" spans="1:14" x14ac:dyDescent="0.25">
      <c r="A11">
        <v>15</v>
      </c>
      <c r="B11" t="s">
        <v>636</v>
      </c>
      <c r="C11">
        <f>VLOOKUP(INT($A11), calc!$R$4:$AD$259, 2, TRUE)</f>
        <v>0</v>
      </c>
      <c r="D11">
        <f>VLOOKUP(INT($A11), calc!$R$4:$AD$259, 3, TRUE)</f>
        <v>0</v>
      </c>
      <c r="E11">
        <f>VLOOKUP(INT($A11), calc!$R$4:$AD$259, 4, TRUE)</f>
        <v>0</v>
      </c>
      <c r="F11">
        <f>VLOOKUP(INT($A11), calc!$R$4:$AD$259, 5, TRUE)</f>
        <v>1</v>
      </c>
      <c r="G11">
        <f>VLOOKUP(INT($A11), calc!$R$4:$AD$259, 6, TRUE)</f>
        <v>1</v>
      </c>
      <c r="H11">
        <f>VLOOKUP(INT($A11), calc!$R$4:$AD$259, 7, TRUE)</f>
        <v>0</v>
      </c>
      <c r="I11">
        <f>VLOOKUP(INT($A11), calc!$R$4:$AD$259, 8, TRUE)</f>
        <v>0</v>
      </c>
      <c r="J11">
        <f>VLOOKUP(INT($A11), calc!$R$4:$AD$259, 9, TRUE)</f>
        <v>0</v>
      </c>
      <c r="K11">
        <f>VLOOKUP(INT($A11), calc!$R$4:$AD$259, 10, TRUE)</f>
        <v>0</v>
      </c>
      <c r="L11">
        <f>VLOOKUP(INT($A11), calc!$R$4:$AD$259,11, TRUE)</f>
        <v>0</v>
      </c>
      <c r="M11">
        <f>VLOOKUP(INT($A11), calc!$R$4:$AD$259, 12, TRUE)</f>
        <v>0</v>
      </c>
      <c r="N11">
        <f>VLOOKUP(INT($A11), calc!$R$4:$AD$259, 13, TRUE)</f>
        <v>1</v>
      </c>
    </row>
    <row r="12" spans="1:14" x14ac:dyDescent="0.25">
      <c r="A12">
        <v>17</v>
      </c>
      <c r="B12" t="s">
        <v>642</v>
      </c>
      <c r="C12">
        <f>VLOOKUP(INT($A12), calc!$R$4:$AD$259, 2, TRUE)</f>
        <v>0</v>
      </c>
      <c r="D12">
        <f>VLOOKUP(INT($A12), calc!$R$4:$AD$259, 3, TRUE)</f>
        <v>0</v>
      </c>
      <c r="E12">
        <f>VLOOKUP(INT($A12), calc!$R$4:$AD$259, 4, TRUE)</f>
        <v>0</v>
      </c>
      <c r="F12">
        <f>VLOOKUP(INT($A12), calc!$R$4:$AD$259, 5, TRUE)</f>
        <v>1</v>
      </c>
      <c r="G12">
        <f>VLOOKUP(INT($A12), calc!$R$4:$AD$259, 6, TRUE)</f>
        <v>1</v>
      </c>
      <c r="H12">
        <f>VLOOKUP(INT($A12), calc!$R$4:$AD$259, 7, TRUE)</f>
        <v>0</v>
      </c>
      <c r="I12">
        <f>VLOOKUP(INT($A12), calc!$R$4:$AD$259, 8, TRUE)</f>
        <v>0</v>
      </c>
      <c r="J12">
        <f>VLOOKUP(INT($A12), calc!$R$4:$AD$259, 9, TRUE)</f>
        <v>0</v>
      </c>
      <c r="K12">
        <f>VLOOKUP(INT($A12), calc!$R$4:$AD$259, 10, TRUE)</f>
        <v>0</v>
      </c>
      <c r="L12">
        <f>VLOOKUP(INT($A12), calc!$R$4:$AD$259,11, TRUE)</f>
        <v>0</v>
      </c>
      <c r="M12">
        <f>VLOOKUP(INT($A12), calc!$R$4:$AD$259, 12, TRUE)</f>
        <v>0</v>
      </c>
      <c r="N12">
        <f>VLOOKUP(INT($A12), calc!$R$4:$AD$259, 13, TRUE)</f>
        <v>1</v>
      </c>
    </row>
    <row r="13" spans="1:14" x14ac:dyDescent="0.25">
      <c r="A13">
        <v>20</v>
      </c>
      <c r="B13" t="s">
        <v>651</v>
      </c>
      <c r="C13">
        <f>VLOOKUP(INT($A13), calc!$R$4:$AD$259, 2, TRUE)</f>
        <v>0</v>
      </c>
      <c r="D13">
        <f>VLOOKUP(INT($A13), calc!$R$4:$AD$259, 3, TRUE)</f>
        <v>0</v>
      </c>
      <c r="E13">
        <f>VLOOKUP(INT($A13), calc!$R$4:$AD$259, 4, TRUE)</f>
        <v>0</v>
      </c>
      <c r="F13">
        <f>VLOOKUP(INT($A13), calc!$R$4:$AD$259, 5, TRUE)</f>
        <v>1</v>
      </c>
      <c r="G13">
        <f>VLOOKUP(INT($A13), calc!$R$4:$AD$259, 6, TRUE)</f>
        <v>1</v>
      </c>
      <c r="H13">
        <f>VLOOKUP(INT($A13), calc!$R$4:$AD$259, 7, TRUE)</f>
        <v>0</v>
      </c>
      <c r="I13">
        <f>VLOOKUP(INT($A13), calc!$R$4:$AD$259, 8, TRUE)</f>
        <v>0</v>
      </c>
      <c r="J13">
        <f>VLOOKUP(INT($A13), calc!$R$4:$AD$259, 9, TRUE)</f>
        <v>0</v>
      </c>
      <c r="K13">
        <f>VLOOKUP(INT($A13), calc!$R$4:$AD$259, 10, TRUE)</f>
        <v>0</v>
      </c>
      <c r="L13">
        <f>VLOOKUP(INT($A13), calc!$R$4:$AD$259,11, TRUE)</f>
        <v>0</v>
      </c>
      <c r="M13">
        <f>VLOOKUP(INT($A13), calc!$R$4:$AD$259, 12, TRUE)</f>
        <v>0</v>
      </c>
      <c r="N13">
        <f>VLOOKUP(INT($A13), calc!$R$4:$AD$259, 13, TRUE)</f>
        <v>1</v>
      </c>
    </row>
    <row r="14" spans="1:14" x14ac:dyDescent="0.25">
      <c r="A14">
        <v>22</v>
      </c>
      <c r="B14" t="s">
        <v>655</v>
      </c>
      <c r="C14">
        <f>VLOOKUP(INT($A14), calc!$R$4:$AD$259, 2, TRUE)</f>
        <v>0</v>
      </c>
      <c r="D14">
        <f>VLOOKUP(INT($A14), calc!$R$4:$AD$259, 3, TRUE)</f>
        <v>0</v>
      </c>
      <c r="E14">
        <f>VLOOKUP(INT($A14), calc!$R$4:$AD$259, 4, TRUE)</f>
        <v>0</v>
      </c>
      <c r="F14">
        <f>VLOOKUP(INT($A14), calc!$R$4:$AD$259, 5, TRUE)</f>
        <v>1</v>
      </c>
      <c r="G14">
        <f>VLOOKUP(INT($A14), calc!$R$4:$AD$259, 6, TRUE)</f>
        <v>1</v>
      </c>
      <c r="H14">
        <f>VLOOKUP(INT($A14), calc!$R$4:$AD$259, 7, TRUE)</f>
        <v>0</v>
      </c>
      <c r="I14">
        <f>VLOOKUP(INT($A14), calc!$R$4:$AD$259, 8, TRUE)</f>
        <v>0</v>
      </c>
      <c r="J14">
        <f>VLOOKUP(INT($A14), calc!$R$4:$AD$259, 9, TRUE)</f>
        <v>0</v>
      </c>
      <c r="K14">
        <f>VLOOKUP(INT($A14), calc!$R$4:$AD$259, 10, TRUE)</f>
        <v>0</v>
      </c>
      <c r="L14">
        <f>VLOOKUP(INT($A14), calc!$R$4:$AD$259,11, TRUE)</f>
        <v>0</v>
      </c>
      <c r="M14">
        <f>VLOOKUP(INT($A14), calc!$R$4:$AD$259, 12, TRUE)</f>
        <v>0</v>
      </c>
      <c r="N14">
        <f>VLOOKUP(INT($A14), calc!$R$4:$AD$259, 13, TRUE)</f>
        <v>1</v>
      </c>
    </row>
    <row r="15" spans="1:14" x14ac:dyDescent="0.25">
      <c r="A15">
        <v>24</v>
      </c>
      <c r="B15" t="s">
        <v>659</v>
      </c>
      <c r="C15">
        <f>VLOOKUP(INT($A15), calc!$R$4:$AD$259, 2, TRUE)</f>
        <v>0</v>
      </c>
      <c r="D15">
        <f>VLOOKUP(INT($A15), calc!$R$4:$AD$259, 3, TRUE)</f>
        <v>0</v>
      </c>
      <c r="E15">
        <f>VLOOKUP(INT($A15), calc!$R$4:$AD$259, 4, TRUE)</f>
        <v>0</v>
      </c>
      <c r="F15">
        <f>VLOOKUP(INT($A15), calc!$R$4:$AD$259, 5, TRUE)</f>
        <v>1</v>
      </c>
      <c r="G15">
        <f>VLOOKUP(INT($A15), calc!$R$4:$AD$259, 6, TRUE)</f>
        <v>1</v>
      </c>
      <c r="H15">
        <f>VLOOKUP(INT($A15), calc!$R$4:$AD$259, 7, TRUE)</f>
        <v>0</v>
      </c>
      <c r="I15">
        <f>VLOOKUP(INT($A15), calc!$R$4:$AD$259, 8, TRUE)</f>
        <v>0</v>
      </c>
      <c r="J15">
        <f>VLOOKUP(INT($A15), calc!$R$4:$AD$259, 9, TRUE)</f>
        <v>0</v>
      </c>
      <c r="K15">
        <f>VLOOKUP(INT($A15), calc!$R$4:$AD$259, 10, TRUE)</f>
        <v>0</v>
      </c>
      <c r="L15">
        <f>VLOOKUP(INT($A15), calc!$R$4:$AD$259,11, TRUE)</f>
        <v>0</v>
      </c>
      <c r="M15">
        <f>VLOOKUP(INT($A15), calc!$R$4:$AD$259, 12, TRUE)</f>
        <v>0</v>
      </c>
      <c r="N15">
        <f>VLOOKUP(INT($A15), calc!$R$4:$AD$259, 13, TRUE)</f>
        <v>1</v>
      </c>
    </row>
    <row r="16" spans="1:14" x14ac:dyDescent="0.25">
      <c r="A16">
        <v>27</v>
      </c>
      <c r="B16" t="s">
        <v>666</v>
      </c>
      <c r="C16">
        <f>VLOOKUP(INT($A16), calc!$R$4:$AD$259, 2, TRUE)</f>
        <v>1</v>
      </c>
      <c r="D16">
        <f>VLOOKUP(INT($A16), calc!$R$4:$AD$259, 3, TRUE)</f>
        <v>1</v>
      </c>
      <c r="E16">
        <f>VLOOKUP(INT($A16), calc!$R$4:$AD$259, 4, TRUE)</f>
        <v>1</v>
      </c>
      <c r="F16">
        <f>VLOOKUP(INT($A16), calc!$R$4:$AD$259, 5, TRUE)</f>
        <v>0</v>
      </c>
      <c r="G16">
        <f>VLOOKUP(INT($A16), calc!$R$4:$AD$259, 6, TRUE)</f>
        <v>0</v>
      </c>
      <c r="H16">
        <f>VLOOKUP(INT($A16), calc!$R$4:$AD$259, 7, TRUE)</f>
        <v>1</v>
      </c>
      <c r="I16">
        <f>VLOOKUP(INT($A16), calc!$R$4:$AD$259, 8, TRUE)</f>
        <v>1</v>
      </c>
      <c r="J16">
        <f>VLOOKUP(INT($A16), calc!$R$4:$AD$259, 9, TRUE)</f>
        <v>0</v>
      </c>
      <c r="K16">
        <f>VLOOKUP(INT($A16), calc!$R$4:$AD$259, 10, TRUE)</f>
        <v>1</v>
      </c>
      <c r="L16">
        <f>VLOOKUP(INT($A16), calc!$R$4:$AD$259,11, TRUE)</f>
        <v>1</v>
      </c>
      <c r="M16">
        <f>VLOOKUP(INT($A16), calc!$R$4:$AD$259, 12, TRUE)</f>
        <v>1</v>
      </c>
      <c r="N16">
        <f>VLOOKUP(INT($A16), calc!$R$4:$AD$259, 13, TRUE)</f>
        <v>0</v>
      </c>
    </row>
    <row r="17" spans="1:14" x14ac:dyDescent="0.25">
      <c r="A17">
        <v>28</v>
      </c>
      <c r="B17" t="s">
        <v>668</v>
      </c>
      <c r="C17">
        <f>VLOOKUP(INT($A17), calc!$R$4:$AD$259, 2, TRUE)</f>
        <v>1</v>
      </c>
      <c r="D17">
        <f>VLOOKUP(INT($A17), calc!$R$4:$AD$259, 3, TRUE)</f>
        <v>1</v>
      </c>
      <c r="E17">
        <f>VLOOKUP(INT($A17), calc!$R$4:$AD$259, 4, TRUE)</f>
        <v>1</v>
      </c>
      <c r="F17">
        <f>VLOOKUP(INT($A17), calc!$R$4:$AD$259, 5, TRUE)</f>
        <v>0</v>
      </c>
      <c r="G17">
        <f>VLOOKUP(INT($A17), calc!$R$4:$AD$259, 6, TRUE)</f>
        <v>0</v>
      </c>
      <c r="H17">
        <f>VLOOKUP(INT($A17), calc!$R$4:$AD$259, 7, TRUE)</f>
        <v>1</v>
      </c>
      <c r="I17">
        <f>VLOOKUP(INT($A17), calc!$R$4:$AD$259, 8, TRUE)</f>
        <v>1</v>
      </c>
      <c r="J17">
        <f>VLOOKUP(INT($A17), calc!$R$4:$AD$259, 9, TRUE)</f>
        <v>0</v>
      </c>
      <c r="K17">
        <f>VLOOKUP(INT($A17), calc!$R$4:$AD$259, 10, TRUE)</f>
        <v>1</v>
      </c>
      <c r="L17">
        <f>VLOOKUP(INT($A17), calc!$R$4:$AD$259,11, TRUE)</f>
        <v>1</v>
      </c>
      <c r="M17">
        <f>VLOOKUP(INT($A17), calc!$R$4:$AD$259, 12, TRUE)</f>
        <v>1</v>
      </c>
      <c r="N17">
        <f>VLOOKUP(INT($A17), calc!$R$4:$AD$259, 13, TRUE)</f>
        <v>0</v>
      </c>
    </row>
    <row r="18" spans="1:14" x14ac:dyDescent="0.25">
      <c r="A18">
        <v>31</v>
      </c>
      <c r="B18" t="s">
        <v>674</v>
      </c>
      <c r="C18">
        <f>VLOOKUP(INT($A18), calc!$R$4:$AD$259, 2, TRUE)</f>
        <v>1</v>
      </c>
      <c r="D18">
        <f>VLOOKUP(INT($A18), calc!$R$4:$AD$259, 3, TRUE)</f>
        <v>1</v>
      </c>
      <c r="E18">
        <f>VLOOKUP(INT($A18), calc!$R$4:$AD$259, 4, TRUE)</f>
        <v>1</v>
      </c>
      <c r="F18">
        <f>VLOOKUP(INT($A18), calc!$R$4:$AD$259, 5, TRUE)</f>
        <v>0</v>
      </c>
      <c r="G18">
        <f>VLOOKUP(INT($A18), calc!$R$4:$AD$259, 6, TRUE)</f>
        <v>0</v>
      </c>
      <c r="H18">
        <f>VLOOKUP(INT($A18), calc!$R$4:$AD$259, 7, TRUE)</f>
        <v>1</v>
      </c>
      <c r="I18">
        <f>VLOOKUP(INT($A18), calc!$R$4:$AD$259, 8, TRUE)</f>
        <v>1</v>
      </c>
      <c r="J18">
        <f>VLOOKUP(INT($A18), calc!$R$4:$AD$259, 9, TRUE)</f>
        <v>1</v>
      </c>
      <c r="K18">
        <f>VLOOKUP(INT($A18), calc!$R$4:$AD$259, 10, TRUE)</f>
        <v>1</v>
      </c>
      <c r="L18">
        <f>VLOOKUP(INT($A18), calc!$R$4:$AD$259,11, TRUE)</f>
        <v>1</v>
      </c>
      <c r="M18">
        <f>VLOOKUP(INT($A18), calc!$R$4:$AD$259, 12, TRUE)</f>
        <v>1</v>
      </c>
      <c r="N18">
        <f>VLOOKUP(INT($A18), calc!$R$4:$AD$259, 13, TRUE)</f>
        <v>0</v>
      </c>
    </row>
    <row r="19" spans="1:14" x14ac:dyDescent="0.25">
      <c r="A19">
        <v>32</v>
      </c>
      <c r="B19" t="s">
        <v>678</v>
      </c>
      <c r="C19">
        <f>VLOOKUP(INT($A19), calc!$R$4:$AD$259, 2, TRUE)</f>
        <v>0</v>
      </c>
      <c r="D19">
        <f>VLOOKUP(INT($A19), calc!$R$4:$AD$259, 3, TRUE)</f>
        <v>1</v>
      </c>
      <c r="E19">
        <f>VLOOKUP(INT($A19), calc!$R$4:$AD$259, 4, TRUE)</f>
        <v>1</v>
      </c>
      <c r="F19">
        <f>VLOOKUP(INT($A19), calc!$R$4:$AD$259, 5, TRUE)</f>
        <v>0</v>
      </c>
      <c r="G19">
        <f>VLOOKUP(INT($A19), calc!$R$4:$AD$259, 6, TRUE)</f>
        <v>0</v>
      </c>
      <c r="H19">
        <f>VLOOKUP(INT($A19), calc!$R$4:$AD$259, 7, TRUE)</f>
        <v>1</v>
      </c>
      <c r="I19">
        <f>VLOOKUP(INT($A19), calc!$R$4:$AD$259, 8, TRUE)</f>
        <v>1</v>
      </c>
      <c r="J19">
        <f>VLOOKUP(INT($A19), calc!$R$4:$AD$259, 9, TRUE)</f>
        <v>0</v>
      </c>
      <c r="K19">
        <f>VLOOKUP(INT($A19), calc!$R$4:$AD$259, 10, TRUE)</f>
        <v>0</v>
      </c>
      <c r="L19">
        <f>VLOOKUP(INT($A19), calc!$R$4:$AD$259,11, TRUE)</f>
        <v>0</v>
      </c>
      <c r="M19">
        <f>VLOOKUP(INT($A19), calc!$R$4:$AD$259, 12, TRUE)</f>
        <v>0</v>
      </c>
      <c r="N19">
        <f>VLOOKUP(INT($A19), calc!$R$4:$AD$259, 13, TRUE)</f>
        <v>0</v>
      </c>
    </row>
    <row r="20" spans="1:14" x14ac:dyDescent="0.25">
      <c r="A20">
        <v>33</v>
      </c>
      <c r="B20" t="s">
        <v>681</v>
      </c>
      <c r="C20">
        <f>VLOOKUP(INT($A20), calc!$R$4:$AD$259, 2, TRUE)</f>
        <v>0</v>
      </c>
      <c r="D20">
        <f>VLOOKUP(INT($A20), calc!$R$4:$AD$259, 3, TRUE)</f>
        <v>0</v>
      </c>
      <c r="E20">
        <f>VLOOKUP(INT($A20), calc!$R$4:$AD$259, 4, TRUE)</f>
        <v>1</v>
      </c>
      <c r="F20">
        <f>VLOOKUP(INT($A20), calc!$R$4:$AD$259, 5, TRUE)</f>
        <v>0</v>
      </c>
      <c r="G20">
        <f>VLOOKUP(INT($A20), calc!$R$4:$AD$259, 6, TRUE)</f>
        <v>1</v>
      </c>
      <c r="H20">
        <f>VLOOKUP(INT($A20), calc!$R$4:$AD$259, 7, TRUE)</f>
        <v>1</v>
      </c>
      <c r="I20">
        <f>VLOOKUP(INT($A20), calc!$R$4:$AD$259, 8, TRUE)</f>
        <v>1</v>
      </c>
      <c r="J20">
        <f>VLOOKUP(INT($A20), calc!$R$4:$AD$259, 9, TRUE)</f>
        <v>0</v>
      </c>
      <c r="K20">
        <f>VLOOKUP(INT($A20), calc!$R$4:$AD$259, 10, TRUE)</f>
        <v>1</v>
      </c>
      <c r="L20">
        <f>VLOOKUP(INT($A20), calc!$R$4:$AD$259,11, TRUE)</f>
        <v>1</v>
      </c>
      <c r="M20">
        <f>VLOOKUP(INT($A20), calc!$R$4:$AD$259, 12, TRUE)</f>
        <v>1</v>
      </c>
      <c r="N20">
        <f>VLOOKUP(INT($A20), calc!$R$4:$AD$259, 13, TRUE)</f>
        <v>0</v>
      </c>
    </row>
    <row r="21" spans="1:14" x14ac:dyDescent="0.25">
      <c r="A21">
        <v>34</v>
      </c>
      <c r="B21" t="s">
        <v>684</v>
      </c>
      <c r="C21">
        <f>VLOOKUP(INT($A21), calc!$R$4:$AD$259, 2, TRUE)</f>
        <v>1</v>
      </c>
      <c r="D21">
        <f>VLOOKUP(INT($A21), calc!$R$4:$AD$259, 3, TRUE)</f>
        <v>1</v>
      </c>
      <c r="E21">
        <f>VLOOKUP(INT($A21), calc!$R$4:$AD$259, 4, TRUE)</f>
        <v>1</v>
      </c>
      <c r="F21">
        <f>VLOOKUP(INT($A21), calc!$R$4:$AD$259, 5, TRUE)</f>
        <v>0</v>
      </c>
      <c r="G21">
        <f>VLOOKUP(INT($A21), calc!$R$4:$AD$259, 6, TRUE)</f>
        <v>0</v>
      </c>
      <c r="H21">
        <f>VLOOKUP(INT($A21), calc!$R$4:$AD$259, 7, TRUE)</f>
        <v>1</v>
      </c>
      <c r="I21">
        <f>VLOOKUP(INT($A21), calc!$R$4:$AD$259, 8, TRUE)</f>
        <v>1</v>
      </c>
      <c r="J21">
        <f>VLOOKUP(INT($A21), calc!$R$4:$AD$259, 9, TRUE)</f>
        <v>1</v>
      </c>
      <c r="K21">
        <f>VLOOKUP(INT($A21), calc!$R$4:$AD$259, 10, TRUE)</f>
        <v>1</v>
      </c>
      <c r="L21">
        <f>VLOOKUP(INT($A21), calc!$R$4:$AD$259,11, TRUE)</f>
        <v>1</v>
      </c>
      <c r="M21">
        <f>VLOOKUP(INT($A21), calc!$R$4:$AD$259, 12, TRUE)</f>
        <v>1</v>
      </c>
      <c r="N21">
        <f>VLOOKUP(INT($A21), calc!$R$4:$AD$259, 13, TRUE)</f>
        <v>0</v>
      </c>
    </row>
    <row r="22" spans="1:14" x14ac:dyDescent="0.25">
      <c r="A22">
        <v>35</v>
      </c>
      <c r="B22" t="s">
        <v>686</v>
      </c>
      <c r="C22">
        <f>VLOOKUP(INT($A22), calc!$R$4:$AD$259, 2, TRUE)</f>
        <v>1</v>
      </c>
      <c r="D22">
        <f>VLOOKUP(INT($A22), calc!$R$4:$AD$259, 3, TRUE)</f>
        <v>1</v>
      </c>
      <c r="E22">
        <f>VLOOKUP(INT($A22), calc!$R$4:$AD$259, 4, TRUE)</f>
        <v>1</v>
      </c>
      <c r="F22">
        <f>VLOOKUP(INT($A22), calc!$R$4:$AD$259, 5, TRUE)</f>
        <v>0</v>
      </c>
      <c r="G22">
        <f>VLOOKUP(INT($A22), calc!$R$4:$AD$259, 6, TRUE)</f>
        <v>0</v>
      </c>
      <c r="H22">
        <f>VLOOKUP(INT($A22), calc!$R$4:$AD$259, 7, TRUE)</f>
        <v>1</v>
      </c>
      <c r="I22">
        <f>VLOOKUP(INT($A22), calc!$R$4:$AD$259, 8, TRUE)</f>
        <v>1</v>
      </c>
      <c r="J22">
        <f>VLOOKUP(INT($A22), calc!$R$4:$AD$259, 9, TRUE)</f>
        <v>1</v>
      </c>
      <c r="K22">
        <f>VLOOKUP(INT($A22), calc!$R$4:$AD$259, 10, TRUE)</f>
        <v>1</v>
      </c>
      <c r="L22">
        <f>VLOOKUP(INT($A22), calc!$R$4:$AD$259,11, TRUE)</f>
        <v>1</v>
      </c>
      <c r="M22">
        <f>VLOOKUP(INT($A22), calc!$R$4:$AD$259, 12, TRUE)</f>
        <v>1</v>
      </c>
      <c r="N22">
        <f>VLOOKUP(INT($A22), calc!$R$4:$AD$259, 13, TRUE)</f>
        <v>0</v>
      </c>
    </row>
    <row r="23" spans="1:14" x14ac:dyDescent="0.25">
      <c r="A23">
        <v>36</v>
      </c>
      <c r="B23" t="s">
        <v>688</v>
      </c>
      <c r="C23">
        <f>VLOOKUP(INT($A23), calc!$R$4:$AD$259, 2, TRUE)</f>
        <v>1</v>
      </c>
      <c r="D23">
        <f>VLOOKUP(INT($A23), calc!$R$4:$AD$259, 3, TRUE)</f>
        <v>1</v>
      </c>
      <c r="E23">
        <f>VLOOKUP(INT($A23), calc!$R$4:$AD$259, 4, TRUE)</f>
        <v>1</v>
      </c>
      <c r="F23">
        <f>VLOOKUP(INT($A23), calc!$R$4:$AD$259, 5, TRUE)</f>
        <v>0</v>
      </c>
      <c r="G23">
        <f>VLOOKUP(INT($A23), calc!$R$4:$AD$259, 6, TRUE)</f>
        <v>0</v>
      </c>
      <c r="H23">
        <f>VLOOKUP(INT($A23), calc!$R$4:$AD$259, 7, TRUE)</f>
        <v>1</v>
      </c>
      <c r="I23">
        <f>VLOOKUP(INT($A23), calc!$R$4:$AD$259, 8, TRUE)</f>
        <v>1</v>
      </c>
      <c r="J23">
        <f>VLOOKUP(INT($A23), calc!$R$4:$AD$259, 9, TRUE)</f>
        <v>1</v>
      </c>
      <c r="K23">
        <f>VLOOKUP(INT($A23), calc!$R$4:$AD$259, 10, TRUE)</f>
        <v>1</v>
      </c>
      <c r="L23">
        <f>VLOOKUP(INT($A23), calc!$R$4:$AD$259,11, TRUE)</f>
        <v>1</v>
      </c>
      <c r="M23">
        <f>VLOOKUP(INT($A23), calc!$R$4:$AD$259, 12, TRUE)</f>
        <v>1</v>
      </c>
      <c r="N23">
        <f>VLOOKUP(INT($A23), calc!$R$4:$AD$259, 13, TRUE)</f>
        <v>0</v>
      </c>
    </row>
    <row r="24" spans="1:14" x14ac:dyDescent="0.25">
      <c r="A24">
        <v>38</v>
      </c>
      <c r="B24" t="s">
        <v>695</v>
      </c>
      <c r="C24">
        <f>VLOOKUP(INT($A24), calc!$R$4:$AD$259, 2, TRUE)</f>
        <v>1</v>
      </c>
      <c r="D24">
        <f>VLOOKUP(INT($A24), calc!$R$4:$AD$259, 3, TRUE)</f>
        <v>1</v>
      </c>
      <c r="E24">
        <f>VLOOKUP(INT($A24), calc!$R$4:$AD$259, 4, TRUE)</f>
        <v>1</v>
      </c>
      <c r="F24">
        <f>VLOOKUP(INT($A24), calc!$R$4:$AD$259, 5, TRUE)</f>
        <v>0</v>
      </c>
      <c r="G24">
        <f>VLOOKUP(INT($A24), calc!$R$4:$AD$259, 6, TRUE)</f>
        <v>0</v>
      </c>
      <c r="H24">
        <f>VLOOKUP(INT($A24), calc!$R$4:$AD$259, 7, TRUE)</f>
        <v>1</v>
      </c>
      <c r="I24">
        <f>VLOOKUP(INT($A24), calc!$R$4:$AD$259, 8, TRUE)</f>
        <v>1</v>
      </c>
      <c r="J24">
        <f>VLOOKUP(INT($A24), calc!$R$4:$AD$259, 9, TRUE)</f>
        <v>1</v>
      </c>
      <c r="K24">
        <f>VLOOKUP(INT($A24), calc!$R$4:$AD$259, 10, TRUE)</f>
        <v>1</v>
      </c>
      <c r="L24">
        <f>VLOOKUP(INT($A24), calc!$R$4:$AD$259,11, TRUE)</f>
        <v>1</v>
      </c>
      <c r="M24">
        <f>VLOOKUP(INT($A24), calc!$R$4:$AD$259, 12, TRUE)</f>
        <v>1</v>
      </c>
      <c r="N24">
        <f>VLOOKUP(INT($A24), calc!$R$4:$AD$259, 13, TRUE)</f>
        <v>0</v>
      </c>
    </row>
    <row r="25" spans="1:14" x14ac:dyDescent="0.25">
      <c r="A25">
        <v>41</v>
      </c>
      <c r="B25" t="s">
        <v>705</v>
      </c>
      <c r="C25">
        <f>VLOOKUP(INT($A25), calc!$R$4:$AD$259, 2, TRUE)</f>
        <v>1</v>
      </c>
      <c r="D25">
        <f>VLOOKUP(INT($A25), calc!$R$4:$AD$259, 3, TRUE)</f>
        <v>1</v>
      </c>
      <c r="E25">
        <f>VLOOKUP(INT($A25), calc!$R$4:$AD$259, 4, TRUE)</f>
        <v>1</v>
      </c>
      <c r="F25">
        <f>VLOOKUP(INT($A25), calc!$R$4:$AD$259, 5, TRUE)</f>
        <v>0</v>
      </c>
      <c r="G25">
        <f>VLOOKUP(INT($A25), calc!$R$4:$AD$259, 6, TRUE)</f>
        <v>0</v>
      </c>
      <c r="H25">
        <f>VLOOKUP(INT($A25), calc!$R$4:$AD$259, 7, TRUE)</f>
        <v>1</v>
      </c>
      <c r="I25">
        <f>VLOOKUP(INT($A25), calc!$R$4:$AD$259, 8, TRUE)</f>
        <v>1</v>
      </c>
      <c r="J25">
        <f>VLOOKUP(INT($A25), calc!$R$4:$AD$259, 9, TRUE)</f>
        <v>1</v>
      </c>
      <c r="K25">
        <f>VLOOKUP(INT($A25), calc!$R$4:$AD$259, 10, TRUE)</f>
        <v>1</v>
      </c>
      <c r="L25">
        <f>VLOOKUP(INT($A25), calc!$R$4:$AD$259,11, TRUE)</f>
        <v>1</v>
      </c>
      <c r="M25">
        <f>VLOOKUP(INT($A25), calc!$R$4:$AD$259, 12, TRUE)</f>
        <v>1</v>
      </c>
      <c r="N25">
        <f>VLOOKUP(INT($A25), calc!$R$4:$AD$259, 13, TRUE)</f>
        <v>0</v>
      </c>
    </row>
    <row r="26" spans="1:14" x14ac:dyDescent="0.25">
      <c r="A26">
        <v>43</v>
      </c>
      <c r="B26" t="s">
        <v>712</v>
      </c>
      <c r="C26">
        <f>VLOOKUP(INT($A26), calc!$R$4:$AD$259, 2, TRUE)</f>
        <v>1</v>
      </c>
      <c r="D26">
        <f>VLOOKUP(INT($A26), calc!$R$4:$AD$259, 3, TRUE)</f>
        <v>1</v>
      </c>
      <c r="E26">
        <f>VLOOKUP(INT($A26), calc!$R$4:$AD$259, 4, TRUE)</f>
        <v>1</v>
      </c>
      <c r="F26">
        <f>VLOOKUP(INT($A26), calc!$R$4:$AD$259, 5, TRUE)</f>
        <v>0</v>
      </c>
      <c r="G26">
        <f>VLOOKUP(INT($A26), calc!$R$4:$AD$259, 6, TRUE)</f>
        <v>0</v>
      </c>
      <c r="H26">
        <f>VLOOKUP(INT($A26), calc!$R$4:$AD$259, 7, TRUE)</f>
        <v>0</v>
      </c>
      <c r="I26">
        <f>VLOOKUP(INT($A26), calc!$R$4:$AD$259, 8, TRUE)</f>
        <v>1</v>
      </c>
      <c r="J26">
        <f>VLOOKUP(INT($A26), calc!$R$4:$AD$259, 9, TRUE)</f>
        <v>1</v>
      </c>
      <c r="K26">
        <f>VLOOKUP(INT($A26), calc!$R$4:$AD$259, 10, TRUE)</f>
        <v>1</v>
      </c>
      <c r="L26">
        <f>VLOOKUP(INT($A26), calc!$R$4:$AD$259,11, TRUE)</f>
        <v>1</v>
      </c>
      <c r="M26">
        <f>VLOOKUP(INT($A26), calc!$R$4:$AD$259, 12, TRUE)</f>
        <v>1</v>
      </c>
      <c r="N26">
        <f>VLOOKUP(INT($A26), calc!$R$4:$AD$259, 13, TRUE)</f>
        <v>0</v>
      </c>
    </row>
    <row r="27" spans="1:14" x14ac:dyDescent="0.25">
      <c r="A27">
        <v>45</v>
      </c>
      <c r="B27" t="s">
        <v>718</v>
      </c>
      <c r="C27">
        <f>VLOOKUP(INT($A27), calc!$R$4:$AD$259, 2, TRUE)</f>
        <v>1</v>
      </c>
      <c r="D27">
        <f>VLOOKUP(INT($A27), calc!$R$4:$AD$259, 3, TRUE)</f>
        <v>0</v>
      </c>
      <c r="E27">
        <f>VLOOKUP(INT($A27), calc!$R$4:$AD$259, 4, TRUE)</f>
        <v>0</v>
      </c>
      <c r="F27">
        <f>VLOOKUP(INT($A27), calc!$R$4:$AD$259, 5, TRUE)</f>
        <v>0</v>
      </c>
      <c r="G27">
        <f>VLOOKUP(INT($A27), calc!$R$4:$AD$259, 6, TRUE)</f>
        <v>0</v>
      </c>
      <c r="H27">
        <f>VLOOKUP(INT($A27), calc!$R$4:$AD$259, 7, TRUE)</f>
        <v>0</v>
      </c>
      <c r="I27">
        <f>VLOOKUP(INT($A27), calc!$R$4:$AD$259, 8, TRUE)</f>
        <v>0</v>
      </c>
      <c r="J27">
        <f>VLOOKUP(INT($A27), calc!$R$4:$AD$259, 9, TRUE)</f>
        <v>0</v>
      </c>
      <c r="K27">
        <f>VLOOKUP(INT($A27), calc!$R$4:$AD$259, 10, TRUE)</f>
        <v>1</v>
      </c>
      <c r="L27">
        <f>VLOOKUP(INT($A27), calc!$R$4:$AD$259,11, TRUE)</f>
        <v>1</v>
      </c>
      <c r="M27">
        <f>VLOOKUP(INT($A27), calc!$R$4:$AD$259, 12, TRUE)</f>
        <v>1</v>
      </c>
      <c r="N27">
        <f>VLOOKUP(INT($A27), calc!$R$4:$AD$259, 13, TRUE)</f>
        <v>0</v>
      </c>
    </row>
    <row r="28" spans="1:14" x14ac:dyDescent="0.25">
      <c r="A28">
        <v>46</v>
      </c>
      <c r="B28" t="s">
        <v>720</v>
      </c>
      <c r="C28">
        <f>VLOOKUP(INT($A28), calc!$R$4:$AD$259, 2, TRUE)</f>
        <v>0</v>
      </c>
      <c r="D28">
        <f>VLOOKUP(INT($A28), calc!$R$4:$AD$259, 3, TRUE)</f>
        <v>1</v>
      </c>
      <c r="E28">
        <f>VLOOKUP(INT($A28), calc!$R$4:$AD$259, 4, TRUE)</f>
        <v>1</v>
      </c>
      <c r="F28">
        <f>VLOOKUP(INT($A28), calc!$R$4:$AD$259, 5, TRUE)</f>
        <v>0</v>
      </c>
      <c r="G28">
        <f>VLOOKUP(INT($A28), calc!$R$4:$AD$259, 6, TRUE)</f>
        <v>0</v>
      </c>
      <c r="H28">
        <f>VLOOKUP(INT($A28), calc!$R$4:$AD$259, 7, TRUE)</f>
        <v>1</v>
      </c>
      <c r="I28">
        <f>VLOOKUP(INT($A28), calc!$R$4:$AD$259, 8, TRUE)</f>
        <v>1</v>
      </c>
      <c r="J28">
        <f>VLOOKUP(INT($A28), calc!$R$4:$AD$259, 9, TRUE)</f>
        <v>0</v>
      </c>
      <c r="K28">
        <f>VLOOKUP(INT($A28), calc!$R$4:$AD$259, 10, TRUE)</f>
        <v>0</v>
      </c>
      <c r="L28">
        <f>VLOOKUP(INT($A28), calc!$R$4:$AD$259,11, TRUE)</f>
        <v>0</v>
      </c>
      <c r="M28">
        <f>VLOOKUP(INT($A28), calc!$R$4:$AD$259, 12, TRUE)</f>
        <v>0</v>
      </c>
      <c r="N28">
        <f>VLOOKUP(INT($A28), calc!$R$4:$AD$259, 13, TRUE)</f>
        <v>0</v>
      </c>
    </row>
    <row r="29" spans="1:14" x14ac:dyDescent="0.25">
      <c r="A29">
        <v>51</v>
      </c>
      <c r="B29" t="s">
        <v>729</v>
      </c>
      <c r="C29">
        <f>VLOOKUP(INT($A29), calc!$R$4:$AD$259, 2, TRUE)</f>
        <v>0</v>
      </c>
      <c r="D29">
        <f>VLOOKUP(INT($A29), calc!$R$4:$AD$259, 3, TRUE)</f>
        <v>0</v>
      </c>
      <c r="E29">
        <f>VLOOKUP(INT($A29), calc!$R$4:$AD$259, 4, TRUE)</f>
        <v>0</v>
      </c>
      <c r="F29">
        <f>VLOOKUP(INT($A29), calc!$R$4:$AD$259, 5, TRUE)</f>
        <v>1</v>
      </c>
      <c r="G29">
        <f>VLOOKUP(INT($A29), calc!$R$4:$AD$259, 6, TRUE)</f>
        <v>1</v>
      </c>
      <c r="H29">
        <f>VLOOKUP(INT($A29), calc!$R$4:$AD$259, 7, TRUE)</f>
        <v>0</v>
      </c>
      <c r="I29">
        <f>VLOOKUP(INT($A29), calc!$R$4:$AD$259, 8, TRUE)</f>
        <v>0</v>
      </c>
      <c r="J29">
        <f>VLOOKUP(INT($A29), calc!$R$4:$AD$259, 9, TRUE)</f>
        <v>0</v>
      </c>
      <c r="K29">
        <f>VLOOKUP(INT($A29), calc!$R$4:$AD$259, 10, TRUE)</f>
        <v>0</v>
      </c>
      <c r="L29">
        <f>VLOOKUP(INT($A29), calc!$R$4:$AD$259,11, TRUE)</f>
        <v>0</v>
      </c>
      <c r="M29">
        <f>VLOOKUP(INT($A29), calc!$R$4:$AD$259, 12, TRUE)</f>
        <v>0</v>
      </c>
      <c r="N29">
        <f>VLOOKUP(INT($A29), calc!$R$4:$AD$259, 13, TRUE)</f>
        <v>1</v>
      </c>
    </row>
    <row r="30" spans="1:14" x14ac:dyDescent="0.25">
      <c r="A30">
        <v>52</v>
      </c>
      <c r="B30" t="s">
        <v>732</v>
      </c>
      <c r="C30">
        <f>VLOOKUP(INT($A30), calc!$R$4:$AD$259, 2, TRUE)</f>
        <v>0</v>
      </c>
      <c r="D30">
        <f>VLOOKUP(INT($A30), calc!$R$4:$AD$259, 3, TRUE)</f>
        <v>0</v>
      </c>
      <c r="E30">
        <f>VLOOKUP(INT($A30), calc!$R$4:$AD$259, 4, TRUE)</f>
        <v>0</v>
      </c>
      <c r="F30">
        <f>VLOOKUP(INT($A30), calc!$R$4:$AD$259, 5, TRUE)</f>
        <v>1</v>
      </c>
      <c r="G30">
        <f>VLOOKUP(INT($A30), calc!$R$4:$AD$259, 6, TRUE)</f>
        <v>1</v>
      </c>
      <c r="H30">
        <f>VLOOKUP(INT($A30), calc!$R$4:$AD$259, 7, TRUE)</f>
        <v>0</v>
      </c>
      <c r="I30">
        <f>VLOOKUP(INT($A30), calc!$R$4:$AD$259, 8, TRUE)</f>
        <v>0</v>
      </c>
      <c r="J30">
        <f>VLOOKUP(INT($A30), calc!$R$4:$AD$259, 9, TRUE)</f>
        <v>0</v>
      </c>
      <c r="K30">
        <f>VLOOKUP(INT($A30), calc!$R$4:$AD$259, 10, TRUE)</f>
        <v>0</v>
      </c>
      <c r="L30">
        <f>VLOOKUP(INT($A30), calc!$R$4:$AD$259,11, TRUE)</f>
        <v>0</v>
      </c>
      <c r="M30">
        <f>VLOOKUP(INT($A30), calc!$R$4:$AD$259, 12, TRUE)</f>
        <v>0</v>
      </c>
      <c r="N30">
        <f>VLOOKUP(INT($A30), calc!$R$4:$AD$259, 13, TRUE)</f>
        <v>1</v>
      </c>
    </row>
    <row r="31" spans="1:14" x14ac:dyDescent="0.25">
      <c r="A31">
        <v>53</v>
      </c>
      <c r="B31" t="s">
        <v>735</v>
      </c>
      <c r="C31">
        <f>VLOOKUP(INT($A31), calc!$R$4:$AD$259, 2, TRUE)</f>
        <v>0</v>
      </c>
      <c r="D31">
        <f>VLOOKUP(INT($A31), calc!$R$4:$AD$259, 3, TRUE)</f>
        <v>0</v>
      </c>
      <c r="E31">
        <f>VLOOKUP(INT($A31), calc!$R$4:$AD$259, 4, TRUE)</f>
        <v>0</v>
      </c>
      <c r="F31">
        <f>VLOOKUP(INT($A31), calc!$R$4:$AD$259, 5, TRUE)</f>
        <v>1</v>
      </c>
      <c r="G31">
        <f>VLOOKUP(INT($A31), calc!$R$4:$AD$259, 6, TRUE)</f>
        <v>1</v>
      </c>
      <c r="H31">
        <f>VLOOKUP(INT($A31), calc!$R$4:$AD$259, 7, TRUE)</f>
        <v>0</v>
      </c>
      <c r="I31">
        <f>VLOOKUP(INT($A31), calc!$R$4:$AD$259, 8, TRUE)</f>
        <v>0</v>
      </c>
      <c r="J31">
        <f>VLOOKUP(INT($A31), calc!$R$4:$AD$259, 9, TRUE)</f>
        <v>0</v>
      </c>
      <c r="K31">
        <f>VLOOKUP(INT($A31), calc!$R$4:$AD$259, 10, TRUE)</f>
        <v>0</v>
      </c>
      <c r="L31">
        <f>VLOOKUP(INT($A31), calc!$R$4:$AD$259,11, TRUE)</f>
        <v>0</v>
      </c>
      <c r="M31">
        <f>VLOOKUP(INT($A31), calc!$R$4:$AD$259, 12, TRUE)</f>
        <v>0</v>
      </c>
      <c r="N31">
        <f>VLOOKUP(INT($A31), calc!$R$4:$AD$259, 13, TRUE)</f>
        <v>1</v>
      </c>
    </row>
    <row r="32" spans="1:14" x14ac:dyDescent="0.25">
      <c r="A32">
        <v>54</v>
      </c>
      <c r="B32" t="s">
        <v>738</v>
      </c>
      <c r="C32">
        <f>VLOOKUP(INT($A32), calc!$R$4:$AD$259, 2, TRUE)</f>
        <v>0</v>
      </c>
      <c r="D32">
        <f>VLOOKUP(INT($A32), calc!$R$4:$AD$259, 3, TRUE)</f>
        <v>0</v>
      </c>
      <c r="E32">
        <f>VLOOKUP(INT($A32), calc!$R$4:$AD$259, 4, TRUE)</f>
        <v>0</v>
      </c>
      <c r="F32">
        <f>VLOOKUP(INT($A32), calc!$R$4:$AD$259, 5, TRUE)</f>
        <v>1</v>
      </c>
      <c r="G32">
        <f>VLOOKUP(INT($A32), calc!$R$4:$AD$259, 6, TRUE)</f>
        <v>1</v>
      </c>
      <c r="H32">
        <f>VLOOKUP(INT($A32), calc!$R$4:$AD$259, 7, TRUE)</f>
        <v>0</v>
      </c>
      <c r="I32">
        <f>VLOOKUP(INT($A32), calc!$R$4:$AD$259, 8, TRUE)</f>
        <v>0</v>
      </c>
      <c r="J32">
        <f>VLOOKUP(INT($A32), calc!$R$4:$AD$259, 9, TRUE)</f>
        <v>0</v>
      </c>
      <c r="K32">
        <f>VLOOKUP(INT($A32), calc!$R$4:$AD$259, 10, TRUE)</f>
        <v>0</v>
      </c>
      <c r="L32">
        <f>VLOOKUP(INT($A32), calc!$R$4:$AD$259,11, TRUE)</f>
        <v>0</v>
      </c>
      <c r="M32">
        <f>VLOOKUP(INT($A32), calc!$R$4:$AD$259, 12, TRUE)</f>
        <v>0</v>
      </c>
      <c r="N32">
        <f>VLOOKUP(INT($A32), calc!$R$4:$AD$259, 13, TRUE)</f>
        <v>1</v>
      </c>
    </row>
    <row r="33" spans="1:14" x14ac:dyDescent="0.25">
      <c r="A33">
        <v>55</v>
      </c>
      <c r="B33" t="s">
        <v>741</v>
      </c>
      <c r="C33">
        <f>VLOOKUP(INT($A33), calc!$R$4:$AD$259, 2, TRUE)</f>
        <v>0</v>
      </c>
      <c r="D33">
        <f>VLOOKUP(INT($A33), calc!$R$4:$AD$259, 3, TRUE)</f>
        <v>0</v>
      </c>
      <c r="E33">
        <f>VLOOKUP(INT($A33), calc!$R$4:$AD$259, 4, TRUE)</f>
        <v>0</v>
      </c>
      <c r="F33">
        <f>VLOOKUP(INT($A33), calc!$R$4:$AD$259, 5, TRUE)</f>
        <v>1</v>
      </c>
      <c r="G33">
        <f>VLOOKUP(INT($A33), calc!$R$4:$AD$259, 6, TRUE)</f>
        <v>1</v>
      </c>
      <c r="H33">
        <f>VLOOKUP(INT($A33), calc!$R$4:$AD$259, 7, TRUE)</f>
        <v>0</v>
      </c>
      <c r="I33">
        <f>VLOOKUP(INT($A33), calc!$R$4:$AD$259, 8, TRUE)</f>
        <v>0</v>
      </c>
      <c r="J33">
        <f>VLOOKUP(INT($A33), calc!$R$4:$AD$259, 9, TRUE)</f>
        <v>0</v>
      </c>
      <c r="K33">
        <f>VLOOKUP(INT($A33), calc!$R$4:$AD$259, 10, TRUE)</f>
        <v>0</v>
      </c>
      <c r="L33">
        <f>VLOOKUP(INT($A33), calc!$R$4:$AD$259,11, TRUE)</f>
        <v>0</v>
      </c>
      <c r="M33">
        <f>VLOOKUP(INT($A33), calc!$R$4:$AD$259, 12, TRUE)</f>
        <v>0</v>
      </c>
      <c r="N33">
        <f>VLOOKUP(INT($A33), calc!$R$4:$AD$259, 13, TRUE)</f>
        <v>1</v>
      </c>
    </row>
    <row r="34" spans="1:14" x14ac:dyDescent="0.25">
      <c r="A34">
        <v>56</v>
      </c>
      <c r="B34" t="s">
        <v>744</v>
      </c>
      <c r="C34">
        <f>VLOOKUP(INT($A34), calc!$R$4:$AD$259, 2, TRUE)</f>
        <v>0</v>
      </c>
      <c r="D34">
        <f>VLOOKUP(INT($A34), calc!$R$4:$AD$259, 3, TRUE)</f>
        <v>0</v>
      </c>
      <c r="E34">
        <f>VLOOKUP(INT($A34), calc!$R$4:$AD$259, 4, TRUE)</f>
        <v>0</v>
      </c>
      <c r="F34">
        <f>VLOOKUP(INT($A34), calc!$R$4:$AD$259, 5, TRUE)</f>
        <v>1</v>
      </c>
      <c r="G34">
        <f>VLOOKUP(INT($A34), calc!$R$4:$AD$259, 6, TRUE)</f>
        <v>1</v>
      </c>
      <c r="H34">
        <f>VLOOKUP(INT($A34), calc!$R$4:$AD$259, 7, TRUE)</f>
        <v>0</v>
      </c>
      <c r="I34">
        <f>VLOOKUP(INT($A34), calc!$R$4:$AD$259, 8, TRUE)</f>
        <v>0</v>
      </c>
      <c r="J34">
        <f>VLOOKUP(INT($A34), calc!$R$4:$AD$259, 9, TRUE)</f>
        <v>0</v>
      </c>
      <c r="K34">
        <f>VLOOKUP(INT($A34), calc!$R$4:$AD$259, 10, TRUE)</f>
        <v>0</v>
      </c>
      <c r="L34">
        <f>VLOOKUP(INT($A34), calc!$R$4:$AD$259,11, TRUE)</f>
        <v>0</v>
      </c>
      <c r="M34">
        <f>VLOOKUP(INT($A34), calc!$R$4:$AD$259, 12, TRUE)</f>
        <v>0</v>
      </c>
      <c r="N34">
        <f>VLOOKUP(INT($A34), calc!$R$4:$AD$259, 13, TRUE)</f>
        <v>1</v>
      </c>
    </row>
    <row r="35" spans="1:14" x14ac:dyDescent="0.25">
      <c r="A35">
        <v>58</v>
      </c>
      <c r="B35" t="s">
        <v>751</v>
      </c>
      <c r="C35">
        <f>VLOOKUP(INT($A35), calc!$R$4:$AD$259, 2, TRUE)</f>
        <v>0</v>
      </c>
      <c r="D35">
        <f>VLOOKUP(INT($A35), calc!$R$4:$AD$259, 3, TRUE)</f>
        <v>0</v>
      </c>
      <c r="E35">
        <f>VLOOKUP(INT($A35), calc!$R$4:$AD$259, 4, TRUE)</f>
        <v>0</v>
      </c>
      <c r="F35">
        <f>VLOOKUP(INT($A35), calc!$R$4:$AD$259, 5, TRUE)</f>
        <v>1</v>
      </c>
      <c r="G35">
        <f>VLOOKUP(INT($A35), calc!$R$4:$AD$259, 6, TRUE)</f>
        <v>1</v>
      </c>
      <c r="H35">
        <f>VLOOKUP(INT($A35), calc!$R$4:$AD$259, 7, TRUE)</f>
        <v>0</v>
      </c>
      <c r="I35">
        <f>VLOOKUP(INT($A35), calc!$R$4:$AD$259, 8, TRUE)</f>
        <v>0</v>
      </c>
      <c r="J35">
        <f>VLOOKUP(INT($A35), calc!$R$4:$AD$259, 9, TRUE)</f>
        <v>0</v>
      </c>
      <c r="K35">
        <f>VLOOKUP(INT($A35), calc!$R$4:$AD$259, 10, TRUE)</f>
        <v>0</v>
      </c>
      <c r="L35">
        <f>VLOOKUP(INT($A35), calc!$R$4:$AD$259,11, TRUE)</f>
        <v>0</v>
      </c>
      <c r="M35">
        <f>VLOOKUP(INT($A35), calc!$R$4:$AD$259, 12, TRUE)</f>
        <v>0</v>
      </c>
      <c r="N35">
        <f>VLOOKUP(INT($A35), calc!$R$4:$AD$259, 13, TRUE)</f>
        <v>1</v>
      </c>
    </row>
    <row r="36" spans="1:14" x14ac:dyDescent="0.25">
      <c r="A36">
        <v>59</v>
      </c>
      <c r="B36" t="s">
        <v>753</v>
      </c>
      <c r="C36">
        <f>VLOOKUP(INT($A36), calc!$R$4:$AD$259, 2, TRUE)</f>
        <v>0</v>
      </c>
      <c r="D36">
        <f>VLOOKUP(INT($A36), calc!$R$4:$AD$259, 3, TRUE)</f>
        <v>0</v>
      </c>
      <c r="E36">
        <f>VLOOKUP(INT($A36), calc!$R$4:$AD$259, 4, TRUE)</f>
        <v>0</v>
      </c>
      <c r="F36">
        <f>VLOOKUP(INT($A36), calc!$R$4:$AD$259, 5, TRUE)</f>
        <v>1</v>
      </c>
      <c r="G36">
        <f>VLOOKUP(INT($A36), calc!$R$4:$AD$259, 6, TRUE)</f>
        <v>1</v>
      </c>
      <c r="H36">
        <f>VLOOKUP(INT($A36), calc!$R$4:$AD$259, 7, TRUE)</f>
        <v>0</v>
      </c>
      <c r="I36">
        <f>VLOOKUP(INT($A36), calc!$R$4:$AD$259, 8, TRUE)</f>
        <v>0</v>
      </c>
      <c r="J36">
        <f>VLOOKUP(INT($A36), calc!$R$4:$AD$259, 9, TRUE)</f>
        <v>0</v>
      </c>
      <c r="K36">
        <f>VLOOKUP(INT($A36), calc!$R$4:$AD$259, 10, TRUE)</f>
        <v>0</v>
      </c>
      <c r="L36">
        <f>VLOOKUP(INT($A36), calc!$R$4:$AD$259,11, TRUE)</f>
        <v>0</v>
      </c>
      <c r="M36">
        <f>VLOOKUP(INT($A36), calc!$R$4:$AD$259, 12, TRUE)</f>
        <v>0</v>
      </c>
      <c r="N36">
        <f>VLOOKUP(INT($A36), calc!$R$4:$AD$259, 13, TRUE)</f>
        <v>1</v>
      </c>
    </row>
    <row r="37" spans="1:14" x14ac:dyDescent="0.25">
      <c r="A37">
        <v>60</v>
      </c>
      <c r="B37" t="s">
        <v>754</v>
      </c>
      <c r="C37">
        <f>VLOOKUP(INT($A37), calc!$R$4:$AD$259, 2, TRUE)</f>
        <v>0</v>
      </c>
      <c r="D37">
        <f>VLOOKUP(INT($A37), calc!$R$4:$AD$259, 3, TRUE)</f>
        <v>0</v>
      </c>
      <c r="E37">
        <f>VLOOKUP(INT($A37), calc!$R$4:$AD$259, 4, TRUE)</f>
        <v>0</v>
      </c>
      <c r="F37">
        <f>VLOOKUP(INT($A37), calc!$R$4:$AD$259, 5, TRUE)</f>
        <v>1</v>
      </c>
      <c r="G37">
        <f>VLOOKUP(INT($A37), calc!$R$4:$AD$259, 6, TRUE)</f>
        <v>1</v>
      </c>
      <c r="H37">
        <f>VLOOKUP(INT($A37), calc!$R$4:$AD$259, 7, TRUE)</f>
        <v>0</v>
      </c>
      <c r="I37">
        <f>VLOOKUP(INT($A37), calc!$R$4:$AD$259, 8, TRUE)</f>
        <v>0</v>
      </c>
      <c r="J37">
        <f>VLOOKUP(INT($A37), calc!$R$4:$AD$259, 9, TRUE)</f>
        <v>0</v>
      </c>
      <c r="K37">
        <f>VLOOKUP(INT($A37), calc!$R$4:$AD$259, 10, TRUE)</f>
        <v>0</v>
      </c>
      <c r="L37">
        <f>VLOOKUP(INT($A37), calc!$R$4:$AD$259,11, TRUE)</f>
        <v>0</v>
      </c>
      <c r="M37">
        <f>VLOOKUP(INT($A37), calc!$R$4:$AD$259, 12, TRUE)</f>
        <v>0</v>
      </c>
      <c r="N37">
        <f>VLOOKUP(INT($A37), calc!$R$4:$AD$259, 13, TRUE)</f>
        <v>1</v>
      </c>
    </row>
    <row r="38" spans="1:14" x14ac:dyDescent="0.25">
      <c r="A38">
        <v>65</v>
      </c>
      <c r="B38" t="s">
        <v>766</v>
      </c>
      <c r="C38">
        <f>VLOOKUP(INT($A38), calc!$R$4:$AD$259, 2, TRUE)</f>
        <v>1</v>
      </c>
      <c r="D38">
        <f>VLOOKUP(INT($A38), calc!$R$4:$AD$259, 3, TRUE)</f>
        <v>1</v>
      </c>
      <c r="E38">
        <f>VLOOKUP(INT($A38), calc!$R$4:$AD$259, 4, TRUE)</f>
        <v>1</v>
      </c>
      <c r="F38">
        <f>VLOOKUP(INT($A38), calc!$R$4:$AD$259, 5, TRUE)</f>
        <v>0</v>
      </c>
      <c r="G38">
        <f>VLOOKUP(INT($A38), calc!$R$4:$AD$259, 6, TRUE)</f>
        <v>0</v>
      </c>
      <c r="H38">
        <f>VLOOKUP(INT($A38), calc!$R$4:$AD$259, 7, TRUE)</f>
        <v>1</v>
      </c>
      <c r="I38">
        <f>VLOOKUP(INT($A38), calc!$R$4:$AD$259, 8, TRUE)</f>
        <v>1</v>
      </c>
      <c r="J38">
        <f>VLOOKUP(INT($A38), calc!$R$4:$AD$259, 9, TRUE)</f>
        <v>1</v>
      </c>
      <c r="K38">
        <f>VLOOKUP(INT($A38), calc!$R$4:$AD$259, 10, TRUE)</f>
        <v>1</v>
      </c>
      <c r="L38">
        <f>VLOOKUP(INT($A38), calc!$R$4:$AD$259,11, TRUE)</f>
        <v>1</v>
      </c>
      <c r="M38">
        <f>VLOOKUP(INT($A38), calc!$R$4:$AD$259, 12, TRUE)</f>
        <v>1</v>
      </c>
      <c r="N38">
        <f>VLOOKUP(INT($A38), calc!$R$4:$AD$259, 13, TRUE)</f>
        <v>0</v>
      </c>
    </row>
    <row r="39" spans="1:14" x14ac:dyDescent="0.25">
      <c r="A39">
        <v>66</v>
      </c>
      <c r="B39" t="s">
        <v>769</v>
      </c>
      <c r="C39">
        <f>VLOOKUP(INT($A39), calc!$R$4:$AD$259, 2, TRUE)</f>
        <v>1</v>
      </c>
      <c r="D39">
        <f>VLOOKUP(INT($A39), calc!$R$4:$AD$259, 3, TRUE)</f>
        <v>0</v>
      </c>
      <c r="E39">
        <f>VLOOKUP(INT($A39), calc!$R$4:$AD$259, 4, TRUE)</f>
        <v>0</v>
      </c>
      <c r="F39">
        <f>VLOOKUP(INT($A39), calc!$R$4:$AD$259, 5, TRUE)</f>
        <v>0</v>
      </c>
      <c r="G39">
        <f>VLOOKUP(INT($A39), calc!$R$4:$AD$259, 6, TRUE)</f>
        <v>0</v>
      </c>
      <c r="H39">
        <f>VLOOKUP(INT($A39), calc!$R$4:$AD$259, 7, TRUE)</f>
        <v>0</v>
      </c>
      <c r="I39">
        <f>VLOOKUP(INT($A39), calc!$R$4:$AD$259, 8, TRUE)</f>
        <v>0</v>
      </c>
      <c r="J39">
        <f>VLOOKUP(INT($A39), calc!$R$4:$AD$259, 9, TRUE)</f>
        <v>1</v>
      </c>
      <c r="K39">
        <f>VLOOKUP(INT($A39), calc!$R$4:$AD$259, 10, TRUE)</f>
        <v>1</v>
      </c>
      <c r="L39">
        <f>VLOOKUP(INT($A39), calc!$R$4:$AD$259,11, TRUE)</f>
        <v>1</v>
      </c>
      <c r="M39">
        <f>VLOOKUP(INT($A39), calc!$R$4:$AD$259, 12, TRUE)</f>
        <v>1</v>
      </c>
      <c r="N39">
        <f>VLOOKUP(INT($A39), calc!$R$4:$AD$259, 13, TRUE)</f>
        <v>0</v>
      </c>
    </row>
    <row r="40" spans="1:14" x14ac:dyDescent="0.25">
      <c r="A40">
        <v>69</v>
      </c>
      <c r="B40" t="s">
        <v>777</v>
      </c>
      <c r="C40">
        <f>VLOOKUP(INT($A40), calc!$R$4:$AD$259, 2, TRUE)</f>
        <v>0</v>
      </c>
      <c r="D40">
        <f>VLOOKUP(INT($A40), calc!$R$4:$AD$259, 3, TRUE)</f>
        <v>1</v>
      </c>
      <c r="E40">
        <f>VLOOKUP(INT($A40), calc!$R$4:$AD$259, 4, TRUE)</f>
        <v>1</v>
      </c>
      <c r="F40">
        <f>VLOOKUP(INT($A40), calc!$R$4:$AD$259, 5, TRUE)</f>
        <v>0</v>
      </c>
      <c r="G40">
        <f>VLOOKUP(INT($A40), calc!$R$4:$AD$259, 6, TRUE)</f>
        <v>0</v>
      </c>
      <c r="H40">
        <f>VLOOKUP(INT($A40), calc!$R$4:$AD$259, 7, TRUE)</f>
        <v>1</v>
      </c>
      <c r="I40">
        <f>VLOOKUP(INT($A40), calc!$R$4:$AD$259, 8, TRUE)</f>
        <v>1</v>
      </c>
      <c r="J40">
        <f>VLOOKUP(INT($A40), calc!$R$4:$AD$259, 9, TRUE)</f>
        <v>0</v>
      </c>
      <c r="K40">
        <f>VLOOKUP(INT($A40), calc!$R$4:$AD$259, 10, TRUE)</f>
        <v>0</v>
      </c>
      <c r="L40">
        <f>VLOOKUP(INT($A40), calc!$R$4:$AD$259,11, TRUE)</f>
        <v>0</v>
      </c>
      <c r="M40">
        <f>VLOOKUP(INT($A40), calc!$R$4:$AD$259, 12, TRUE)</f>
        <v>0</v>
      </c>
      <c r="N40">
        <f>VLOOKUP(INT($A40), calc!$R$4:$AD$259, 13, TRUE)</f>
        <v>0</v>
      </c>
    </row>
    <row r="41" spans="1:14" x14ac:dyDescent="0.25">
      <c r="A41">
        <v>70</v>
      </c>
      <c r="B41" t="s">
        <v>780</v>
      </c>
      <c r="C41">
        <f>VLOOKUP(INT($A41), calc!$R$4:$AD$259, 2, TRUE)</f>
        <v>1</v>
      </c>
      <c r="D41">
        <f>VLOOKUP(INT($A41), calc!$R$4:$AD$259, 3, TRUE)</f>
        <v>1</v>
      </c>
      <c r="E41">
        <f>VLOOKUP(INT($A41), calc!$R$4:$AD$259, 4, TRUE)</f>
        <v>1</v>
      </c>
      <c r="F41">
        <f>VLOOKUP(INT($A41), calc!$R$4:$AD$259, 5, TRUE)</f>
        <v>0</v>
      </c>
      <c r="G41">
        <f>VLOOKUP(INT($A41), calc!$R$4:$AD$259, 6, TRUE)</f>
        <v>0</v>
      </c>
      <c r="H41">
        <f>VLOOKUP(INT($A41), calc!$R$4:$AD$259, 7, TRUE)</f>
        <v>1</v>
      </c>
      <c r="I41">
        <f>VLOOKUP(INT($A41), calc!$R$4:$AD$259, 8, TRUE)</f>
        <v>1</v>
      </c>
      <c r="J41">
        <f>VLOOKUP(INT($A41), calc!$R$4:$AD$259, 9, TRUE)</f>
        <v>1</v>
      </c>
      <c r="K41">
        <f>VLOOKUP(INT($A41), calc!$R$4:$AD$259, 10, TRUE)</f>
        <v>1</v>
      </c>
      <c r="L41">
        <f>VLOOKUP(INT($A41), calc!$R$4:$AD$259,11, TRUE)</f>
        <v>1</v>
      </c>
      <c r="M41">
        <f>VLOOKUP(INT($A41), calc!$R$4:$AD$259, 12, TRUE)</f>
        <v>1</v>
      </c>
      <c r="N41">
        <f>VLOOKUP(INT($A41), calc!$R$4:$AD$259, 13, TRUE)</f>
        <v>0</v>
      </c>
    </row>
    <row r="42" spans="1:14" x14ac:dyDescent="0.25">
      <c r="A42">
        <v>71</v>
      </c>
      <c r="B42" t="s">
        <v>784</v>
      </c>
      <c r="C42">
        <f>VLOOKUP(INT($A42), calc!$R$4:$AD$259, 2, TRUE)</f>
        <v>1</v>
      </c>
      <c r="D42">
        <f>VLOOKUP(INT($A42), calc!$R$4:$AD$259, 3, TRUE)</f>
        <v>0</v>
      </c>
      <c r="E42">
        <f>VLOOKUP(INT($A42), calc!$R$4:$AD$259, 4, TRUE)</f>
        <v>0</v>
      </c>
      <c r="F42">
        <f>VLOOKUP(INT($A42), calc!$R$4:$AD$259, 5, TRUE)</f>
        <v>0</v>
      </c>
      <c r="G42">
        <f>VLOOKUP(INT($A42), calc!$R$4:$AD$259, 6, TRUE)</f>
        <v>0</v>
      </c>
      <c r="H42">
        <f>VLOOKUP(INT($A42), calc!$R$4:$AD$259, 7, TRUE)</f>
        <v>0</v>
      </c>
      <c r="I42">
        <f>VLOOKUP(INT($A42), calc!$R$4:$AD$259, 8, TRUE)</f>
        <v>0</v>
      </c>
      <c r="J42">
        <f>VLOOKUP(INT($A42), calc!$R$4:$AD$259, 9, TRUE)</f>
        <v>1</v>
      </c>
      <c r="K42">
        <f>VLOOKUP(INT($A42), calc!$R$4:$AD$259, 10, TRUE)</f>
        <v>1</v>
      </c>
      <c r="L42">
        <f>VLOOKUP(INT($A42), calc!$R$4:$AD$259,11, TRUE)</f>
        <v>1</v>
      </c>
      <c r="M42">
        <f>VLOOKUP(INT($A42), calc!$R$4:$AD$259, 12, TRUE)</f>
        <v>1</v>
      </c>
      <c r="N42">
        <f>VLOOKUP(INT($A42), calc!$R$4:$AD$259, 13, TRUE)</f>
        <v>0</v>
      </c>
    </row>
    <row r="43" spans="1:14" x14ac:dyDescent="0.25">
      <c r="A43">
        <v>72</v>
      </c>
      <c r="B43" t="s">
        <v>786</v>
      </c>
      <c r="C43">
        <f>VLOOKUP(INT($A43), calc!$R$4:$AD$259, 2, TRUE)</f>
        <v>1</v>
      </c>
      <c r="D43">
        <f>VLOOKUP(INT($A43), calc!$R$4:$AD$259, 3, TRUE)</f>
        <v>1</v>
      </c>
      <c r="E43">
        <f>VLOOKUP(INT($A43), calc!$R$4:$AD$259, 4, TRUE)</f>
        <v>1</v>
      </c>
      <c r="F43">
        <f>VLOOKUP(INT($A43), calc!$R$4:$AD$259, 5, TRUE)</f>
        <v>0</v>
      </c>
      <c r="G43">
        <f>VLOOKUP(INT($A43), calc!$R$4:$AD$259, 6, TRUE)</f>
        <v>0</v>
      </c>
      <c r="H43">
        <f>VLOOKUP(INT($A43), calc!$R$4:$AD$259, 7, TRUE)</f>
        <v>1</v>
      </c>
      <c r="I43">
        <f>VLOOKUP(INT($A43), calc!$R$4:$AD$259, 8, TRUE)</f>
        <v>1</v>
      </c>
      <c r="J43">
        <f>VLOOKUP(INT($A43), calc!$R$4:$AD$259, 9, TRUE)</f>
        <v>1</v>
      </c>
      <c r="K43">
        <f>VLOOKUP(INT($A43), calc!$R$4:$AD$259, 10, TRUE)</f>
        <v>1</v>
      </c>
      <c r="L43">
        <f>VLOOKUP(INT($A43), calc!$R$4:$AD$259,11, TRUE)</f>
        <v>1</v>
      </c>
      <c r="M43">
        <f>VLOOKUP(INT($A43), calc!$R$4:$AD$259, 12, TRUE)</f>
        <v>1</v>
      </c>
      <c r="N43">
        <f>VLOOKUP(INT($A43), calc!$R$4:$AD$259, 13, TRUE)</f>
        <v>0</v>
      </c>
    </row>
    <row r="44" spans="1:14" x14ac:dyDescent="0.25">
      <c r="A44">
        <v>73</v>
      </c>
      <c r="B44" t="s">
        <v>789</v>
      </c>
      <c r="C44">
        <f>VLOOKUP(INT($A44), calc!$R$4:$AD$259, 2, TRUE)</f>
        <v>1</v>
      </c>
      <c r="D44">
        <f>VLOOKUP(INT($A44), calc!$R$4:$AD$259, 3, TRUE)</f>
        <v>1</v>
      </c>
      <c r="E44">
        <f>VLOOKUP(INT($A44), calc!$R$4:$AD$259, 4, TRUE)</f>
        <v>1</v>
      </c>
      <c r="F44">
        <f>VLOOKUP(INT($A44), calc!$R$4:$AD$259, 5, TRUE)</f>
        <v>0</v>
      </c>
      <c r="G44">
        <f>VLOOKUP(INT($A44), calc!$R$4:$AD$259, 6, TRUE)</f>
        <v>0</v>
      </c>
      <c r="H44">
        <f>VLOOKUP(INT($A44), calc!$R$4:$AD$259, 7, TRUE)</f>
        <v>1</v>
      </c>
      <c r="I44">
        <f>VLOOKUP(INT($A44), calc!$R$4:$AD$259, 8, TRUE)</f>
        <v>1</v>
      </c>
      <c r="J44">
        <f>VLOOKUP(INT($A44), calc!$R$4:$AD$259, 9, TRUE)</f>
        <v>1</v>
      </c>
      <c r="K44">
        <f>VLOOKUP(INT($A44), calc!$R$4:$AD$259, 10, TRUE)</f>
        <v>1</v>
      </c>
      <c r="L44">
        <f>VLOOKUP(INT($A44), calc!$R$4:$AD$259,11, TRUE)</f>
        <v>1</v>
      </c>
      <c r="M44">
        <f>VLOOKUP(INT($A44), calc!$R$4:$AD$259, 12, TRUE)</f>
        <v>1</v>
      </c>
      <c r="N44">
        <f>VLOOKUP(INT($A44), calc!$R$4:$AD$259, 13, TRUE)</f>
        <v>0</v>
      </c>
    </row>
    <row r="45" spans="1:14" x14ac:dyDescent="0.25">
      <c r="A45">
        <v>75</v>
      </c>
      <c r="B45" t="s">
        <v>796</v>
      </c>
      <c r="C45">
        <f>VLOOKUP(INT($A45), calc!$R$4:$AD$259, 2, TRUE)</f>
        <v>1</v>
      </c>
      <c r="D45">
        <f>VLOOKUP(INT($A45), calc!$R$4:$AD$259, 3, TRUE)</f>
        <v>1</v>
      </c>
      <c r="E45">
        <f>VLOOKUP(INT($A45), calc!$R$4:$AD$259, 4, TRUE)</f>
        <v>1</v>
      </c>
      <c r="F45">
        <f>VLOOKUP(INT($A45), calc!$R$4:$AD$259, 5, TRUE)</f>
        <v>0</v>
      </c>
      <c r="G45">
        <f>VLOOKUP(INT($A45), calc!$R$4:$AD$259, 6, TRUE)</f>
        <v>0</v>
      </c>
      <c r="H45">
        <f>VLOOKUP(INT($A45), calc!$R$4:$AD$259, 7, TRUE)</f>
        <v>1</v>
      </c>
      <c r="I45">
        <f>VLOOKUP(INT($A45), calc!$R$4:$AD$259, 8, TRUE)</f>
        <v>1</v>
      </c>
      <c r="J45">
        <f>VLOOKUP(INT($A45), calc!$R$4:$AD$259, 9, TRUE)</f>
        <v>1</v>
      </c>
      <c r="K45">
        <f>VLOOKUP(INT($A45), calc!$R$4:$AD$259, 10, TRUE)</f>
        <v>1</v>
      </c>
      <c r="L45">
        <f>VLOOKUP(INT($A45), calc!$R$4:$AD$259,11, TRUE)</f>
        <v>1</v>
      </c>
      <c r="M45">
        <f>VLOOKUP(INT($A45), calc!$R$4:$AD$259, 12, TRUE)</f>
        <v>1</v>
      </c>
      <c r="N45">
        <f>VLOOKUP(INT($A45), calc!$R$4:$AD$259, 13, TRUE)</f>
        <v>0</v>
      </c>
    </row>
    <row r="46" spans="1:14" x14ac:dyDescent="0.25">
      <c r="A46">
        <v>76</v>
      </c>
      <c r="B46" t="s">
        <v>800</v>
      </c>
      <c r="C46">
        <f>VLOOKUP(INT($A46), calc!$R$4:$AD$259, 2, TRUE)</f>
        <v>0</v>
      </c>
      <c r="D46">
        <f>VLOOKUP(INT($A46), calc!$R$4:$AD$259, 3, TRUE)</f>
        <v>0</v>
      </c>
      <c r="E46">
        <f>VLOOKUP(INT($A46), calc!$R$4:$AD$259, 4, TRUE)</f>
        <v>1</v>
      </c>
      <c r="F46">
        <f>VLOOKUP(INT($A46), calc!$R$4:$AD$259, 5, TRUE)</f>
        <v>0</v>
      </c>
      <c r="G46">
        <f>VLOOKUP(INT($A46), calc!$R$4:$AD$259, 6, TRUE)</f>
        <v>1</v>
      </c>
      <c r="H46">
        <f>VLOOKUP(INT($A46), calc!$R$4:$AD$259, 7, TRUE)</f>
        <v>0</v>
      </c>
      <c r="I46">
        <f>VLOOKUP(INT($A46), calc!$R$4:$AD$259, 8, TRUE)</f>
        <v>1</v>
      </c>
      <c r="J46">
        <f>VLOOKUP(INT($A46), calc!$R$4:$AD$259, 9, TRUE)</f>
        <v>0</v>
      </c>
      <c r="K46">
        <f>VLOOKUP(INT($A46), calc!$R$4:$AD$259, 10, TRUE)</f>
        <v>0</v>
      </c>
      <c r="L46">
        <f>VLOOKUP(INT($A46), calc!$R$4:$AD$259,11, TRUE)</f>
        <v>0</v>
      </c>
      <c r="M46">
        <f>VLOOKUP(INT($A46), calc!$R$4:$AD$259, 12, TRUE)</f>
        <v>0</v>
      </c>
      <c r="N46">
        <f>VLOOKUP(INT($A46), calc!$R$4:$AD$259, 13, TRUE)</f>
        <v>1</v>
      </c>
    </row>
    <row r="47" spans="1:14" x14ac:dyDescent="0.25">
      <c r="A47">
        <v>77</v>
      </c>
      <c r="B47" t="s">
        <v>803</v>
      </c>
      <c r="C47">
        <f>VLOOKUP(INT($A47), calc!$R$4:$AD$259, 2, TRUE)</f>
        <v>1</v>
      </c>
      <c r="D47">
        <f>VLOOKUP(INT($A47), calc!$R$4:$AD$259, 3, TRUE)</f>
        <v>0</v>
      </c>
      <c r="E47">
        <f>VLOOKUP(INT($A47), calc!$R$4:$AD$259, 4, TRUE)</f>
        <v>0</v>
      </c>
      <c r="F47">
        <f>VLOOKUP(INT($A47), calc!$R$4:$AD$259, 5, TRUE)</f>
        <v>0</v>
      </c>
      <c r="G47">
        <f>VLOOKUP(INT($A47), calc!$R$4:$AD$259, 6, TRUE)</f>
        <v>0</v>
      </c>
      <c r="H47">
        <f>VLOOKUP(INT($A47), calc!$R$4:$AD$259, 7, TRUE)</f>
        <v>0</v>
      </c>
      <c r="I47">
        <f>VLOOKUP(INT($A47), calc!$R$4:$AD$259, 8, TRUE)</f>
        <v>0</v>
      </c>
      <c r="J47">
        <f>VLOOKUP(INT($A47), calc!$R$4:$AD$259, 9, TRUE)</f>
        <v>1</v>
      </c>
      <c r="K47">
        <f>VLOOKUP(INT($A47), calc!$R$4:$AD$259, 10, TRUE)</f>
        <v>1</v>
      </c>
      <c r="L47">
        <f>VLOOKUP(INT($A47), calc!$R$4:$AD$259,11, TRUE)</f>
        <v>1</v>
      </c>
      <c r="M47">
        <f>VLOOKUP(INT($A47), calc!$R$4:$AD$259, 12, TRUE)</f>
        <v>1</v>
      </c>
      <c r="N47">
        <f>VLOOKUP(INT($A47), calc!$R$4:$AD$259, 13, TRUE)</f>
        <v>0</v>
      </c>
    </row>
    <row r="48" spans="1:14" x14ac:dyDescent="0.25">
      <c r="A48">
        <v>78</v>
      </c>
      <c r="B48" t="s">
        <v>807</v>
      </c>
      <c r="C48">
        <f>VLOOKUP(INT($A48), calc!$R$4:$AD$259, 2, TRUE)</f>
        <v>1</v>
      </c>
      <c r="D48">
        <f>VLOOKUP(INT($A48), calc!$R$4:$AD$259, 3, TRUE)</f>
        <v>1</v>
      </c>
      <c r="E48">
        <f>VLOOKUP(INT($A48), calc!$R$4:$AD$259, 4, TRUE)</f>
        <v>1</v>
      </c>
      <c r="F48">
        <f>VLOOKUP(INT($A48), calc!$R$4:$AD$259, 5, TRUE)</f>
        <v>0</v>
      </c>
      <c r="G48">
        <f>VLOOKUP(INT($A48), calc!$R$4:$AD$259, 6, TRUE)</f>
        <v>0</v>
      </c>
      <c r="H48">
        <f>VLOOKUP(INT($A48), calc!$R$4:$AD$259, 7, TRUE)</f>
        <v>1</v>
      </c>
      <c r="I48">
        <f>VLOOKUP(INT($A48), calc!$R$4:$AD$259, 8, TRUE)</f>
        <v>1</v>
      </c>
      <c r="J48">
        <f>VLOOKUP(INT($A48), calc!$R$4:$AD$259, 9, TRUE)</f>
        <v>1</v>
      </c>
      <c r="K48">
        <f>VLOOKUP(INT($A48), calc!$R$4:$AD$259, 10, TRUE)</f>
        <v>1</v>
      </c>
      <c r="L48">
        <f>VLOOKUP(INT($A48), calc!$R$4:$AD$259,11, TRUE)</f>
        <v>1</v>
      </c>
      <c r="M48">
        <f>VLOOKUP(INT($A48), calc!$R$4:$AD$259, 12, TRUE)</f>
        <v>1</v>
      </c>
      <c r="N48">
        <f>VLOOKUP(INT($A48), calc!$R$4:$AD$259, 13, TRUE)</f>
        <v>0</v>
      </c>
    </row>
    <row r="49" spans="1:14" x14ac:dyDescent="0.25">
      <c r="A49">
        <v>80</v>
      </c>
      <c r="B49" t="s">
        <v>814</v>
      </c>
      <c r="C49">
        <f>VLOOKUP(INT($A49), calc!$R$4:$AD$259, 2, TRUE)</f>
        <v>1</v>
      </c>
      <c r="D49">
        <f>VLOOKUP(INT($A49), calc!$R$4:$AD$259, 3, TRUE)</f>
        <v>0</v>
      </c>
      <c r="E49">
        <f>VLOOKUP(INT($A49), calc!$R$4:$AD$259, 4, TRUE)</f>
        <v>0</v>
      </c>
      <c r="F49">
        <f>VLOOKUP(INT($A49), calc!$R$4:$AD$259, 5, TRUE)</f>
        <v>0</v>
      </c>
      <c r="G49">
        <f>VLOOKUP(INT($A49), calc!$R$4:$AD$259, 6, TRUE)</f>
        <v>0</v>
      </c>
      <c r="H49">
        <f>VLOOKUP(INT($A49), calc!$R$4:$AD$259, 7, TRUE)</f>
        <v>0</v>
      </c>
      <c r="I49">
        <f>VLOOKUP(INT($A49), calc!$R$4:$AD$259, 8, TRUE)</f>
        <v>0</v>
      </c>
      <c r="J49">
        <f>VLOOKUP(INT($A49), calc!$R$4:$AD$259, 9, TRUE)</f>
        <v>1</v>
      </c>
      <c r="K49">
        <f>VLOOKUP(INT($A49), calc!$R$4:$AD$259, 10, TRUE)</f>
        <v>1</v>
      </c>
      <c r="L49">
        <f>VLOOKUP(INT($A49), calc!$R$4:$AD$259,11, TRUE)</f>
        <v>1</v>
      </c>
      <c r="M49">
        <f>VLOOKUP(INT($A49), calc!$R$4:$AD$259, 12, TRUE)</f>
        <v>1</v>
      </c>
      <c r="N49">
        <f>VLOOKUP(INT($A49), calc!$R$4:$AD$259, 13, TRUE)</f>
        <v>0</v>
      </c>
    </row>
    <row r="50" spans="1:14" x14ac:dyDescent="0.25">
      <c r="A50">
        <v>81</v>
      </c>
      <c r="B50" t="s">
        <v>817</v>
      </c>
      <c r="C50">
        <f>VLOOKUP(INT($A50), calc!$R$4:$AD$259, 2, TRUE)</f>
        <v>0</v>
      </c>
      <c r="D50">
        <f>VLOOKUP(INT($A50), calc!$R$4:$AD$259, 3, TRUE)</f>
        <v>1</v>
      </c>
      <c r="E50">
        <f>VLOOKUP(INT($A50), calc!$R$4:$AD$259, 4, TRUE)</f>
        <v>1</v>
      </c>
      <c r="F50">
        <f>VLOOKUP(INT($A50), calc!$R$4:$AD$259, 5, TRUE)</f>
        <v>0</v>
      </c>
      <c r="G50">
        <f>VLOOKUP(INT($A50), calc!$R$4:$AD$259, 6, TRUE)</f>
        <v>0</v>
      </c>
      <c r="H50">
        <f>VLOOKUP(INT($A50), calc!$R$4:$AD$259, 7, TRUE)</f>
        <v>1</v>
      </c>
      <c r="I50">
        <f>VLOOKUP(INT($A50), calc!$R$4:$AD$259, 8, TRUE)</f>
        <v>1</v>
      </c>
      <c r="J50">
        <f>VLOOKUP(INT($A50), calc!$R$4:$AD$259, 9, TRUE)</f>
        <v>0</v>
      </c>
      <c r="K50">
        <f>VLOOKUP(INT($A50), calc!$R$4:$AD$259, 10, TRUE)</f>
        <v>0</v>
      </c>
      <c r="L50">
        <f>VLOOKUP(INT($A50), calc!$R$4:$AD$259,11, TRUE)</f>
        <v>0</v>
      </c>
      <c r="M50">
        <f>VLOOKUP(INT($A50), calc!$R$4:$AD$259, 12, TRUE)</f>
        <v>0</v>
      </c>
      <c r="N50">
        <f>VLOOKUP(INT($A50), calc!$R$4:$AD$259, 13, TRUE)</f>
        <v>0</v>
      </c>
    </row>
    <row r="51" spans="1:14" x14ac:dyDescent="0.25">
      <c r="A51">
        <v>82</v>
      </c>
      <c r="B51" t="s">
        <v>820</v>
      </c>
      <c r="C51">
        <f>VLOOKUP(INT($A51), calc!$R$4:$AD$259, 2, TRUE)</f>
        <v>0</v>
      </c>
      <c r="D51">
        <f>VLOOKUP(INT($A51), calc!$R$4:$AD$259, 3, TRUE)</f>
        <v>1</v>
      </c>
      <c r="E51">
        <f>VLOOKUP(INT($A51), calc!$R$4:$AD$259, 4, TRUE)</f>
        <v>1</v>
      </c>
      <c r="F51">
        <f>VLOOKUP(INT($A51), calc!$R$4:$AD$259, 5, TRUE)</f>
        <v>0</v>
      </c>
      <c r="G51">
        <f>VLOOKUP(INT($A51), calc!$R$4:$AD$259, 6, TRUE)</f>
        <v>0</v>
      </c>
      <c r="H51">
        <f>VLOOKUP(INT($A51), calc!$R$4:$AD$259, 7, TRUE)</f>
        <v>1</v>
      </c>
      <c r="I51">
        <f>VLOOKUP(INT($A51), calc!$R$4:$AD$259, 8, TRUE)</f>
        <v>1</v>
      </c>
      <c r="J51">
        <f>VLOOKUP(INT($A51), calc!$R$4:$AD$259, 9, TRUE)</f>
        <v>0</v>
      </c>
      <c r="K51">
        <f>VLOOKUP(INT($A51), calc!$R$4:$AD$259, 10, TRUE)</f>
        <v>0</v>
      </c>
      <c r="L51">
        <f>VLOOKUP(INT($A51), calc!$R$4:$AD$259,11, TRUE)</f>
        <v>0</v>
      </c>
      <c r="M51">
        <f>VLOOKUP(INT($A51), calc!$R$4:$AD$259, 12, TRUE)</f>
        <v>0</v>
      </c>
      <c r="N51">
        <f>VLOOKUP(INT($A51), calc!$R$4:$AD$259, 13, TRUE)</f>
        <v>0</v>
      </c>
    </row>
    <row r="52" spans="1:14" x14ac:dyDescent="0.25">
      <c r="A52">
        <v>83</v>
      </c>
      <c r="B52" t="s">
        <v>823</v>
      </c>
      <c r="C52">
        <f>VLOOKUP(INT($A52), calc!$R$4:$AD$259, 2, TRUE)</f>
        <v>0</v>
      </c>
      <c r="D52">
        <f>VLOOKUP(INT($A52), calc!$R$4:$AD$259, 3, TRUE)</f>
        <v>1</v>
      </c>
      <c r="E52">
        <f>VLOOKUP(INT($A52), calc!$R$4:$AD$259, 4, TRUE)</f>
        <v>1</v>
      </c>
      <c r="F52">
        <f>VLOOKUP(INT($A52), calc!$R$4:$AD$259, 5, TRUE)</f>
        <v>0</v>
      </c>
      <c r="G52">
        <f>VLOOKUP(INT($A52), calc!$R$4:$AD$259, 6, TRUE)</f>
        <v>0</v>
      </c>
      <c r="H52">
        <f>VLOOKUP(INT($A52), calc!$R$4:$AD$259, 7, TRUE)</f>
        <v>1</v>
      </c>
      <c r="I52">
        <f>VLOOKUP(INT($A52), calc!$R$4:$AD$259, 8, TRUE)</f>
        <v>1</v>
      </c>
      <c r="J52">
        <f>VLOOKUP(INT($A52), calc!$R$4:$AD$259, 9, TRUE)</f>
        <v>0</v>
      </c>
      <c r="K52">
        <f>VLOOKUP(INT($A52), calc!$R$4:$AD$259, 10, TRUE)</f>
        <v>0</v>
      </c>
      <c r="L52">
        <f>VLOOKUP(INT($A52), calc!$R$4:$AD$259,11, TRUE)</f>
        <v>0</v>
      </c>
      <c r="M52">
        <f>VLOOKUP(INT($A52), calc!$R$4:$AD$259, 12, TRUE)</f>
        <v>0</v>
      </c>
      <c r="N52">
        <f>VLOOKUP(INT($A52), calc!$R$4:$AD$259, 13, TRUE)</f>
        <v>0</v>
      </c>
    </row>
    <row r="53" spans="1:14" x14ac:dyDescent="0.25">
      <c r="A53">
        <v>84</v>
      </c>
      <c r="B53" t="s">
        <v>826</v>
      </c>
      <c r="C53">
        <f>VLOOKUP(INT($A53), calc!$R$4:$AD$259, 2, TRUE)</f>
        <v>0</v>
      </c>
      <c r="D53">
        <f>VLOOKUP(INT($A53), calc!$R$4:$AD$259, 3, TRUE)</f>
        <v>0</v>
      </c>
      <c r="E53">
        <f>VLOOKUP(INT($A53), calc!$R$4:$AD$259, 4, TRUE)</f>
        <v>0</v>
      </c>
      <c r="F53">
        <f>VLOOKUP(INT($A53), calc!$R$4:$AD$259, 5, TRUE)</f>
        <v>0</v>
      </c>
      <c r="G53">
        <f>VLOOKUP(INT($A53), calc!$R$4:$AD$259, 6, TRUE)</f>
        <v>0</v>
      </c>
      <c r="H53">
        <f>VLOOKUP(INT($A53), calc!$R$4:$AD$259, 7, TRUE)</f>
        <v>1</v>
      </c>
      <c r="I53">
        <f>VLOOKUP(INT($A53), calc!$R$4:$AD$259, 8, TRUE)</f>
        <v>0</v>
      </c>
      <c r="J53">
        <f>VLOOKUP(INT($A53), calc!$R$4:$AD$259, 9, TRUE)</f>
        <v>0</v>
      </c>
      <c r="K53">
        <f>VLOOKUP(INT($A53), calc!$R$4:$AD$259, 10, TRUE)</f>
        <v>0</v>
      </c>
      <c r="L53">
        <f>VLOOKUP(INT($A53), calc!$R$4:$AD$259,11, TRUE)</f>
        <v>0</v>
      </c>
      <c r="M53">
        <f>VLOOKUP(INT($A53), calc!$R$4:$AD$259, 12, TRUE)</f>
        <v>0</v>
      </c>
      <c r="N53">
        <f>VLOOKUP(INT($A53), calc!$R$4:$AD$259, 13, TRUE)</f>
        <v>0</v>
      </c>
    </row>
    <row r="54" spans="1:14" x14ac:dyDescent="0.25">
      <c r="A54">
        <v>85</v>
      </c>
      <c r="B54" t="s">
        <v>828</v>
      </c>
      <c r="C54">
        <f>VLOOKUP(INT($A54), calc!$R$4:$AD$259, 2, TRUE)</f>
        <v>0</v>
      </c>
      <c r="D54">
        <f>VLOOKUP(INT($A54), calc!$R$4:$AD$259, 3, TRUE)</f>
        <v>0</v>
      </c>
      <c r="E54">
        <f>VLOOKUP(INT($A54), calc!$R$4:$AD$259, 4, TRUE)</f>
        <v>1</v>
      </c>
      <c r="F54">
        <f>VLOOKUP(INT($A54), calc!$R$4:$AD$259, 5, TRUE)</f>
        <v>0</v>
      </c>
      <c r="G54">
        <f>VLOOKUP(INT($A54), calc!$R$4:$AD$259, 6, TRUE)</f>
        <v>0</v>
      </c>
      <c r="H54">
        <f>VLOOKUP(INT($A54), calc!$R$4:$AD$259, 7, TRUE)</f>
        <v>0</v>
      </c>
      <c r="I54">
        <f>VLOOKUP(INT($A54), calc!$R$4:$AD$259, 8, TRUE)</f>
        <v>1</v>
      </c>
      <c r="J54">
        <f>VLOOKUP(INT($A54), calc!$R$4:$AD$259, 9, TRUE)</f>
        <v>0</v>
      </c>
      <c r="K54">
        <f>VLOOKUP(INT($A54), calc!$R$4:$AD$259, 10, TRUE)</f>
        <v>0</v>
      </c>
      <c r="L54">
        <f>VLOOKUP(INT($A54), calc!$R$4:$AD$259,11, TRUE)</f>
        <v>0</v>
      </c>
      <c r="M54">
        <f>VLOOKUP(INT($A54), calc!$R$4:$AD$259, 12, TRUE)</f>
        <v>0</v>
      </c>
      <c r="N54">
        <f>VLOOKUP(INT($A54), calc!$R$4:$AD$259, 13, TRUE)</f>
        <v>0</v>
      </c>
    </row>
    <row r="55" spans="1:14" x14ac:dyDescent="0.25">
      <c r="A55">
        <v>86</v>
      </c>
      <c r="B55" t="s">
        <v>830</v>
      </c>
      <c r="C55">
        <f>VLOOKUP(INT($A55), calc!$R$4:$AD$259, 2, TRUE)</f>
        <v>0</v>
      </c>
      <c r="D55">
        <f>VLOOKUP(INT($A55), calc!$R$4:$AD$259, 3, TRUE)</f>
        <v>1</v>
      </c>
      <c r="E55">
        <f>VLOOKUP(INT($A55), calc!$R$4:$AD$259, 4, TRUE)</f>
        <v>0</v>
      </c>
      <c r="F55">
        <f>VLOOKUP(INT($A55), calc!$R$4:$AD$259, 5, TRUE)</f>
        <v>0</v>
      </c>
      <c r="G55">
        <f>VLOOKUP(INT($A55), calc!$R$4:$AD$259, 6, TRUE)</f>
        <v>0</v>
      </c>
      <c r="H55">
        <f>VLOOKUP(INT($A55), calc!$R$4:$AD$259, 7, TRUE)</f>
        <v>1</v>
      </c>
      <c r="I55">
        <f>VLOOKUP(INT($A55), calc!$R$4:$AD$259, 8, TRUE)</f>
        <v>0</v>
      </c>
      <c r="J55">
        <f>VLOOKUP(INT($A55), calc!$R$4:$AD$259, 9, TRUE)</f>
        <v>0</v>
      </c>
      <c r="K55">
        <f>VLOOKUP(INT($A55), calc!$R$4:$AD$259, 10, TRUE)</f>
        <v>0</v>
      </c>
      <c r="L55">
        <f>VLOOKUP(INT($A55), calc!$R$4:$AD$259,11, TRUE)</f>
        <v>0</v>
      </c>
      <c r="M55">
        <f>VLOOKUP(INT($A55), calc!$R$4:$AD$259, 12, TRUE)</f>
        <v>0</v>
      </c>
      <c r="N55">
        <f>VLOOKUP(INT($A55), calc!$R$4:$AD$259, 13, TRUE)</f>
        <v>0</v>
      </c>
    </row>
    <row r="56" spans="1:14" x14ac:dyDescent="0.25">
      <c r="A56">
        <v>87</v>
      </c>
      <c r="B56" t="s">
        <v>832</v>
      </c>
      <c r="C56">
        <f>VLOOKUP(INT($A56), calc!$R$4:$AD$259, 2, TRUE)</f>
        <v>0</v>
      </c>
      <c r="D56">
        <f>VLOOKUP(INT($A56), calc!$R$4:$AD$259, 3, TRUE)</f>
        <v>1</v>
      </c>
      <c r="E56">
        <f>VLOOKUP(INT($A56), calc!$R$4:$AD$259, 4, TRUE)</f>
        <v>1</v>
      </c>
      <c r="F56">
        <f>VLOOKUP(INT($A56), calc!$R$4:$AD$259, 5, TRUE)</f>
        <v>0</v>
      </c>
      <c r="G56">
        <f>VLOOKUP(INT($A56), calc!$R$4:$AD$259, 6, TRUE)</f>
        <v>0</v>
      </c>
      <c r="H56">
        <f>VLOOKUP(INT($A56), calc!$R$4:$AD$259, 7, TRUE)</f>
        <v>1</v>
      </c>
      <c r="I56">
        <f>VLOOKUP(INT($A56), calc!$R$4:$AD$259, 8, TRUE)</f>
        <v>1</v>
      </c>
      <c r="J56">
        <f>VLOOKUP(INT($A56), calc!$R$4:$AD$259, 9, TRUE)</f>
        <v>0</v>
      </c>
      <c r="K56">
        <f>VLOOKUP(INT($A56), calc!$R$4:$AD$259, 10, TRUE)</f>
        <v>0</v>
      </c>
      <c r="L56">
        <f>VLOOKUP(INT($A56), calc!$R$4:$AD$259,11, TRUE)</f>
        <v>0</v>
      </c>
      <c r="M56">
        <f>VLOOKUP(INT($A56), calc!$R$4:$AD$259, 12, TRUE)</f>
        <v>0</v>
      </c>
      <c r="N56">
        <f>VLOOKUP(INT($A56), calc!$R$4:$AD$259, 13, TRUE)</f>
        <v>0</v>
      </c>
    </row>
    <row r="57" spans="1:14" x14ac:dyDescent="0.25">
      <c r="A57">
        <v>88</v>
      </c>
      <c r="B57" t="s">
        <v>835</v>
      </c>
      <c r="C57">
        <f>VLOOKUP(INT($A57), calc!$R$4:$AD$259, 2, TRUE)</f>
        <v>0</v>
      </c>
      <c r="D57">
        <f>VLOOKUP(INT($A57), calc!$R$4:$AD$259, 3, TRUE)</f>
        <v>1</v>
      </c>
      <c r="E57">
        <f>VLOOKUP(INT($A57), calc!$R$4:$AD$259, 4, TRUE)</f>
        <v>1</v>
      </c>
      <c r="F57">
        <f>VLOOKUP(INT($A57), calc!$R$4:$AD$259, 5, TRUE)</f>
        <v>0</v>
      </c>
      <c r="G57">
        <f>VLOOKUP(INT($A57), calc!$R$4:$AD$259, 6, TRUE)</f>
        <v>0</v>
      </c>
      <c r="H57">
        <f>VLOOKUP(INT($A57), calc!$R$4:$AD$259, 7, TRUE)</f>
        <v>1</v>
      </c>
      <c r="I57">
        <f>VLOOKUP(INT($A57), calc!$R$4:$AD$259, 8, TRUE)</f>
        <v>1</v>
      </c>
      <c r="J57">
        <f>VLOOKUP(INT($A57), calc!$R$4:$AD$259, 9, TRUE)</f>
        <v>0</v>
      </c>
      <c r="K57">
        <f>VLOOKUP(INT($A57), calc!$R$4:$AD$259, 10, TRUE)</f>
        <v>0</v>
      </c>
      <c r="L57">
        <f>VLOOKUP(INT($A57), calc!$R$4:$AD$259,11, TRUE)</f>
        <v>0</v>
      </c>
      <c r="M57">
        <f>VLOOKUP(INT($A57), calc!$R$4:$AD$259, 12, TRUE)</f>
        <v>0</v>
      </c>
      <c r="N57">
        <f>VLOOKUP(INT($A57), calc!$R$4:$AD$259, 13, TRUE)</f>
        <v>0</v>
      </c>
    </row>
    <row r="58" spans="1:14" x14ac:dyDescent="0.25">
      <c r="A58">
        <v>91</v>
      </c>
      <c r="B58" t="s">
        <v>842</v>
      </c>
      <c r="C58">
        <f>VLOOKUP(INT($A58), calc!$R$4:$AD$259, 2, TRUE)</f>
        <v>0</v>
      </c>
      <c r="D58">
        <f>VLOOKUP(INT($A58), calc!$R$4:$AD$259, 3, TRUE)</f>
        <v>0</v>
      </c>
      <c r="E58">
        <f>VLOOKUP(INT($A58), calc!$R$4:$AD$259, 4, TRUE)</f>
        <v>0</v>
      </c>
      <c r="F58">
        <f>VLOOKUP(INT($A58), calc!$R$4:$AD$259, 5, TRUE)</f>
        <v>1</v>
      </c>
      <c r="G58">
        <f>VLOOKUP(INT($A58), calc!$R$4:$AD$259, 6, TRUE)</f>
        <v>1</v>
      </c>
      <c r="H58">
        <f>VLOOKUP(INT($A58), calc!$R$4:$AD$259, 7, TRUE)</f>
        <v>0</v>
      </c>
      <c r="I58">
        <f>VLOOKUP(INT($A58), calc!$R$4:$AD$259, 8, TRUE)</f>
        <v>0</v>
      </c>
      <c r="J58">
        <f>VLOOKUP(INT($A58), calc!$R$4:$AD$259, 9, TRUE)</f>
        <v>0</v>
      </c>
      <c r="K58">
        <f>VLOOKUP(INT($A58), calc!$R$4:$AD$259, 10, TRUE)</f>
        <v>0</v>
      </c>
      <c r="L58">
        <f>VLOOKUP(INT($A58), calc!$R$4:$AD$259,11, TRUE)</f>
        <v>0</v>
      </c>
      <c r="M58">
        <f>VLOOKUP(INT($A58), calc!$R$4:$AD$259, 12, TRUE)</f>
        <v>0</v>
      </c>
      <c r="N58">
        <f>VLOOKUP(INT($A58), calc!$R$4:$AD$259, 13, TRUE)</f>
        <v>1</v>
      </c>
    </row>
    <row r="59" spans="1:14" x14ac:dyDescent="0.25">
      <c r="A59">
        <v>94</v>
      </c>
      <c r="B59" t="s">
        <v>850</v>
      </c>
      <c r="C59">
        <f>VLOOKUP(INT($A59), calc!$R$4:$AD$259, 2, TRUE)</f>
        <v>0</v>
      </c>
      <c r="D59">
        <f>VLOOKUP(INT($A59), calc!$R$4:$AD$259, 3, TRUE)</f>
        <v>0</v>
      </c>
      <c r="E59">
        <f>VLOOKUP(INT($A59), calc!$R$4:$AD$259, 4, TRUE)</f>
        <v>0</v>
      </c>
      <c r="F59">
        <f>VLOOKUP(INT($A59), calc!$R$4:$AD$259, 5, TRUE)</f>
        <v>1</v>
      </c>
      <c r="G59">
        <f>VLOOKUP(INT($A59), calc!$R$4:$AD$259, 6, TRUE)</f>
        <v>1</v>
      </c>
      <c r="H59">
        <f>VLOOKUP(INT($A59), calc!$R$4:$AD$259, 7, TRUE)</f>
        <v>0</v>
      </c>
      <c r="I59">
        <f>VLOOKUP(INT($A59), calc!$R$4:$AD$259, 8, TRUE)</f>
        <v>0</v>
      </c>
      <c r="J59">
        <f>VLOOKUP(INT($A59), calc!$R$4:$AD$259, 9, TRUE)</f>
        <v>0</v>
      </c>
      <c r="K59">
        <f>VLOOKUP(INT($A59), calc!$R$4:$AD$259, 10, TRUE)</f>
        <v>0</v>
      </c>
      <c r="L59">
        <f>VLOOKUP(INT($A59), calc!$R$4:$AD$259,11, TRUE)</f>
        <v>0</v>
      </c>
      <c r="M59">
        <f>VLOOKUP(INT($A59), calc!$R$4:$AD$259, 12, TRUE)</f>
        <v>0</v>
      </c>
      <c r="N59">
        <f>VLOOKUP(INT($A59), calc!$R$4:$AD$259, 13, TRUE)</f>
        <v>1</v>
      </c>
    </row>
    <row r="60" spans="1:14" x14ac:dyDescent="0.25">
      <c r="A60">
        <v>95</v>
      </c>
      <c r="B60" t="s">
        <v>853</v>
      </c>
      <c r="C60">
        <f>VLOOKUP(INT($A60), calc!$R$4:$AD$259, 2, TRUE)</f>
        <v>0</v>
      </c>
      <c r="D60">
        <f>VLOOKUP(INT($A60), calc!$R$4:$AD$259, 3, TRUE)</f>
        <v>0</v>
      </c>
      <c r="E60">
        <f>VLOOKUP(INT($A60), calc!$R$4:$AD$259, 4, TRUE)</f>
        <v>0</v>
      </c>
      <c r="F60">
        <f>VLOOKUP(INT($A60), calc!$R$4:$AD$259, 5, TRUE)</f>
        <v>1</v>
      </c>
      <c r="G60">
        <f>VLOOKUP(INT($A60), calc!$R$4:$AD$259, 6, TRUE)</f>
        <v>1</v>
      </c>
      <c r="H60">
        <f>VLOOKUP(INT($A60), calc!$R$4:$AD$259, 7, TRUE)</f>
        <v>0</v>
      </c>
      <c r="I60">
        <f>VLOOKUP(INT($A60), calc!$R$4:$AD$259, 8, TRUE)</f>
        <v>0</v>
      </c>
      <c r="J60">
        <f>VLOOKUP(INT($A60), calc!$R$4:$AD$259, 9, TRUE)</f>
        <v>0</v>
      </c>
      <c r="K60">
        <f>VLOOKUP(INT($A60), calc!$R$4:$AD$259, 10, TRUE)</f>
        <v>0</v>
      </c>
      <c r="L60">
        <f>VLOOKUP(INT($A60), calc!$R$4:$AD$259,11, TRUE)</f>
        <v>0</v>
      </c>
      <c r="M60">
        <f>VLOOKUP(INT($A60), calc!$R$4:$AD$259, 12, TRUE)</f>
        <v>0</v>
      </c>
      <c r="N60">
        <f>VLOOKUP(INT($A60), calc!$R$4:$AD$259, 13, TRUE)</f>
        <v>1</v>
      </c>
    </row>
    <row r="61" spans="1:14" x14ac:dyDescent="0.25">
      <c r="A61">
        <v>98</v>
      </c>
      <c r="B61" t="s">
        <v>859</v>
      </c>
      <c r="C61">
        <f>VLOOKUP(INT($A61), calc!$R$4:$AD$259, 2, TRUE)</f>
        <v>0</v>
      </c>
      <c r="D61">
        <f>VLOOKUP(INT($A61), calc!$R$4:$AD$259, 3, TRUE)</f>
        <v>0</v>
      </c>
      <c r="E61">
        <f>VLOOKUP(INT($A61), calc!$R$4:$AD$259, 4, TRUE)</f>
        <v>0</v>
      </c>
      <c r="F61">
        <f>VLOOKUP(INT($A61), calc!$R$4:$AD$259, 5, TRUE)</f>
        <v>1</v>
      </c>
      <c r="G61">
        <f>VLOOKUP(INT($A61), calc!$R$4:$AD$259, 6, TRUE)</f>
        <v>1</v>
      </c>
      <c r="H61">
        <f>VLOOKUP(INT($A61), calc!$R$4:$AD$259, 7, TRUE)</f>
        <v>0</v>
      </c>
      <c r="I61">
        <f>VLOOKUP(INT($A61), calc!$R$4:$AD$259, 8, TRUE)</f>
        <v>0</v>
      </c>
      <c r="J61">
        <f>VLOOKUP(INT($A61), calc!$R$4:$AD$259, 9, TRUE)</f>
        <v>0</v>
      </c>
      <c r="K61">
        <f>VLOOKUP(INT($A61), calc!$R$4:$AD$259, 10, TRUE)</f>
        <v>0</v>
      </c>
      <c r="L61">
        <f>VLOOKUP(INT($A61), calc!$R$4:$AD$259,11, TRUE)</f>
        <v>0</v>
      </c>
      <c r="M61">
        <f>VLOOKUP(INT($A61), calc!$R$4:$AD$259, 12, TRUE)</f>
        <v>0</v>
      </c>
      <c r="N61">
        <f>VLOOKUP(INT($A61), calc!$R$4:$AD$259, 13, TRUE)</f>
        <v>1</v>
      </c>
    </row>
    <row r="62" spans="1:14" x14ac:dyDescent="0.25">
      <c r="A62">
        <v>100</v>
      </c>
      <c r="B62" t="s">
        <v>864</v>
      </c>
      <c r="C62">
        <f>VLOOKUP(INT($A62), calc!$R$4:$AD$259, 2, TRUE)</f>
        <v>0</v>
      </c>
      <c r="D62">
        <f>VLOOKUP(INT($A62), calc!$R$4:$AD$259, 3, TRUE)</f>
        <v>0</v>
      </c>
      <c r="E62">
        <f>VLOOKUP(INT($A62), calc!$R$4:$AD$259, 4, TRUE)</f>
        <v>0</v>
      </c>
      <c r="F62">
        <f>VLOOKUP(INT($A62), calc!$R$4:$AD$259, 5, TRUE)</f>
        <v>1</v>
      </c>
      <c r="G62">
        <f>VLOOKUP(INT($A62), calc!$R$4:$AD$259, 6, TRUE)</f>
        <v>1</v>
      </c>
      <c r="H62">
        <f>VLOOKUP(INT($A62), calc!$R$4:$AD$259, 7, TRUE)</f>
        <v>0</v>
      </c>
      <c r="I62">
        <f>VLOOKUP(INT($A62), calc!$R$4:$AD$259, 8, TRUE)</f>
        <v>0</v>
      </c>
      <c r="J62">
        <f>VLOOKUP(INT($A62), calc!$R$4:$AD$259, 9, TRUE)</f>
        <v>0</v>
      </c>
      <c r="K62">
        <f>VLOOKUP(INT($A62), calc!$R$4:$AD$259, 10, TRUE)</f>
        <v>0</v>
      </c>
      <c r="L62">
        <f>VLOOKUP(INT($A62), calc!$R$4:$AD$259,11, TRUE)</f>
        <v>0</v>
      </c>
      <c r="M62">
        <f>VLOOKUP(INT($A62), calc!$R$4:$AD$259, 12, TRUE)</f>
        <v>0</v>
      </c>
      <c r="N62">
        <f>VLOOKUP(INT($A62), calc!$R$4:$AD$259, 13, TRUE)</f>
        <v>1</v>
      </c>
    </row>
    <row r="63" spans="1:14" x14ac:dyDescent="0.25">
      <c r="A63">
        <v>101</v>
      </c>
      <c r="B63" t="s">
        <v>866</v>
      </c>
      <c r="C63">
        <f>VLOOKUP(INT($A63), calc!$R$4:$AD$259, 2, TRUE)</f>
        <v>0</v>
      </c>
      <c r="D63">
        <f>VLOOKUP(INT($A63), calc!$R$4:$AD$259, 3, TRUE)</f>
        <v>0</v>
      </c>
      <c r="E63">
        <f>VLOOKUP(INT($A63), calc!$R$4:$AD$259, 4, TRUE)</f>
        <v>0</v>
      </c>
      <c r="F63">
        <f>VLOOKUP(INT($A63), calc!$R$4:$AD$259, 5, TRUE)</f>
        <v>0</v>
      </c>
      <c r="G63">
        <f>VLOOKUP(INT($A63), calc!$R$4:$AD$259, 6, TRUE)</f>
        <v>1</v>
      </c>
      <c r="H63">
        <f>VLOOKUP(INT($A63), calc!$R$4:$AD$259, 7, TRUE)</f>
        <v>0</v>
      </c>
      <c r="I63">
        <f>VLOOKUP(INT($A63), calc!$R$4:$AD$259, 8, TRUE)</f>
        <v>0</v>
      </c>
      <c r="J63">
        <f>VLOOKUP(INT($A63), calc!$R$4:$AD$259, 9, TRUE)</f>
        <v>0</v>
      </c>
      <c r="K63">
        <f>VLOOKUP(INT($A63), calc!$R$4:$AD$259, 10, TRUE)</f>
        <v>0</v>
      </c>
      <c r="L63">
        <f>VLOOKUP(INT($A63), calc!$R$4:$AD$259,11, TRUE)</f>
        <v>0</v>
      </c>
      <c r="M63">
        <f>VLOOKUP(INT($A63), calc!$R$4:$AD$259, 12, TRUE)</f>
        <v>0</v>
      </c>
      <c r="N63">
        <f>VLOOKUP(INT($A63), calc!$R$4:$AD$259, 13, TRUE)</f>
        <v>1</v>
      </c>
    </row>
    <row r="64" spans="1:14" x14ac:dyDescent="0.25">
      <c r="A64">
        <v>102</v>
      </c>
      <c r="B64" t="s">
        <v>868</v>
      </c>
      <c r="C64">
        <f>VLOOKUP(INT($A64), calc!$R$4:$AD$259, 2, TRUE)</f>
        <v>0</v>
      </c>
      <c r="D64">
        <f>VLOOKUP(INT($A64), calc!$R$4:$AD$259, 3, TRUE)</f>
        <v>0</v>
      </c>
      <c r="E64">
        <f>VLOOKUP(INT($A64), calc!$R$4:$AD$259, 4, TRUE)</f>
        <v>0</v>
      </c>
      <c r="F64">
        <f>VLOOKUP(INT($A64), calc!$R$4:$AD$259, 5, TRUE)</f>
        <v>1</v>
      </c>
      <c r="G64">
        <f>VLOOKUP(INT($A64), calc!$R$4:$AD$259, 6, TRUE)</f>
        <v>1</v>
      </c>
      <c r="H64">
        <f>VLOOKUP(INT($A64), calc!$R$4:$AD$259, 7, TRUE)</f>
        <v>0</v>
      </c>
      <c r="I64">
        <f>VLOOKUP(INT($A64), calc!$R$4:$AD$259, 8, TRUE)</f>
        <v>0</v>
      </c>
      <c r="J64">
        <f>VLOOKUP(INT($A64), calc!$R$4:$AD$259, 9, TRUE)</f>
        <v>0</v>
      </c>
      <c r="K64">
        <f>VLOOKUP(INT($A64), calc!$R$4:$AD$259, 10, TRUE)</f>
        <v>0</v>
      </c>
      <c r="L64">
        <f>VLOOKUP(INT($A64), calc!$R$4:$AD$259,11, TRUE)</f>
        <v>0</v>
      </c>
      <c r="M64">
        <f>VLOOKUP(INT($A64), calc!$R$4:$AD$259, 12, TRUE)</f>
        <v>0</v>
      </c>
      <c r="N64">
        <f>VLOOKUP(INT($A64), calc!$R$4:$AD$259, 13, TRUE)</f>
        <v>1</v>
      </c>
    </row>
    <row r="65" spans="1:14" x14ac:dyDescent="0.25">
      <c r="A65">
        <v>103</v>
      </c>
      <c r="B65" t="s">
        <v>870</v>
      </c>
      <c r="C65">
        <f>VLOOKUP(INT($A65), calc!$R$4:$AD$259, 2, TRUE)</f>
        <v>0</v>
      </c>
      <c r="D65">
        <f>VLOOKUP(INT($A65), calc!$R$4:$AD$259, 3, TRUE)</f>
        <v>0</v>
      </c>
      <c r="E65">
        <f>VLOOKUP(INT($A65), calc!$R$4:$AD$259, 4, TRUE)</f>
        <v>0</v>
      </c>
      <c r="F65">
        <f>VLOOKUP(INT($A65), calc!$R$4:$AD$259, 5, TRUE)</f>
        <v>1</v>
      </c>
      <c r="G65">
        <f>VLOOKUP(INT($A65), calc!$R$4:$AD$259, 6, TRUE)</f>
        <v>0</v>
      </c>
      <c r="H65">
        <f>VLOOKUP(INT($A65), calc!$R$4:$AD$259, 7, TRUE)</f>
        <v>0</v>
      </c>
      <c r="I65">
        <f>VLOOKUP(INT($A65), calc!$R$4:$AD$259, 8, TRUE)</f>
        <v>0</v>
      </c>
      <c r="J65">
        <f>VLOOKUP(INT($A65), calc!$R$4:$AD$259, 9, TRUE)</f>
        <v>0</v>
      </c>
      <c r="K65">
        <f>VLOOKUP(INT($A65), calc!$R$4:$AD$259, 10, TRUE)</f>
        <v>0</v>
      </c>
      <c r="L65">
        <f>VLOOKUP(INT($A65), calc!$R$4:$AD$259,11, TRUE)</f>
        <v>0</v>
      </c>
      <c r="M65">
        <f>VLOOKUP(INT($A65), calc!$R$4:$AD$259, 12, TRUE)</f>
        <v>0</v>
      </c>
      <c r="N65">
        <f>VLOOKUP(INT($A65), calc!$R$4:$AD$259, 13, TRUE)</f>
        <v>1</v>
      </c>
    </row>
    <row r="66" spans="1:14" x14ac:dyDescent="0.25">
      <c r="A66">
        <v>104</v>
      </c>
      <c r="B66" t="s">
        <v>873</v>
      </c>
      <c r="C66">
        <f>VLOOKUP(INT($A66), calc!$R$4:$AD$259, 2, TRUE)</f>
        <v>0</v>
      </c>
      <c r="D66">
        <f>VLOOKUP(INT($A66), calc!$R$4:$AD$259, 3, TRUE)</f>
        <v>0</v>
      </c>
      <c r="E66">
        <f>VLOOKUP(INT($A66), calc!$R$4:$AD$259, 4, TRUE)</f>
        <v>0</v>
      </c>
      <c r="F66">
        <f>VLOOKUP(INT($A66), calc!$R$4:$AD$259, 5, TRUE)</f>
        <v>1</v>
      </c>
      <c r="G66">
        <f>VLOOKUP(INT($A66), calc!$R$4:$AD$259, 6, TRUE)</f>
        <v>1</v>
      </c>
      <c r="H66">
        <f>VLOOKUP(INT($A66), calc!$R$4:$AD$259, 7, TRUE)</f>
        <v>0</v>
      </c>
      <c r="I66">
        <f>VLOOKUP(INT($A66), calc!$R$4:$AD$259, 8, TRUE)</f>
        <v>0</v>
      </c>
      <c r="J66">
        <f>VLOOKUP(INT($A66), calc!$R$4:$AD$259, 9, TRUE)</f>
        <v>0</v>
      </c>
      <c r="K66">
        <f>VLOOKUP(INT($A66), calc!$R$4:$AD$259, 10, TRUE)</f>
        <v>0</v>
      </c>
      <c r="L66">
        <f>VLOOKUP(INT($A66), calc!$R$4:$AD$259,11, TRUE)</f>
        <v>0</v>
      </c>
      <c r="M66">
        <f>VLOOKUP(INT($A66), calc!$R$4:$AD$259, 12, TRUE)</f>
        <v>0</v>
      </c>
      <c r="N66">
        <f>VLOOKUP(INT($A66), calc!$R$4:$AD$259, 13, TRUE)</f>
        <v>1</v>
      </c>
    </row>
    <row r="67" spans="1:14" x14ac:dyDescent="0.25">
      <c r="A67">
        <v>105</v>
      </c>
      <c r="B67" t="s">
        <v>875</v>
      </c>
      <c r="C67">
        <f>VLOOKUP(INT($A67), calc!$R$4:$AD$259, 2, TRUE)</f>
        <v>1</v>
      </c>
      <c r="D67">
        <f>VLOOKUP(INT($A67), calc!$R$4:$AD$259, 3, TRUE)</f>
        <v>1</v>
      </c>
      <c r="E67">
        <f>VLOOKUP(INT($A67), calc!$R$4:$AD$259, 4, TRUE)</f>
        <v>1</v>
      </c>
      <c r="F67">
        <f>VLOOKUP(INT($A67), calc!$R$4:$AD$259, 5, TRUE)</f>
        <v>1</v>
      </c>
      <c r="G67">
        <f>VLOOKUP(INT($A67), calc!$R$4:$AD$259, 6, TRUE)</f>
        <v>1</v>
      </c>
      <c r="H67">
        <f>VLOOKUP(INT($A67), calc!$R$4:$AD$259, 7, TRUE)</f>
        <v>1</v>
      </c>
      <c r="I67">
        <f>VLOOKUP(INT($A67), calc!$R$4:$AD$259, 8, TRUE)</f>
        <v>1</v>
      </c>
      <c r="J67">
        <f>VLOOKUP(INT($A67), calc!$R$4:$AD$259, 9, TRUE)</f>
        <v>1</v>
      </c>
      <c r="K67">
        <f>VLOOKUP(INT($A67), calc!$R$4:$AD$259, 10, TRUE)</f>
        <v>1</v>
      </c>
      <c r="L67">
        <f>VLOOKUP(INT($A67), calc!$R$4:$AD$259,11, TRUE)</f>
        <v>1</v>
      </c>
      <c r="M67">
        <f>VLOOKUP(INT($A67), calc!$R$4:$AD$259, 12, TRUE)</f>
        <v>1</v>
      </c>
      <c r="N67">
        <f>VLOOKUP(INT($A67), calc!$R$4:$AD$259, 13, TRUE)</f>
        <v>1</v>
      </c>
    </row>
    <row r="68" spans="1:14" x14ac:dyDescent="0.25">
      <c r="A68">
        <v>106</v>
      </c>
      <c r="B68" t="s">
        <v>878</v>
      </c>
      <c r="C68">
        <f>VLOOKUP(INT($A68), calc!$R$4:$AD$259, 2, TRUE)</f>
        <v>1</v>
      </c>
      <c r="D68">
        <f>VLOOKUP(INT($A68), calc!$R$4:$AD$259, 3, TRUE)</f>
        <v>1</v>
      </c>
      <c r="E68">
        <f>VLOOKUP(INT($A68), calc!$R$4:$AD$259, 4, TRUE)</f>
        <v>1</v>
      </c>
      <c r="F68">
        <f>VLOOKUP(INT($A68), calc!$R$4:$AD$259, 5, TRUE)</f>
        <v>1</v>
      </c>
      <c r="G68">
        <f>VLOOKUP(INT($A68), calc!$R$4:$AD$259, 6, TRUE)</f>
        <v>1</v>
      </c>
      <c r="H68">
        <f>VLOOKUP(INT($A68), calc!$R$4:$AD$259, 7, TRUE)</f>
        <v>1</v>
      </c>
      <c r="I68">
        <f>VLOOKUP(INT($A68), calc!$R$4:$AD$259, 8, TRUE)</f>
        <v>1</v>
      </c>
      <c r="J68">
        <f>VLOOKUP(INT($A68), calc!$R$4:$AD$259, 9, TRUE)</f>
        <v>1</v>
      </c>
      <c r="K68">
        <f>VLOOKUP(INT($A68), calc!$R$4:$AD$259, 10, TRUE)</f>
        <v>1</v>
      </c>
      <c r="L68">
        <f>VLOOKUP(INT($A68), calc!$R$4:$AD$259,11, TRUE)</f>
        <v>1</v>
      </c>
      <c r="M68">
        <f>VLOOKUP(INT($A68), calc!$R$4:$AD$259, 12, TRUE)</f>
        <v>1</v>
      </c>
      <c r="N68">
        <f>VLOOKUP(INT($A68), calc!$R$4:$AD$259, 13, TRUE)</f>
        <v>1</v>
      </c>
    </row>
    <row r="69" spans="1:14" x14ac:dyDescent="0.25">
      <c r="A69">
        <v>107</v>
      </c>
      <c r="B69" t="s">
        <v>880</v>
      </c>
      <c r="C69">
        <f>VLOOKUP(INT($A69), calc!$R$4:$AD$259, 2, TRUE)</f>
        <v>1</v>
      </c>
      <c r="D69">
        <f>VLOOKUP(INT($A69), calc!$R$4:$AD$259, 3, TRUE)</f>
        <v>1</v>
      </c>
      <c r="E69">
        <f>VLOOKUP(INT($A69), calc!$R$4:$AD$259, 4, TRUE)</f>
        <v>1</v>
      </c>
      <c r="F69">
        <f>VLOOKUP(INT($A69), calc!$R$4:$AD$259, 5, TRUE)</f>
        <v>1</v>
      </c>
      <c r="G69">
        <f>VLOOKUP(INT($A69), calc!$R$4:$AD$259, 6, TRUE)</f>
        <v>1</v>
      </c>
      <c r="H69">
        <f>VLOOKUP(INT($A69), calc!$R$4:$AD$259, 7, TRUE)</f>
        <v>1</v>
      </c>
      <c r="I69">
        <f>VLOOKUP(INT($A69), calc!$R$4:$AD$259, 8, TRUE)</f>
        <v>1</v>
      </c>
      <c r="J69">
        <f>VLOOKUP(INT($A69), calc!$R$4:$AD$259, 9, TRUE)</f>
        <v>1</v>
      </c>
      <c r="K69">
        <f>VLOOKUP(INT($A69), calc!$R$4:$AD$259, 10, TRUE)</f>
        <v>1</v>
      </c>
      <c r="L69">
        <f>VLOOKUP(INT($A69), calc!$R$4:$AD$259,11, TRUE)</f>
        <v>1</v>
      </c>
      <c r="M69">
        <f>VLOOKUP(INT($A69), calc!$R$4:$AD$259, 12, TRUE)</f>
        <v>1</v>
      </c>
      <c r="N69">
        <f>VLOOKUP(INT($A69), calc!$R$4:$AD$259, 13, TRUE)</f>
        <v>1</v>
      </c>
    </row>
    <row r="70" spans="1:14" x14ac:dyDescent="0.25">
      <c r="A70">
        <v>110</v>
      </c>
      <c r="B70" t="s">
        <v>886</v>
      </c>
      <c r="C70">
        <f>VLOOKUP(INT($A70), calc!$R$4:$AD$259, 2, TRUE)</f>
        <v>1</v>
      </c>
      <c r="D70">
        <f>VLOOKUP(INT($A70), calc!$R$4:$AD$259, 3, TRUE)</f>
        <v>1</v>
      </c>
      <c r="E70">
        <f>VLOOKUP(INT($A70), calc!$R$4:$AD$259, 4, TRUE)</f>
        <v>1</v>
      </c>
      <c r="F70">
        <f>VLOOKUP(INT($A70), calc!$R$4:$AD$259, 5, TRUE)</f>
        <v>1</v>
      </c>
      <c r="G70">
        <f>VLOOKUP(INT($A70), calc!$R$4:$AD$259, 6, TRUE)</f>
        <v>1</v>
      </c>
      <c r="H70">
        <f>VLOOKUP(INT($A70), calc!$R$4:$AD$259, 7, TRUE)</f>
        <v>1</v>
      </c>
      <c r="I70">
        <f>VLOOKUP(INT($A70), calc!$R$4:$AD$259, 8, TRUE)</f>
        <v>1</v>
      </c>
      <c r="J70">
        <f>VLOOKUP(INT($A70), calc!$R$4:$AD$259, 9, TRUE)</f>
        <v>1</v>
      </c>
      <c r="K70">
        <f>VLOOKUP(INT($A70), calc!$R$4:$AD$259, 10, TRUE)</f>
        <v>1</v>
      </c>
      <c r="L70">
        <f>VLOOKUP(INT($A70), calc!$R$4:$AD$259,11, TRUE)</f>
        <v>1</v>
      </c>
      <c r="M70">
        <f>VLOOKUP(INT($A70), calc!$R$4:$AD$259, 12, TRUE)</f>
        <v>1</v>
      </c>
      <c r="N70">
        <f>VLOOKUP(INT($A70), calc!$R$4:$AD$259, 13, TRUE)</f>
        <v>1</v>
      </c>
    </row>
    <row r="71" spans="1:14" x14ac:dyDescent="0.25">
      <c r="A71">
        <v>111</v>
      </c>
      <c r="B71" t="s">
        <v>890</v>
      </c>
      <c r="C71">
        <f>VLOOKUP(INT($A71), calc!$R$4:$AD$259, 2, TRUE)</f>
        <v>1</v>
      </c>
      <c r="D71">
        <f>VLOOKUP(INT($A71), calc!$R$4:$AD$259, 3, TRUE)</f>
        <v>1</v>
      </c>
      <c r="E71">
        <f>VLOOKUP(INT($A71), calc!$R$4:$AD$259, 4, TRUE)</f>
        <v>1</v>
      </c>
      <c r="F71">
        <f>VLOOKUP(INT($A71), calc!$R$4:$AD$259, 5, TRUE)</f>
        <v>1</v>
      </c>
      <c r="G71">
        <f>VLOOKUP(INT($A71), calc!$R$4:$AD$259, 6, TRUE)</f>
        <v>1</v>
      </c>
      <c r="H71">
        <f>VLOOKUP(INT($A71), calc!$R$4:$AD$259, 7, TRUE)</f>
        <v>1</v>
      </c>
      <c r="I71">
        <f>VLOOKUP(INT($A71), calc!$R$4:$AD$259, 8, TRUE)</f>
        <v>1</v>
      </c>
      <c r="J71">
        <f>VLOOKUP(INT($A71), calc!$R$4:$AD$259, 9, TRUE)</f>
        <v>1</v>
      </c>
      <c r="K71">
        <f>VLOOKUP(INT($A71), calc!$R$4:$AD$259, 10, TRUE)</f>
        <v>1</v>
      </c>
      <c r="L71">
        <f>VLOOKUP(INT($A71), calc!$R$4:$AD$259,11, TRUE)</f>
        <v>1</v>
      </c>
      <c r="M71">
        <f>VLOOKUP(INT($A71), calc!$R$4:$AD$259, 12, TRUE)</f>
        <v>1</v>
      </c>
      <c r="N71">
        <f>VLOOKUP(INT($A71), calc!$R$4:$AD$259, 13, TRUE)</f>
        <v>1</v>
      </c>
    </row>
    <row r="72" spans="1:14" x14ac:dyDescent="0.25">
      <c r="A72">
        <v>112</v>
      </c>
      <c r="B72" t="s">
        <v>892</v>
      </c>
      <c r="C72">
        <f>VLOOKUP(INT($A72), calc!$R$4:$AD$259, 2, TRUE)</f>
        <v>0</v>
      </c>
      <c r="D72">
        <f>VLOOKUP(INT($A72), calc!$R$4:$AD$259, 3, TRUE)</f>
        <v>0</v>
      </c>
      <c r="E72">
        <f>VLOOKUP(INT($A72), calc!$R$4:$AD$259, 4, TRUE)</f>
        <v>1</v>
      </c>
      <c r="F72">
        <f>VLOOKUP(INT($A72), calc!$R$4:$AD$259, 5, TRUE)</f>
        <v>0</v>
      </c>
      <c r="G72">
        <f>VLOOKUP(INT($A72), calc!$R$4:$AD$259, 6, TRUE)</f>
        <v>1</v>
      </c>
      <c r="H72">
        <f>VLOOKUP(INT($A72), calc!$R$4:$AD$259, 7, TRUE)</f>
        <v>0</v>
      </c>
      <c r="I72">
        <f>VLOOKUP(INT($A72), calc!$R$4:$AD$259, 8, TRUE)</f>
        <v>1</v>
      </c>
      <c r="J72">
        <f>VLOOKUP(INT($A72), calc!$R$4:$AD$259, 9, TRUE)</f>
        <v>1</v>
      </c>
      <c r="K72">
        <f>VLOOKUP(INT($A72), calc!$R$4:$AD$259, 10, TRUE)</f>
        <v>0</v>
      </c>
      <c r="L72">
        <f>VLOOKUP(INT($A72), calc!$R$4:$AD$259,11, TRUE)</f>
        <v>0</v>
      </c>
      <c r="M72">
        <f>VLOOKUP(INT($A72), calc!$R$4:$AD$259, 12, TRUE)</f>
        <v>0</v>
      </c>
      <c r="N72">
        <f>VLOOKUP(INT($A72), calc!$R$4:$AD$259, 13, TRUE)</f>
        <v>1</v>
      </c>
    </row>
    <row r="73" spans="1:14" x14ac:dyDescent="0.25">
      <c r="A73">
        <v>113</v>
      </c>
      <c r="B73" t="s">
        <v>894</v>
      </c>
      <c r="C73">
        <f>VLOOKUP(INT($A73), calc!$R$4:$AD$259, 2, TRUE)</f>
        <v>1</v>
      </c>
      <c r="D73">
        <f>VLOOKUP(INT($A73), calc!$R$4:$AD$259, 3, TRUE)</f>
        <v>1</v>
      </c>
      <c r="E73">
        <f>VLOOKUP(INT($A73), calc!$R$4:$AD$259, 4, TRUE)</f>
        <v>1</v>
      </c>
      <c r="F73">
        <f>VLOOKUP(INT($A73), calc!$R$4:$AD$259, 5, TRUE)</f>
        <v>1</v>
      </c>
      <c r="G73">
        <f>VLOOKUP(INT($A73), calc!$R$4:$AD$259, 6, TRUE)</f>
        <v>1</v>
      </c>
      <c r="H73">
        <f>VLOOKUP(INT($A73), calc!$R$4:$AD$259, 7, TRUE)</f>
        <v>1</v>
      </c>
      <c r="I73">
        <f>VLOOKUP(INT($A73), calc!$R$4:$AD$259, 8, TRUE)</f>
        <v>1</v>
      </c>
      <c r="J73">
        <f>VLOOKUP(INT($A73), calc!$R$4:$AD$259, 9, TRUE)</f>
        <v>1</v>
      </c>
      <c r="K73">
        <f>VLOOKUP(INT($A73), calc!$R$4:$AD$259, 10, TRUE)</f>
        <v>1</v>
      </c>
      <c r="L73">
        <f>VLOOKUP(INT($A73), calc!$R$4:$AD$259,11, TRUE)</f>
        <v>1</v>
      </c>
      <c r="M73">
        <f>VLOOKUP(INT($A73), calc!$R$4:$AD$259, 12, TRUE)</f>
        <v>1</v>
      </c>
      <c r="N73">
        <f>VLOOKUP(INT($A73), calc!$R$4:$AD$259, 13, TRUE)</f>
        <v>1</v>
      </c>
    </row>
    <row r="74" spans="1:14" x14ac:dyDescent="0.25">
      <c r="A74">
        <v>114</v>
      </c>
      <c r="B74" t="s">
        <v>896</v>
      </c>
      <c r="C74">
        <f>VLOOKUP(INT($A74), calc!$R$4:$AD$259, 2, TRUE)</f>
        <v>1</v>
      </c>
      <c r="D74">
        <f>VLOOKUP(INT($A74), calc!$R$4:$AD$259, 3, TRUE)</f>
        <v>1</v>
      </c>
      <c r="E74">
        <f>VLOOKUP(INT($A74), calc!$R$4:$AD$259, 4, TRUE)</f>
        <v>1</v>
      </c>
      <c r="F74">
        <f>VLOOKUP(INT($A74), calc!$R$4:$AD$259, 5, TRUE)</f>
        <v>1</v>
      </c>
      <c r="G74">
        <f>VLOOKUP(INT($A74), calc!$R$4:$AD$259, 6, TRUE)</f>
        <v>1</v>
      </c>
      <c r="H74">
        <f>VLOOKUP(INT($A74), calc!$R$4:$AD$259, 7, TRUE)</f>
        <v>1</v>
      </c>
      <c r="I74">
        <f>VLOOKUP(INT($A74), calc!$R$4:$AD$259, 8, TRUE)</f>
        <v>1</v>
      </c>
      <c r="J74">
        <f>VLOOKUP(INT($A74), calc!$R$4:$AD$259, 9, TRUE)</f>
        <v>1</v>
      </c>
      <c r="K74">
        <f>VLOOKUP(INT($A74), calc!$R$4:$AD$259, 10, TRUE)</f>
        <v>1</v>
      </c>
      <c r="L74">
        <f>VLOOKUP(INT($A74), calc!$R$4:$AD$259,11, TRUE)</f>
        <v>1</v>
      </c>
      <c r="M74">
        <f>VLOOKUP(INT($A74), calc!$R$4:$AD$259, 12, TRUE)</f>
        <v>1</v>
      </c>
      <c r="N74">
        <f>VLOOKUP(INT($A74), calc!$R$4:$AD$259, 13, TRUE)</f>
        <v>1</v>
      </c>
    </row>
    <row r="75" spans="1:14" x14ac:dyDescent="0.25">
      <c r="A75">
        <v>115</v>
      </c>
      <c r="B75" t="s">
        <v>899</v>
      </c>
      <c r="C75">
        <f>VLOOKUP(INT($A75), calc!$R$4:$AD$259, 2, TRUE)</f>
        <v>1</v>
      </c>
      <c r="D75">
        <f>VLOOKUP(INT($A75), calc!$R$4:$AD$259, 3, TRUE)</f>
        <v>1</v>
      </c>
      <c r="E75">
        <f>VLOOKUP(INT($A75), calc!$R$4:$AD$259, 4, TRUE)</f>
        <v>1</v>
      </c>
      <c r="F75">
        <f>VLOOKUP(INT($A75), calc!$R$4:$AD$259, 5, TRUE)</f>
        <v>1</v>
      </c>
      <c r="G75">
        <f>VLOOKUP(INT($A75), calc!$R$4:$AD$259, 6, TRUE)</f>
        <v>1</v>
      </c>
      <c r="H75">
        <f>VLOOKUP(INT($A75), calc!$R$4:$AD$259, 7, TRUE)</f>
        <v>1</v>
      </c>
      <c r="I75">
        <f>VLOOKUP(INT($A75), calc!$R$4:$AD$259, 8, TRUE)</f>
        <v>1</v>
      </c>
      <c r="J75">
        <f>VLOOKUP(INT($A75), calc!$R$4:$AD$259, 9, TRUE)</f>
        <v>1</v>
      </c>
      <c r="K75">
        <f>VLOOKUP(INT($A75), calc!$R$4:$AD$259, 10, TRUE)</f>
        <v>1</v>
      </c>
      <c r="L75">
        <f>VLOOKUP(INT($A75), calc!$R$4:$AD$259,11, TRUE)</f>
        <v>1</v>
      </c>
      <c r="M75">
        <f>VLOOKUP(INT($A75), calc!$R$4:$AD$259, 12, TRUE)</f>
        <v>1</v>
      </c>
      <c r="N75">
        <f>VLOOKUP(INT($A75), calc!$R$4:$AD$259, 13, TRUE)</f>
        <v>1</v>
      </c>
    </row>
    <row r="76" spans="1:14" x14ac:dyDescent="0.25">
      <c r="A76">
        <v>116</v>
      </c>
      <c r="B76" t="s">
        <v>902</v>
      </c>
      <c r="C76">
        <f>VLOOKUP(INT($A76), calc!$R$4:$AD$259, 2, TRUE)</f>
        <v>1</v>
      </c>
      <c r="D76">
        <f>VLOOKUP(INT($A76), calc!$R$4:$AD$259, 3, TRUE)</f>
        <v>1</v>
      </c>
      <c r="E76">
        <f>VLOOKUP(INT($A76), calc!$R$4:$AD$259, 4, TRUE)</f>
        <v>1</v>
      </c>
      <c r="F76">
        <f>VLOOKUP(INT($A76), calc!$R$4:$AD$259, 5, TRUE)</f>
        <v>1</v>
      </c>
      <c r="G76">
        <f>VLOOKUP(INT($A76), calc!$R$4:$AD$259, 6, TRUE)</f>
        <v>1</v>
      </c>
      <c r="H76">
        <f>VLOOKUP(INT($A76), calc!$R$4:$AD$259, 7, TRUE)</f>
        <v>1</v>
      </c>
      <c r="I76">
        <f>VLOOKUP(INT($A76), calc!$R$4:$AD$259, 8, TRUE)</f>
        <v>1</v>
      </c>
      <c r="J76">
        <f>VLOOKUP(INT($A76), calc!$R$4:$AD$259, 9, TRUE)</f>
        <v>1</v>
      </c>
      <c r="K76">
        <f>VLOOKUP(INT($A76), calc!$R$4:$AD$259, 10, TRUE)</f>
        <v>1</v>
      </c>
      <c r="L76">
        <f>VLOOKUP(INT($A76), calc!$R$4:$AD$259,11, TRUE)</f>
        <v>1</v>
      </c>
      <c r="M76">
        <f>VLOOKUP(INT($A76), calc!$R$4:$AD$259, 12, TRUE)</f>
        <v>1</v>
      </c>
      <c r="N76">
        <f>VLOOKUP(INT($A76), calc!$R$4:$AD$259, 13, TRUE)</f>
        <v>1</v>
      </c>
    </row>
    <row r="77" spans="1:14" x14ac:dyDescent="0.25">
      <c r="A77">
        <v>117</v>
      </c>
      <c r="B77" t="s">
        <v>906</v>
      </c>
      <c r="C77">
        <f>VLOOKUP(INT($A77), calc!$R$4:$AD$259, 2, TRUE)</f>
        <v>1</v>
      </c>
      <c r="D77">
        <f>VLOOKUP(INT($A77), calc!$R$4:$AD$259, 3, TRUE)</f>
        <v>1</v>
      </c>
      <c r="E77">
        <f>VLOOKUP(INT($A77), calc!$R$4:$AD$259, 4, TRUE)</f>
        <v>1</v>
      </c>
      <c r="F77">
        <f>VLOOKUP(INT($A77), calc!$R$4:$AD$259, 5, TRUE)</f>
        <v>1</v>
      </c>
      <c r="G77">
        <f>VLOOKUP(INT($A77), calc!$R$4:$AD$259, 6, TRUE)</f>
        <v>1</v>
      </c>
      <c r="H77">
        <f>VLOOKUP(INT($A77), calc!$R$4:$AD$259, 7, TRUE)</f>
        <v>1</v>
      </c>
      <c r="I77">
        <f>VLOOKUP(INT($A77), calc!$R$4:$AD$259, 8, TRUE)</f>
        <v>1</v>
      </c>
      <c r="J77">
        <f>VLOOKUP(INT($A77), calc!$R$4:$AD$259, 9, TRUE)</f>
        <v>1</v>
      </c>
      <c r="K77">
        <f>VLOOKUP(INT($A77), calc!$R$4:$AD$259, 10, TRUE)</f>
        <v>1</v>
      </c>
      <c r="L77">
        <f>VLOOKUP(INT($A77), calc!$R$4:$AD$259,11, TRUE)</f>
        <v>1</v>
      </c>
      <c r="M77">
        <f>VLOOKUP(INT($A77), calc!$R$4:$AD$259, 12, TRUE)</f>
        <v>1</v>
      </c>
      <c r="N77">
        <f>VLOOKUP(INT($A77), calc!$R$4:$AD$259, 13, TRUE)</f>
        <v>1</v>
      </c>
    </row>
    <row r="78" spans="1:14" x14ac:dyDescent="0.25">
      <c r="A78">
        <v>118</v>
      </c>
      <c r="B78" t="s">
        <v>908</v>
      </c>
      <c r="C78">
        <f>VLOOKUP(INT($A78), calc!$R$4:$AD$259, 2, TRUE)</f>
        <v>1</v>
      </c>
      <c r="D78">
        <f>VLOOKUP(INT($A78), calc!$R$4:$AD$259, 3, TRUE)</f>
        <v>1</v>
      </c>
      <c r="E78">
        <f>VLOOKUP(INT($A78), calc!$R$4:$AD$259, 4, TRUE)</f>
        <v>1</v>
      </c>
      <c r="F78">
        <f>VLOOKUP(INT($A78), calc!$R$4:$AD$259, 5, TRUE)</f>
        <v>1</v>
      </c>
      <c r="G78">
        <f>VLOOKUP(INT($A78), calc!$R$4:$AD$259, 6, TRUE)</f>
        <v>1</v>
      </c>
      <c r="H78">
        <f>VLOOKUP(INT($A78), calc!$R$4:$AD$259, 7, TRUE)</f>
        <v>1</v>
      </c>
      <c r="I78">
        <f>VLOOKUP(INT($A78), calc!$R$4:$AD$259, 8, TRUE)</f>
        <v>1</v>
      </c>
      <c r="J78">
        <f>VLOOKUP(INT($A78), calc!$R$4:$AD$259, 9, TRUE)</f>
        <v>1</v>
      </c>
      <c r="K78">
        <f>VLOOKUP(INT($A78), calc!$R$4:$AD$259, 10, TRUE)</f>
        <v>1</v>
      </c>
      <c r="L78">
        <f>VLOOKUP(INT($A78), calc!$R$4:$AD$259,11, TRUE)</f>
        <v>1</v>
      </c>
      <c r="M78">
        <f>VLOOKUP(INT($A78), calc!$R$4:$AD$259, 12, TRUE)</f>
        <v>1</v>
      </c>
      <c r="N78">
        <f>VLOOKUP(INT($A78), calc!$R$4:$AD$259, 13, TRUE)</f>
        <v>1</v>
      </c>
    </row>
    <row r="79" spans="1:14" x14ac:dyDescent="0.25">
      <c r="A79">
        <v>119</v>
      </c>
      <c r="B79" t="s">
        <v>910</v>
      </c>
      <c r="C79">
        <f>VLOOKUP(INT($A79), calc!$R$4:$AD$259, 2, TRUE)</f>
        <v>1</v>
      </c>
      <c r="D79">
        <f>VLOOKUP(INT($A79), calc!$R$4:$AD$259, 3, TRUE)</f>
        <v>1</v>
      </c>
      <c r="E79">
        <f>VLOOKUP(INT($A79), calc!$R$4:$AD$259, 4, TRUE)</f>
        <v>1</v>
      </c>
      <c r="F79">
        <f>VLOOKUP(INT($A79), calc!$R$4:$AD$259, 5, TRUE)</f>
        <v>1</v>
      </c>
      <c r="G79">
        <f>VLOOKUP(INT($A79), calc!$R$4:$AD$259, 6, TRUE)</f>
        <v>1</v>
      </c>
      <c r="H79">
        <f>VLOOKUP(INT($A79), calc!$R$4:$AD$259, 7, TRUE)</f>
        <v>1</v>
      </c>
      <c r="I79">
        <f>VLOOKUP(INT($A79), calc!$R$4:$AD$259, 8, TRUE)</f>
        <v>1</v>
      </c>
      <c r="J79">
        <f>VLOOKUP(INT($A79), calc!$R$4:$AD$259, 9, TRUE)</f>
        <v>1</v>
      </c>
      <c r="K79">
        <f>VLOOKUP(INT($A79), calc!$R$4:$AD$259, 10, TRUE)</f>
        <v>1</v>
      </c>
      <c r="L79">
        <f>VLOOKUP(INT($A79), calc!$R$4:$AD$259,11, TRUE)</f>
        <v>1</v>
      </c>
      <c r="M79">
        <f>VLOOKUP(INT($A79), calc!$R$4:$AD$259, 12, TRUE)</f>
        <v>1</v>
      </c>
      <c r="N79">
        <f>VLOOKUP(INT($A79), calc!$R$4:$AD$259, 13, TRUE)</f>
        <v>1</v>
      </c>
    </row>
    <row r="80" spans="1:14" x14ac:dyDescent="0.25">
      <c r="A80">
        <v>120</v>
      </c>
      <c r="B80" t="s">
        <v>913</v>
      </c>
      <c r="C80">
        <f>VLOOKUP(INT($A80), calc!$R$4:$AD$259, 2, TRUE)</f>
        <v>1</v>
      </c>
      <c r="D80">
        <f>VLOOKUP(INT($A80), calc!$R$4:$AD$259, 3, TRUE)</f>
        <v>1</v>
      </c>
      <c r="E80">
        <f>VLOOKUP(INT($A80), calc!$R$4:$AD$259, 4, TRUE)</f>
        <v>1</v>
      </c>
      <c r="F80">
        <f>VLOOKUP(INT($A80), calc!$R$4:$AD$259, 5, TRUE)</f>
        <v>1</v>
      </c>
      <c r="G80">
        <f>VLOOKUP(INT($A80), calc!$R$4:$AD$259, 6, TRUE)</f>
        <v>1</v>
      </c>
      <c r="H80">
        <f>VLOOKUP(INT($A80), calc!$R$4:$AD$259, 7, TRUE)</f>
        <v>1</v>
      </c>
      <c r="I80">
        <f>VLOOKUP(INT($A80), calc!$R$4:$AD$259, 8, TRUE)</f>
        <v>1</v>
      </c>
      <c r="J80">
        <f>VLOOKUP(INT($A80), calc!$R$4:$AD$259, 9, TRUE)</f>
        <v>1</v>
      </c>
      <c r="K80">
        <f>VLOOKUP(INT($A80), calc!$R$4:$AD$259, 10, TRUE)</f>
        <v>1</v>
      </c>
      <c r="L80">
        <f>VLOOKUP(INT($A80), calc!$R$4:$AD$259,11, TRUE)</f>
        <v>1</v>
      </c>
      <c r="M80">
        <f>VLOOKUP(INT($A80), calc!$R$4:$AD$259, 12, TRUE)</f>
        <v>1</v>
      </c>
      <c r="N80">
        <f>VLOOKUP(INT($A80), calc!$R$4:$AD$259, 13, TRUE)</f>
        <v>1</v>
      </c>
    </row>
    <row r="81" spans="1:14" x14ac:dyDescent="0.25">
      <c r="A81">
        <v>121</v>
      </c>
      <c r="B81" t="s">
        <v>915</v>
      </c>
      <c r="C81">
        <f>VLOOKUP(INT($A81), calc!$R$4:$AD$259, 2, TRUE)</f>
        <v>1</v>
      </c>
      <c r="D81">
        <f>VLOOKUP(INT($A81), calc!$R$4:$AD$259, 3, TRUE)</f>
        <v>1</v>
      </c>
      <c r="E81">
        <f>VLOOKUP(INT($A81), calc!$R$4:$AD$259, 4, TRUE)</f>
        <v>1</v>
      </c>
      <c r="F81">
        <f>VLOOKUP(INT($A81), calc!$R$4:$AD$259, 5, TRUE)</f>
        <v>1</v>
      </c>
      <c r="G81">
        <f>VLOOKUP(INT($A81), calc!$R$4:$AD$259, 6, TRUE)</f>
        <v>1</v>
      </c>
      <c r="H81">
        <f>VLOOKUP(INT($A81), calc!$R$4:$AD$259, 7, TRUE)</f>
        <v>1</v>
      </c>
      <c r="I81">
        <f>VLOOKUP(INT($A81), calc!$R$4:$AD$259, 8, TRUE)</f>
        <v>1</v>
      </c>
      <c r="J81">
        <f>VLOOKUP(INT($A81), calc!$R$4:$AD$259, 9, TRUE)</f>
        <v>1</v>
      </c>
      <c r="K81">
        <f>VLOOKUP(INT($A81), calc!$R$4:$AD$259, 10, TRUE)</f>
        <v>1</v>
      </c>
      <c r="L81">
        <f>VLOOKUP(INT($A81), calc!$R$4:$AD$259,11, TRUE)</f>
        <v>1</v>
      </c>
      <c r="M81">
        <f>VLOOKUP(INT($A81), calc!$R$4:$AD$259, 12, TRUE)</f>
        <v>1</v>
      </c>
      <c r="N81">
        <f>VLOOKUP(INT($A81), calc!$R$4:$AD$259, 13, TRUE)</f>
        <v>1</v>
      </c>
    </row>
    <row r="82" spans="1:14" x14ac:dyDescent="0.25">
      <c r="A82">
        <v>122</v>
      </c>
      <c r="B82" t="s">
        <v>917</v>
      </c>
      <c r="C82">
        <f>VLOOKUP(INT($A82), calc!$R$4:$AD$259, 2, TRUE)</f>
        <v>1</v>
      </c>
      <c r="D82">
        <f>VLOOKUP(INT($A82), calc!$R$4:$AD$259, 3, TRUE)</f>
        <v>1</v>
      </c>
      <c r="E82">
        <f>VLOOKUP(INT($A82), calc!$R$4:$AD$259, 4, TRUE)</f>
        <v>1</v>
      </c>
      <c r="F82">
        <f>VLOOKUP(INT($A82), calc!$R$4:$AD$259, 5, TRUE)</f>
        <v>1</v>
      </c>
      <c r="G82">
        <f>VLOOKUP(INT($A82), calc!$R$4:$AD$259, 6, TRUE)</f>
        <v>1</v>
      </c>
      <c r="H82">
        <f>VLOOKUP(INT($A82), calc!$R$4:$AD$259, 7, TRUE)</f>
        <v>1</v>
      </c>
      <c r="I82">
        <f>VLOOKUP(INT($A82), calc!$R$4:$AD$259, 8, TRUE)</f>
        <v>1</v>
      </c>
      <c r="J82">
        <f>VLOOKUP(INT($A82), calc!$R$4:$AD$259, 9, TRUE)</f>
        <v>1</v>
      </c>
      <c r="K82">
        <f>VLOOKUP(INT($A82), calc!$R$4:$AD$259, 10, TRUE)</f>
        <v>1</v>
      </c>
      <c r="L82">
        <f>VLOOKUP(INT($A82), calc!$R$4:$AD$259,11, TRUE)</f>
        <v>1</v>
      </c>
      <c r="M82">
        <f>VLOOKUP(INT($A82), calc!$R$4:$AD$259, 12, TRUE)</f>
        <v>1</v>
      </c>
      <c r="N82">
        <f>VLOOKUP(INT($A82), calc!$R$4:$AD$259, 13, TRUE)</f>
        <v>1</v>
      </c>
    </row>
    <row r="83" spans="1:14" x14ac:dyDescent="0.25">
      <c r="A83">
        <v>123</v>
      </c>
      <c r="B83" t="s">
        <v>919</v>
      </c>
      <c r="C83">
        <f>VLOOKUP(INT($A83), calc!$R$4:$AD$259, 2, TRUE)</f>
        <v>1</v>
      </c>
      <c r="D83">
        <f>VLOOKUP(INT($A83), calc!$R$4:$AD$259, 3, TRUE)</f>
        <v>1</v>
      </c>
      <c r="E83">
        <f>VLOOKUP(INT($A83), calc!$R$4:$AD$259, 4, TRUE)</f>
        <v>1</v>
      </c>
      <c r="F83">
        <f>VLOOKUP(INT($A83), calc!$R$4:$AD$259, 5, TRUE)</f>
        <v>1</v>
      </c>
      <c r="G83">
        <f>VLOOKUP(INT($A83), calc!$R$4:$AD$259, 6, TRUE)</f>
        <v>1</v>
      </c>
      <c r="H83">
        <f>VLOOKUP(INT($A83), calc!$R$4:$AD$259, 7, TRUE)</f>
        <v>1</v>
      </c>
      <c r="I83">
        <f>VLOOKUP(INT($A83), calc!$R$4:$AD$259, 8, TRUE)</f>
        <v>1</v>
      </c>
      <c r="J83">
        <f>VLOOKUP(INT($A83), calc!$R$4:$AD$259, 9, TRUE)</f>
        <v>1</v>
      </c>
      <c r="K83">
        <f>VLOOKUP(INT($A83), calc!$R$4:$AD$259, 10, TRUE)</f>
        <v>1</v>
      </c>
      <c r="L83">
        <f>VLOOKUP(INT($A83), calc!$R$4:$AD$259,11, TRUE)</f>
        <v>1</v>
      </c>
      <c r="M83">
        <f>VLOOKUP(INT($A83), calc!$R$4:$AD$259, 12, TRUE)</f>
        <v>1</v>
      </c>
      <c r="N83">
        <f>VLOOKUP(INT($A83), calc!$R$4:$AD$259, 13, TRUE)</f>
        <v>1</v>
      </c>
    </row>
    <row r="84" spans="1:14" x14ac:dyDescent="0.25">
      <c r="A84">
        <v>124</v>
      </c>
      <c r="B84" t="s">
        <v>921</v>
      </c>
      <c r="C84">
        <f>VLOOKUP(INT($A84), calc!$R$4:$AD$259, 2, TRUE)</f>
        <v>1</v>
      </c>
      <c r="D84">
        <f>VLOOKUP(INT($A84), calc!$R$4:$AD$259, 3, TRUE)</f>
        <v>1</v>
      </c>
      <c r="E84">
        <f>VLOOKUP(INT($A84), calc!$R$4:$AD$259, 4, TRUE)</f>
        <v>1</v>
      </c>
      <c r="F84">
        <f>VLOOKUP(INT($A84), calc!$R$4:$AD$259, 5, TRUE)</f>
        <v>1</v>
      </c>
      <c r="G84">
        <f>VLOOKUP(INT($A84), calc!$R$4:$AD$259, 6, TRUE)</f>
        <v>1</v>
      </c>
      <c r="H84">
        <f>VLOOKUP(INT($A84), calc!$R$4:$AD$259, 7, TRUE)</f>
        <v>1</v>
      </c>
      <c r="I84">
        <f>VLOOKUP(INT($A84), calc!$R$4:$AD$259, 8, TRUE)</f>
        <v>1</v>
      </c>
      <c r="J84">
        <f>VLOOKUP(INT($A84), calc!$R$4:$AD$259, 9, TRUE)</f>
        <v>1</v>
      </c>
      <c r="K84">
        <f>VLOOKUP(INT($A84), calc!$R$4:$AD$259, 10, TRUE)</f>
        <v>1</v>
      </c>
      <c r="L84">
        <f>VLOOKUP(INT($A84), calc!$R$4:$AD$259,11, TRUE)</f>
        <v>1</v>
      </c>
      <c r="M84">
        <f>VLOOKUP(INT($A84), calc!$R$4:$AD$259, 12, TRUE)</f>
        <v>1</v>
      </c>
      <c r="N84">
        <f>VLOOKUP(INT($A84), calc!$R$4:$AD$259, 13, TRUE)</f>
        <v>1</v>
      </c>
    </row>
    <row r="85" spans="1:14" x14ac:dyDescent="0.25">
      <c r="A85">
        <v>125</v>
      </c>
      <c r="B85" t="s">
        <v>923</v>
      </c>
      <c r="C85">
        <f>VLOOKUP(INT($A85), calc!$R$4:$AD$259, 2, TRUE)</f>
        <v>1</v>
      </c>
      <c r="D85">
        <f>VLOOKUP(INT($A85), calc!$R$4:$AD$259, 3, TRUE)</f>
        <v>1</v>
      </c>
      <c r="E85">
        <f>VLOOKUP(INT($A85), calc!$R$4:$AD$259, 4, TRUE)</f>
        <v>1</v>
      </c>
      <c r="F85">
        <f>VLOOKUP(INT($A85), calc!$R$4:$AD$259, 5, TRUE)</f>
        <v>1</v>
      </c>
      <c r="G85">
        <f>VLOOKUP(INT($A85), calc!$R$4:$AD$259, 6, TRUE)</f>
        <v>1</v>
      </c>
      <c r="H85">
        <f>VLOOKUP(INT($A85), calc!$R$4:$AD$259, 7, TRUE)</f>
        <v>1</v>
      </c>
      <c r="I85">
        <f>VLOOKUP(INT($A85), calc!$R$4:$AD$259, 8, TRUE)</f>
        <v>1</v>
      </c>
      <c r="J85">
        <f>VLOOKUP(INT($A85), calc!$R$4:$AD$259, 9, TRUE)</f>
        <v>1</v>
      </c>
      <c r="K85">
        <f>VLOOKUP(INT($A85), calc!$R$4:$AD$259, 10, TRUE)</f>
        <v>1</v>
      </c>
      <c r="L85">
        <f>VLOOKUP(INT($A85), calc!$R$4:$AD$259,11, TRUE)</f>
        <v>1</v>
      </c>
      <c r="M85">
        <f>VLOOKUP(INT($A85), calc!$R$4:$AD$259, 12, TRUE)</f>
        <v>1</v>
      </c>
      <c r="N85">
        <f>VLOOKUP(INT($A85), calc!$R$4:$AD$259, 13, TRUE)</f>
        <v>1</v>
      </c>
    </row>
    <row r="86" spans="1:14" x14ac:dyDescent="0.25">
      <c r="A86">
        <v>126</v>
      </c>
      <c r="B86" t="s">
        <v>925</v>
      </c>
      <c r="C86">
        <f>VLOOKUP(INT($A86), calc!$R$4:$AD$259, 2, TRUE)</f>
        <v>1</v>
      </c>
      <c r="D86">
        <f>VLOOKUP(INT($A86), calc!$R$4:$AD$259, 3, TRUE)</f>
        <v>1</v>
      </c>
      <c r="E86">
        <f>VLOOKUP(INT($A86), calc!$R$4:$AD$259, 4, TRUE)</f>
        <v>1</v>
      </c>
      <c r="F86">
        <f>VLOOKUP(INT($A86), calc!$R$4:$AD$259, 5, TRUE)</f>
        <v>1</v>
      </c>
      <c r="G86">
        <f>VLOOKUP(INT($A86), calc!$R$4:$AD$259, 6, TRUE)</f>
        <v>1</v>
      </c>
      <c r="H86">
        <f>VLOOKUP(INT($A86), calc!$R$4:$AD$259, 7, TRUE)</f>
        <v>1</v>
      </c>
      <c r="I86">
        <f>VLOOKUP(INT($A86), calc!$R$4:$AD$259, 8, TRUE)</f>
        <v>1</v>
      </c>
      <c r="J86">
        <f>VLOOKUP(INT($A86), calc!$R$4:$AD$259, 9, TRUE)</f>
        <v>1</v>
      </c>
      <c r="K86">
        <f>VLOOKUP(INT($A86), calc!$R$4:$AD$259, 10, TRUE)</f>
        <v>1</v>
      </c>
      <c r="L86">
        <f>VLOOKUP(INT($A86), calc!$R$4:$AD$259,11, TRUE)</f>
        <v>1</v>
      </c>
      <c r="M86">
        <f>VLOOKUP(INT($A86), calc!$R$4:$AD$259, 12, TRUE)</f>
        <v>1</v>
      </c>
      <c r="N86">
        <f>VLOOKUP(INT($A86), calc!$R$4:$AD$259, 13, TRUE)</f>
        <v>1</v>
      </c>
    </row>
    <row r="87" spans="1:14" x14ac:dyDescent="0.25">
      <c r="A87">
        <v>127</v>
      </c>
      <c r="B87" t="s">
        <v>927</v>
      </c>
      <c r="C87">
        <f>VLOOKUP(INT($A87), calc!$R$4:$AD$259, 2, TRUE)</f>
        <v>1</v>
      </c>
      <c r="D87">
        <f>VLOOKUP(INT($A87), calc!$R$4:$AD$259, 3, TRUE)</f>
        <v>1</v>
      </c>
      <c r="E87">
        <f>VLOOKUP(INT($A87), calc!$R$4:$AD$259, 4, TRUE)</f>
        <v>1</v>
      </c>
      <c r="F87">
        <f>VLOOKUP(INT($A87), calc!$R$4:$AD$259, 5, TRUE)</f>
        <v>1</v>
      </c>
      <c r="G87">
        <f>VLOOKUP(INT($A87), calc!$R$4:$AD$259, 6, TRUE)</f>
        <v>1</v>
      </c>
      <c r="H87">
        <f>VLOOKUP(INT($A87), calc!$R$4:$AD$259, 7, TRUE)</f>
        <v>1</v>
      </c>
      <c r="I87">
        <f>VLOOKUP(INT($A87), calc!$R$4:$AD$259, 8, TRUE)</f>
        <v>1</v>
      </c>
      <c r="J87">
        <f>VLOOKUP(INT($A87), calc!$R$4:$AD$259, 9, TRUE)</f>
        <v>1</v>
      </c>
      <c r="K87">
        <f>VLOOKUP(INT($A87), calc!$R$4:$AD$259, 10, TRUE)</f>
        <v>1</v>
      </c>
      <c r="L87">
        <f>VLOOKUP(INT($A87), calc!$R$4:$AD$259,11, TRUE)</f>
        <v>1</v>
      </c>
      <c r="M87">
        <f>VLOOKUP(INT($A87), calc!$R$4:$AD$259, 12, TRUE)</f>
        <v>1</v>
      </c>
      <c r="N87">
        <f>VLOOKUP(INT($A87), calc!$R$4:$AD$259, 13, TRUE)</f>
        <v>1</v>
      </c>
    </row>
    <row r="88" spans="1:14" x14ac:dyDescent="0.25">
      <c r="A88">
        <v>128</v>
      </c>
      <c r="B88" t="s">
        <v>929</v>
      </c>
      <c r="C88">
        <f>VLOOKUP(INT($A88), calc!$R$4:$AD$259, 2, TRUE)</f>
        <v>0</v>
      </c>
      <c r="D88">
        <f>VLOOKUP(INT($A88), calc!$R$4:$AD$259, 3, TRUE)</f>
        <v>0</v>
      </c>
      <c r="E88">
        <f>VLOOKUP(INT($A88), calc!$R$4:$AD$259, 4, TRUE)</f>
        <v>1</v>
      </c>
      <c r="F88">
        <f>VLOOKUP(INT($A88), calc!$R$4:$AD$259, 5, TRUE)</f>
        <v>0</v>
      </c>
      <c r="G88">
        <f>VLOOKUP(INT($A88), calc!$R$4:$AD$259, 6, TRUE)</f>
        <v>1</v>
      </c>
      <c r="H88">
        <f>VLOOKUP(INT($A88), calc!$R$4:$AD$259, 7, TRUE)</f>
        <v>0</v>
      </c>
      <c r="I88">
        <f>VLOOKUP(INT($A88), calc!$R$4:$AD$259, 8, TRUE)</f>
        <v>1</v>
      </c>
      <c r="J88">
        <f>VLOOKUP(INT($A88), calc!$R$4:$AD$259, 9, TRUE)</f>
        <v>0</v>
      </c>
      <c r="K88">
        <f>VLOOKUP(INT($A88), calc!$R$4:$AD$259, 10, TRUE)</f>
        <v>1</v>
      </c>
      <c r="L88">
        <f>VLOOKUP(INT($A88), calc!$R$4:$AD$259,11, TRUE)</f>
        <v>1</v>
      </c>
      <c r="M88">
        <f>VLOOKUP(INT($A88), calc!$R$4:$AD$259, 12, TRUE)</f>
        <v>1</v>
      </c>
      <c r="N88">
        <f>VLOOKUP(INT($A88), calc!$R$4:$AD$259, 13, TRUE)</f>
        <v>1</v>
      </c>
    </row>
    <row r="89" spans="1:14" x14ac:dyDescent="0.25">
      <c r="A89">
        <v>129</v>
      </c>
      <c r="B89" t="s">
        <v>931</v>
      </c>
      <c r="C89">
        <f>VLOOKUP(INT($A89), calc!$R$4:$AD$259, 2, TRUE)</f>
        <v>0</v>
      </c>
      <c r="D89">
        <f>VLOOKUP(INT($A89), calc!$R$4:$AD$259, 3, TRUE)</f>
        <v>0</v>
      </c>
      <c r="E89">
        <f>VLOOKUP(INT($A89), calc!$R$4:$AD$259, 4, TRUE)</f>
        <v>1</v>
      </c>
      <c r="F89">
        <f>VLOOKUP(INT($A89), calc!$R$4:$AD$259, 5, TRUE)</f>
        <v>0</v>
      </c>
      <c r="G89">
        <f>VLOOKUP(INT($A89), calc!$R$4:$AD$259, 6, TRUE)</f>
        <v>1</v>
      </c>
      <c r="H89">
        <f>VLOOKUP(INT($A89), calc!$R$4:$AD$259, 7, TRUE)</f>
        <v>0</v>
      </c>
      <c r="I89">
        <f>VLOOKUP(INT($A89), calc!$R$4:$AD$259, 8, TRUE)</f>
        <v>1</v>
      </c>
      <c r="J89">
        <f>VLOOKUP(INT($A89), calc!$R$4:$AD$259, 9, TRUE)</f>
        <v>0</v>
      </c>
      <c r="K89">
        <f>VLOOKUP(INT($A89), calc!$R$4:$AD$259, 10, TRUE)</f>
        <v>0</v>
      </c>
      <c r="L89">
        <f>VLOOKUP(INT($A89), calc!$R$4:$AD$259,11, TRUE)</f>
        <v>0</v>
      </c>
      <c r="M89">
        <f>VLOOKUP(INT($A89), calc!$R$4:$AD$259, 12, TRUE)</f>
        <v>0</v>
      </c>
      <c r="N89">
        <f>VLOOKUP(INT($A89), calc!$R$4:$AD$259, 13, TRUE)</f>
        <v>1</v>
      </c>
    </row>
    <row r="90" spans="1:14" x14ac:dyDescent="0.25">
      <c r="A90">
        <v>131</v>
      </c>
      <c r="B90" t="s">
        <v>934</v>
      </c>
      <c r="C90">
        <f>VLOOKUP(INT($A90), calc!$R$4:$AD$259, 2, TRUE)</f>
        <v>0</v>
      </c>
      <c r="D90">
        <f>VLOOKUP(INT($A90), calc!$R$4:$AD$259, 3, TRUE)</f>
        <v>0</v>
      </c>
      <c r="E90">
        <f>VLOOKUP(INT($A90), calc!$R$4:$AD$259, 4, TRUE)</f>
        <v>1</v>
      </c>
      <c r="F90">
        <f>VLOOKUP(INT($A90), calc!$R$4:$AD$259, 5, TRUE)</f>
        <v>0</v>
      </c>
      <c r="G90">
        <f>VLOOKUP(INT($A90), calc!$R$4:$AD$259, 6, TRUE)</f>
        <v>1</v>
      </c>
      <c r="H90">
        <f>VLOOKUP(INT($A90), calc!$R$4:$AD$259, 7, TRUE)</f>
        <v>0</v>
      </c>
      <c r="I90">
        <f>VLOOKUP(INT($A90), calc!$R$4:$AD$259, 8, TRUE)</f>
        <v>1</v>
      </c>
      <c r="J90">
        <f>VLOOKUP(INT($A90), calc!$R$4:$AD$259, 9, TRUE)</f>
        <v>0</v>
      </c>
      <c r="K90">
        <f>VLOOKUP(INT($A90), calc!$R$4:$AD$259, 10, TRUE)</f>
        <v>0</v>
      </c>
      <c r="L90">
        <f>VLOOKUP(INT($A90), calc!$R$4:$AD$259,11, TRUE)</f>
        <v>0</v>
      </c>
      <c r="M90">
        <f>VLOOKUP(INT($A90), calc!$R$4:$AD$259, 12, TRUE)</f>
        <v>0</v>
      </c>
      <c r="N90">
        <f>VLOOKUP(INT($A90), calc!$R$4:$AD$259, 13, TRUE)</f>
        <v>1</v>
      </c>
    </row>
    <row r="91" spans="1:14" x14ac:dyDescent="0.25">
      <c r="A91">
        <v>132</v>
      </c>
      <c r="B91" t="s">
        <v>937</v>
      </c>
      <c r="C91">
        <f>VLOOKUP(INT($A91), calc!$R$4:$AD$259, 2, TRUE)</f>
        <v>0</v>
      </c>
      <c r="D91">
        <f>VLOOKUP(INT($A91), calc!$R$4:$AD$259, 3, TRUE)</f>
        <v>0</v>
      </c>
      <c r="E91">
        <f>VLOOKUP(INT($A91), calc!$R$4:$AD$259, 4, TRUE)</f>
        <v>1</v>
      </c>
      <c r="F91">
        <f>VLOOKUP(INT($A91), calc!$R$4:$AD$259, 5, TRUE)</f>
        <v>0</v>
      </c>
      <c r="G91">
        <f>VLOOKUP(INT($A91), calc!$R$4:$AD$259, 6, TRUE)</f>
        <v>1</v>
      </c>
      <c r="H91">
        <f>VLOOKUP(INT($A91), calc!$R$4:$AD$259, 7, TRUE)</f>
        <v>0</v>
      </c>
      <c r="I91">
        <f>VLOOKUP(INT($A91), calc!$R$4:$AD$259, 8, TRUE)</f>
        <v>1</v>
      </c>
      <c r="J91">
        <f>VLOOKUP(INT($A91), calc!$R$4:$AD$259, 9, TRUE)</f>
        <v>0</v>
      </c>
      <c r="K91">
        <f>VLOOKUP(INT($A91), calc!$R$4:$AD$259, 10, TRUE)</f>
        <v>0</v>
      </c>
      <c r="L91">
        <f>VLOOKUP(INT($A91), calc!$R$4:$AD$259,11, TRUE)</f>
        <v>0</v>
      </c>
      <c r="M91">
        <f>VLOOKUP(INT($A91), calc!$R$4:$AD$259, 12, TRUE)</f>
        <v>0</v>
      </c>
      <c r="N91">
        <f>VLOOKUP(INT($A91), calc!$R$4:$AD$259, 13, TRUE)</f>
        <v>1</v>
      </c>
    </row>
    <row r="92" spans="1:14" x14ac:dyDescent="0.25">
      <c r="A92">
        <v>133</v>
      </c>
      <c r="B92" t="s">
        <v>939</v>
      </c>
      <c r="C92">
        <f>VLOOKUP(INT($A92), calc!$R$4:$AD$259, 2, TRUE)</f>
        <v>0</v>
      </c>
      <c r="D92">
        <f>VLOOKUP(INT($A92), calc!$R$4:$AD$259, 3, TRUE)</f>
        <v>0</v>
      </c>
      <c r="E92">
        <f>VLOOKUP(INT($A92), calc!$R$4:$AD$259, 4, TRUE)</f>
        <v>1</v>
      </c>
      <c r="F92">
        <f>VLOOKUP(INT($A92), calc!$R$4:$AD$259, 5, TRUE)</f>
        <v>0</v>
      </c>
      <c r="G92">
        <f>VLOOKUP(INT($A92), calc!$R$4:$AD$259, 6, TRUE)</f>
        <v>1</v>
      </c>
      <c r="H92">
        <f>VLOOKUP(INT($A92), calc!$R$4:$AD$259, 7, TRUE)</f>
        <v>0</v>
      </c>
      <c r="I92">
        <f>VLOOKUP(INT($A92), calc!$R$4:$AD$259, 8, TRUE)</f>
        <v>1</v>
      </c>
      <c r="J92">
        <f>VLOOKUP(INT($A92), calc!$R$4:$AD$259, 9, TRUE)</f>
        <v>0</v>
      </c>
      <c r="K92">
        <f>VLOOKUP(INT($A92), calc!$R$4:$AD$259, 10, TRUE)</f>
        <v>0</v>
      </c>
      <c r="L92">
        <f>VLOOKUP(INT($A92), calc!$R$4:$AD$259,11, TRUE)</f>
        <v>0</v>
      </c>
      <c r="M92">
        <f>VLOOKUP(INT($A92), calc!$R$4:$AD$259, 12, TRUE)</f>
        <v>0</v>
      </c>
      <c r="N92">
        <f>VLOOKUP(INT($A92), calc!$R$4:$AD$259, 13, TRUE)</f>
        <v>1</v>
      </c>
    </row>
    <row r="93" spans="1:14" x14ac:dyDescent="0.25">
      <c r="A93">
        <v>134</v>
      </c>
      <c r="B93" t="s">
        <v>941</v>
      </c>
      <c r="C93">
        <f>VLOOKUP(INT($A93), calc!$R$4:$AD$259, 2, TRUE)</f>
        <v>1</v>
      </c>
      <c r="D93">
        <f>VLOOKUP(INT($A93), calc!$R$4:$AD$259, 3, TRUE)</f>
        <v>1</v>
      </c>
      <c r="E93">
        <f>VLOOKUP(INT($A93), calc!$R$4:$AD$259, 4, TRUE)</f>
        <v>1</v>
      </c>
      <c r="F93">
        <f>VLOOKUP(INT($A93), calc!$R$4:$AD$259, 5, TRUE)</f>
        <v>1</v>
      </c>
      <c r="G93">
        <f>VLOOKUP(INT($A93), calc!$R$4:$AD$259, 6, TRUE)</f>
        <v>1</v>
      </c>
      <c r="H93">
        <f>VLOOKUP(INT($A93), calc!$R$4:$AD$259, 7, TRUE)</f>
        <v>1</v>
      </c>
      <c r="I93">
        <f>VLOOKUP(INT($A93), calc!$R$4:$AD$259, 8, TRUE)</f>
        <v>1</v>
      </c>
      <c r="J93">
        <f>VLOOKUP(INT($A93), calc!$R$4:$AD$259, 9, TRUE)</f>
        <v>1</v>
      </c>
      <c r="K93">
        <f>VLOOKUP(INT($A93), calc!$R$4:$AD$259, 10, TRUE)</f>
        <v>1</v>
      </c>
      <c r="L93">
        <f>VLOOKUP(INT($A93), calc!$R$4:$AD$259,11, TRUE)</f>
        <v>1</v>
      </c>
      <c r="M93">
        <f>VLOOKUP(INT($A93), calc!$R$4:$AD$259, 12, TRUE)</f>
        <v>1</v>
      </c>
      <c r="N93">
        <f>VLOOKUP(INT($A93), calc!$R$4:$AD$259, 13, TRUE)</f>
        <v>1</v>
      </c>
    </row>
    <row r="94" spans="1:14" x14ac:dyDescent="0.25">
      <c r="A94">
        <v>135</v>
      </c>
      <c r="B94" t="s">
        <v>942</v>
      </c>
      <c r="C94">
        <f>VLOOKUP(INT($A94), calc!$R$4:$AD$259, 2, TRUE)</f>
        <v>0</v>
      </c>
      <c r="D94">
        <f>VLOOKUP(INT($A94), calc!$R$4:$AD$259, 3, TRUE)</f>
        <v>0</v>
      </c>
      <c r="E94">
        <f>VLOOKUP(INT($A94), calc!$R$4:$AD$259, 4, TRUE)</f>
        <v>1</v>
      </c>
      <c r="F94">
        <f>VLOOKUP(INT($A94), calc!$R$4:$AD$259, 5, TRUE)</f>
        <v>0</v>
      </c>
      <c r="G94">
        <f>VLOOKUP(INT($A94), calc!$R$4:$AD$259, 6, TRUE)</f>
        <v>1</v>
      </c>
      <c r="H94">
        <f>VLOOKUP(INT($A94), calc!$R$4:$AD$259, 7, TRUE)</f>
        <v>0</v>
      </c>
      <c r="I94">
        <f>VLOOKUP(INT($A94), calc!$R$4:$AD$259, 8, TRUE)</f>
        <v>1</v>
      </c>
      <c r="J94">
        <f>VLOOKUP(INT($A94), calc!$R$4:$AD$259, 9, TRUE)</f>
        <v>0</v>
      </c>
      <c r="K94">
        <f>VLOOKUP(INT($A94), calc!$R$4:$AD$259, 10, TRUE)</f>
        <v>0</v>
      </c>
      <c r="L94">
        <f>VLOOKUP(INT($A94), calc!$R$4:$AD$259,11, TRUE)</f>
        <v>0</v>
      </c>
      <c r="M94">
        <f>VLOOKUP(INT($A94), calc!$R$4:$AD$259, 12, TRUE)</f>
        <v>0</v>
      </c>
      <c r="N94">
        <f>VLOOKUP(INT($A94), calc!$R$4:$AD$259, 13, TRUE)</f>
        <v>1</v>
      </c>
    </row>
    <row r="95" spans="1:14" x14ac:dyDescent="0.25">
      <c r="A95">
        <v>136</v>
      </c>
      <c r="B95" t="s">
        <v>944</v>
      </c>
      <c r="C95">
        <f>VLOOKUP(INT($A95), calc!$R$4:$AD$259, 2, TRUE)</f>
        <v>0</v>
      </c>
      <c r="D95">
        <f>VLOOKUP(INT($A95), calc!$R$4:$AD$259, 3, TRUE)</f>
        <v>0</v>
      </c>
      <c r="E95">
        <f>VLOOKUP(INT($A95), calc!$R$4:$AD$259, 4, TRUE)</f>
        <v>1</v>
      </c>
      <c r="F95">
        <f>VLOOKUP(INT($A95), calc!$R$4:$AD$259, 5, TRUE)</f>
        <v>0</v>
      </c>
      <c r="G95">
        <f>VLOOKUP(INT($A95), calc!$R$4:$AD$259, 6, TRUE)</f>
        <v>1</v>
      </c>
      <c r="H95">
        <f>VLOOKUP(INT($A95), calc!$R$4:$AD$259, 7, TRUE)</f>
        <v>0</v>
      </c>
      <c r="I95">
        <f>VLOOKUP(INT($A95), calc!$R$4:$AD$259, 8, TRUE)</f>
        <v>1</v>
      </c>
      <c r="J95">
        <f>VLOOKUP(INT($A95), calc!$R$4:$AD$259, 9, TRUE)</f>
        <v>0</v>
      </c>
      <c r="K95">
        <f>VLOOKUP(INT($A95), calc!$R$4:$AD$259, 10, TRUE)</f>
        <v>0</v>
      </c>
      <c r="L95">
        <f>VLOOKUP(INT($A95), calc!$R$4:$AD$259,11, TRUE)</f>
        <v>0</v>
      </c>
      <c r="M95">
        <f>VLOOKUP(INT($A95), calc!$R$4:$AD$259, 12, TRUE)</f>
        <v>0</v>
      </c>
      <c r="N95">
        <f>VLOOKUP(INT($A95), calc!$R$4:$AD$259, 13, TRUE)</f>
        <v>1</v>
      </c>
    </row>
    <row r="96" spans="1:14" x14ac:dyDescent="0.25">
      <c r="A96">
        <v>149</v>
      </c>
      <c r="B96" t="s">
        <v>369</v>
      </c>
      <c r="C96">
        <f>VLOOKUP(INT($A96), calc!$R$4:$AD$259, 2, TRUE)</f>
        <v>1</v>
      </c>
      <c r="D96">
        <f>VLOOKUP(INT($A96), calc!$R$4:$AD$259, 3, TRUE)</f>
        <v>0</v>
      </c>
      <c r="E96">
        <f>VLOOKUP(INT($A96), calc!$R$4:$AD$259, 4, TRUE)</f>
        <v>0</v>
      </c>
      <c r="F96">
        <f>VLOOKUP(INT($A96), calc!$R$4:$AD$259, 5, TRUE)</f>
        <v>0</v>
      </c>
      <c r="G96">
        <f>VLOOKUP(INT($A96), calc!$R$4:$AD$259, 6, TRUE)</f>
        <v>0</v>
      </c>
      <c r="H96">
        <f>VLOOKUP(INT($A96), calc!$R$4:$AD$259, 7, TRUE)</f>
        <v>0</v>
      </c>
      <c r="I96">
        <f>VLOOKUP(INT($A96), calc!$R$4:$AD$259, 8, TRUE)</f>
        <v>0</v>
      </c>
      <c r="J96">
        <f>VLOOKUP(INT($A96), calc!$R$4:$AD$259, 9, TRUE)</f>
        <v>0</v>
      </c>
      <c r="K96">
        <f>VLOOKUP(INT($A96), calc!$R$4:$AD$259, 10, TRUE)</f>
        <v>0</v>
      </c>
      <c r="L96">
        <f>VLOOKUP(INT($A96), calc!$R$4:$AD$259,11, TRUE)</f>
        <v>0</v>
      </c>
      <c r="M96">
        <f>VLOOKUP(INT($A96), calc!$R$4:$AD$259, 12, TRUE)</f>
        <v>0</v>
      </c>
      <c r="N96">
        <f>VLOOKUP(INT($A96), calc!$R$4:$AD$259, 13, TRUE)</f>
        <v>0</v>
      </c>
    </row>
    <row r="97" spans="1:14" x14ac:dyDescent="0.25">
      <c r="A97">
        <v>150</v>
      </c>
      <c r="B97" t="s">
        <v>388</v>
      </c>
      <c r="C97">
        <f>VLOOKUP(INT($A97), calc!$R$4:$AD$259, 2, TRUE)</f>
        <v>1</v>
      </c>
      <c r="D97">
        <f>VLOOKUP(INT($A97), calc!$R$4:$AD$259, 3, TRUE)</f>
        <v>0</v>
      </c>
      <c r="E97">
        <f>VLOOKUP(INT($A97), calc!$R$4:$AD$259, 4, TRUE)</f>
        <v>0</v>
      </c>
      <c r="F97">
        <f>VLOOKUP(INT($A97), calc!$R$4:$AD$259, 5, TRUE)</f>
        <v>0</v>
      </c>
      <c r="G97">
        <f>VLOOKUP(INT($A97), calc!$R$4:$AD$259, 6, TRUE)</f>
        <v>0</v>
      </c>
      <c r="H97">
        <f>VLOOKUP(INT($A97), calc!$R$4:$AD$259, 7, TRUE)</f>
        <v>0</v>
      </c>
      <c r="I97">
        <f>VLOOKUP(INT($A97), calc!$R$4:$AD$259, 8, TRUE)</f>
        <v>0</v>
      </c>
      <c r="J97">
        <f>VLOOKUP(INT($A97), calc!$R$4:$AD$259, 9, TRUE)</f>
        <v>0</v>
      </c>
      <c r="K97">
        <f>VLOOKUP(INT($A97), calc!$R$4:$AD$259, 10, TRUE)</f>
        <v>0</v>
      </c>
      <c r="L97">
        <f>VLOOKUP(INT($A97), calc!$R$4:$AD$259,11, TRUE)</f>
        <v>0</v>
      </c>
      <c r="M97">
        <f>VLOOKUP(INT($A97), calc!$R$4:$AD$259, 12, TRUE)</f>
        <v>0</v>
      </c>
      <c r="N97">
        <f>VLOOKUP(INT($A97), calc!$R$4:$AD$259, 13, TRUE)</f>
        <v>0</v>
      </c>
    </row>
    <row r="98" spans="1:14" x14ac:dyDescent="0.25">
      <c r="A98">
        <v>151</v>
      </c>
      <c r="B98" t="s">
        <v>420</v>
      </c>
      <c r="C98">
        <f>VLOOKUP(INT($A98), calc!$R$4:$AD$259, 2, TRUE)</f>
        <v>0</v>
      </c>
      <c r="D98">
        <f>VLOOKUP(INT($A98), calc!$R$4:$AD$259, 3, TRUE)</f>
        <v>0</v>
      </c>
      <c r="E98">
        <f>VLOOKUP(INT($A98), calc!$R$4:$AD$259, 4, TRUE)</f>
        <v>0</v>
      </c>
      <c r="F98">
        <f>VLOOKUP(INT($A98), calc!$R$4:$AD$259, 5, TRUE)</f>
        <v>1</v>
      </c>
      <c r="G98">
        <f>VLOOKUP(INT($A98), calc!$R$4:$AD$259, 6, TRUE)</f>
        <v>0</v>
      </c>
      <c r="H98">
        <f>VLOOKUP(INT($A98), calc!$R$4:$AD$259, 7, TRUE)</f>
        <v>0</v>
      </c>
      <c r="I98">
        <f>VLOOKUP(INT($A98), calc!$R$4:$AD$259, 8, TRUE)</f>
        <v>0</v>
      </c>
      <c r="J98">
        <f>VLOOKUP(INT($A98), calc!$R$4:$AD$259, 9, TRUE)</f>
        <v>0</v>
      </c>
      <c r="K98">
        <f>VLOOKUP(INT($A98), calc!$R$4:$AD$259, 10, TRUE)</f>
        <v>0</v>
      </c>
      <c r="L98">
        <f>VLOOKUP(INT($A98), calc!$R$4:$AD$259,11, TRUE)</f>
        <v>1</v>
      </c>
      <c r="M98">
        <f>VLOOKUP(INT($A98), calc!$R$4:$AD$259, 12, TRUE)</f>
        <v>1</v>
      </c>
      <c r="N98">
        <f>VLOOKUP(INT($A98), calc!$R$4:$AD$259, 13, TRUE)</f>
        <v>0</v>
      </c>
    </row>
    <row r="99" spans="1:14" x14ac:dyDescent="0.25">
      <c r="A99">
        <v>152</v>
      </c>
      <c r="B99" t="s">
        <v>422</v>
      </c>
      <c r="C99">
        <f>VLOOKUP(INT($A99), calc!$R$4:$AD$259, 2, TRUE)</f>
        <v>0</v>
      </c>
      <c r="D99">
        <f>VLOOKUP(INT($A99), calc!$R$4:$AD$259, 3, TRUE)</f>
        <v>0</v>
      </c>
      <c r="E99">
        <f>VLOOKUP(INT($A99), calc!$R$4:$AD$259, 4, TRUE)</f>
        <v>0</v>
      </c>
      <c r="F99">
        <f>VLOOKUP(INT($A99), calc!$R$4:$AD$259, 5, TRUE)</f>
        <v>0</v>
      </c>
      <c r="G99">
        <f>VLOOKUP(INT($A99), calc!$R$4:$AD$259, 6, TRUE)</f>
        <v>0</v>
      </c>
      <c r="H99">
        <f>VLOOKUP(INT($A99), calc!$R$4:$AD$259, 7, TRUE)</f>
        <v>0</v>
      </c>
      <c r="I99">
        <f>VLOOKUP(INT($A99), calc!$R$4:$AD$259, 8, TRUE)</f>
        <v>0</v>
      </c>
      <c r="J99">
        <f>VLOOKUP(INT($A99), calc!$R$4:$AD$259, 9, TRUE)</f>
        <v>0</v>
      </c>
      <c r="K99">
        <f>VLOOKUP(INT($A99), calc!$R$4:$AD$259, 10, TRUE)</f>
        <v>0</v>
      </c>
      <c r="L99">
        <f>VLOOKUP(INT($A99), calc!$R$4:$AD$259,11, TRUE)</f>
        <v>0</v>
      </c>
      <c r="M99">
        <f>VLOOKUP(INT($A99), calc!$R$4:$AD$259, 12, TRUE)</f>
        <v>0</v>
      </c>
      <c r="N99">
        <f>VLOOKUP(INT($A99), calc!$R$4:$AD$259, 13, TRUE)</f>
        <v>1</v>
      </c>
    </row>
    <row r="100" spans="1:14" x14ac:dyDescent="0.25">
      <c r="A100">
        <v>153</v>
      </c>
      <c r="B100" t="s">
        <v>502</v>
      </c>
      <c r="C100">
        <f>VLOOKUP(INT($A100), calc!$R$4:$AD$259, 2, TRUE)</f>
        <v>0</v>
      </c>
      <c r="D100">
        <f>VLOOKUP(INT($A100), calc!$R$4:$AD$259, 3, TRUE)</f>
        <v>0</v>
      </c>
      <c r="E100">
        <f>VLOOKUP(INT($A100), calc!$R$4:$AD$259, 4, TRUE)</f>
        <v>1</v>
      </c>
      <c r="F100">
        <f>VLOOKUP(INT($A100), calc!$R$4:$AD$259, 5, TRUE)</f>
        <v>0</v>
      </c>
      <c r="G100">
        <f>VLOOKUP(INT($A100), calc!$R$4:$AD$259, 6, TRUE)</f>
        <v>0</v>
      </c>
      <c r="H100">
        <f>VLOOKUP(INT($A100), calc!$R$4:$AD$259, 7, TRUE)</f>
        <v>0</v>
      </c>
      <c r="I100">
        <f>VLOOKUP(INT($A100), calc!$R$4:$AD$259, 8, TRUE)</f>
        <v>1</v>
      </c>
      <c r="J100">
        <f>VLOOKUP(INT($A100), calc!$R$4:$AD$259, 9, TRUE)</f>
        <v>0</v>
      </c>
      <c r="K100">
        <f>VLOOKUP(INT($A100), calc!$R$4:$AD$259, 10, TRUE)</f>
        <v>0</v>
      </c>
      <c r="L100">
        <f>VLOOKUP(INT($A100), calc!$R$4:$AD$259,11, TRUE)</f>
        <v>0</v>
      </c>
      <c r="M100">
        <f>VLOOKUP(INT($A100), calc!$R$4:$AD$259, 12, TRUE)</f>
        <v>0</v>
      </c>
      <c r="N100">
        <f>VLOOKUP(INT($A100), calc!$R$4:$AD$259, 13, TRUE)</f>
        <v>0</v>
      </c>
    </row>
    <row r="101" spans="1:14" x14ac:dyDescent="0.25">
      <c r="A101">
        <v>154</v>
      </c>
      <c r="B101" t="s">
        <v>523</v>
      </c>
      <c r="C101">
        <f>VLOOKUP(INT($A101), calc!$R$4:$AD$259, 2, TRUE)</f>
        <v>0</v>
      </c>
      <c r="D101">
        <f>VLOOKUP(INT($A101), calc!$R$4:$AD$259, 3, TRUE)</f>
        <v>0</v>
      </c>
      <c r="E101">
        <f>VLOOKUP(INT($A101), calc!$R$4:$AD$259, 4, TRUE)</f>
        <v>1</v>
      </c>
      <c r="F101">
        <f>VLOOKUP(INT($A101), calc!$R$4:$AD$259, 5, TRUE)</f>
        <v>0</v>
      </c>
      <c r="G101">
        <f>VLOOKUP(INT($A101), calc!$R$4:$AD$259, 6, TRUE)</f>
        <v>0</v>
      </c>
      <c r="H101">
        <f>VLOOKUP(INT($A101), calc!$R$4:$AD$259, 7, TRUE)</f>
        <v>0</v>
      </c>
      <c r="I101">
        <f>VLOOKUP(INT($A101), calc!$R$4:$AD$259, 8, TRUE)</f>
        <v>0</v>
      </c>
      <c r="J101">
        <f>VLOOKUP(INT($A101), calc!$R$4:$AD$259, 9, TRUE)</f>
        <v>0</v>
      </c>
      <c r="K101">
        <f>VLOOKUP(INT($A101), calc!$R$4:$AD$259, 10, TRUE)</f>
        <v>0</v>
      </c>
      <c r="L101">
        <f>VLOOKUP(INT($A101), calc!$R$4:$AD$259,11, TRUE)</f>
        <v>0</v>
      </c>
      <c r="M101">
        <f>VLOOKUP(INT($A101), calc!$R$4:$AD$259, 12, TRUE)</f>
        <v>0</v>
      </c>
      <c r="N101">
        <f>VLOOKUP(INT($A101), calc!$R$4:$AD$259, 13, TRUE)</f>
        <v>0</v>
      </c>
    </row>
    <row r="102" spans="1:14" x14ac:dyDescent="0.25">
      <c r="A102">
        <v>156</v>
      </c>
      <c r="B102" t="s">
        <v>987</v>
      </c>
      <c r="C102">
        <f>VLOOKUP(INT($A102), calc!$R$4:$AD$259, 2, TRUE)</f>
        <v>1</v>
      </c>
      <c r="D102">
        <f>VLOOKUP(INT($A102), calc!$R$4:$AD$259, 3, TRUE)</f>
        <v>1</v>
      </c>
      <c r="E102">
        <f>VLOOKUP(INT($A102), calc!$R$4:$AD$259, 4, TRUE)</f>
        <v>1</v>
      </c>
      <c r="F102">
        <f>VLOOKUP(INT($A102), calc!$R$4:$AD$259, 5, TRUE)</f>
        <v>1</v>
      </c>
      <c r="G102">
        <f>VLOOKUP(INT($A102), calc!$R$4:$AD$259, 6, TRUE)</f>
        <v>1</v>
      </c>
      <c r="H102">
        <f>VLOOKUP(INT($A102), calc!$R$4:$AD$259, 7, TRUE)</f>
        <v>1</v>
      </c>
      <c r="I102">
        <f>VLOOKUP(INT($A102), calc!$R$4:$AD$259, 8, TRUE)</f>
        <v>1</v>
      </c>
      <c r="J102">
        <f>VLOOKUP(INT($A102), calc!$R$4:$AD$259, 9, TRUE)</f>
        <v>1</v>
      </c>
      <c r="K102">
        <f>VLOOKUP(INT($A102), calc!$R$4:$AD$259, 10, TRUE)</f>
        <v>0</v>
      </c>
      <c r="L102">
        <f>VLOOKUP(INT($A102), calc!$R$4:$AD$259,11, TRUE)</f>
        <v>0</v>
      </c>
      <c r="M102">
        <f>VLOOKUP(INT($A102), calc!$R$4:$AD$259, 12, TRUE)</f>
        <v>0</v>
      </c>
      <c r="N102">
        <f>VLOOKUP(INT($A102), calc!$R$4:$AD$259, 13, TRUE)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FDCD-63A9-4ADF-A2E3-6836944D8744}">
  <dimension ref="A1:AO102"/>
  <sheetViews>
    <sheetView workbookViewId="0">
      <selection activeCell="F1" sqref="F1:I102"/>
    </sheetView>
  </sheetViews>
  <sheetFormatPr defaultRowHeight="15" x14ac:dyDescent="0.25"/>
  <cols>
    <col min="2" max="2" width="21.5703125" bestFit="1" customWidth="1"/>
    <col min="7" max="7" width="21.5703125" bestFit="1" customWidth="1"/>
    <col min="17" max="19" width="21.5703125" bestFit="1" customWidth="1"/>
    <col min="20" max="21" width="21.42578125" bestFit="1" customWidth="1"/>
    <col min="22" max="24" width="21.5703125" bestFit="1" customWidth="1"/>
    <col min="26" max="26" width="21.5703125" bestFit="1" customWidth="1"/>
    <col min="29" max="29" width="3.85546875" customWidth="1"/>
    <col min="30" max="31" width="21.5703125" bestFit="1" customWidth="1"/>
    <col min="32" max="32" width="21.42578125" bestFit="1" customWidth="1"/>
  </cols>
  <sheetData>
    <row r="1" spans="1:41" x14ac:dyDescent="0.25">
      <c r="A1" t="s">
        <v>1217</v>
      </c>
      <c r="F1" t="s">
        <v>1216</v>
      </c>
      <c r="G1" t="s">
        <v>1030</v>
      </c>
      <c r="H1" t="s">
        <v>1031</v>
      </c>
      <c r="I1" t="s">
        <v>1032</v>
      </c>
      <c r="J1" t="s">
        <v>1217</v>
      </c>
      <c r="K1" t="s">
        <v>1219</v>
      </c>
      <c r="L1" t="s">
        <v>338</v>
      </c>
      <c r="M1" t="s">
        <v>339</v>
      </c>
      <c r="N1" t="s">
        <v>263</v>
      </c>
      <c r="O1" t="s">
        <v>340</v>
      </c>
      <c r="P1" t="s">
        <v>341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Y1" t="s">
        <v>1216</v>
      </c>
      <c r="Z1" t="s">
        <v>1030</v>
      </c>
      <c r="AA1" t="s">
        <v>1031</v>
      </c>
      <c r="AB1" t="s">
        <v>1032</v>
      </c>
      <c r="AD1" t="s">
        <v>338</v>
      </c>
      <c r="AE1" t="s">
        <v>339</v>
      </c>
      <c r="AF1" t="s">
        <v>263</v>
      </c>
      <c r="AG1" t="s">
        <v>340</v>
      </c>
      <c r="AH1" t="s">
        <v>341</v>
      </c>
      <c r="AI1" t="s">
        <v>342</v>
      </c>
      <c r="AJ1" t="s">
        <v>343</v>
      </c>
      <c r="AK1" t="s">
        <v>344</v>
      </c>
      <c r="AL1" t="s">
        <v>345</v>
      </c>
      <c r="AM1" t="s">
        <v>346</v>
      </c>
      <c r="AN1" t="s">
        <v>347</v>
      </c>
      <c r="AO1" t="s">
        <v>348</v>
      </c>
    </row>
    <row r="2" spans="1:41" x14ac:dyDescent="0.25">
      <c r="A2" s="2">
        <v>2</v>
      </c>
      <c r="B2" s="1" t="s">
        <v>8</v>
      </c>
      <c r="C2" s="1" t="s">
        <v>8</v>
      </c>
      <c r="D2" s="1" t="s">
        <v>8</v>
      </c>
      <c r="E2" s="1" t="s">
        <v>1032</v>
      </c>
      <c r="F2" t="str">
        <f>IF(INT(VLOOKUP($A2, Stats!$Q$8:$U$183, 2)) &gt; 0, _xlfn.CONCAT("+", VLOOKUP($A2, Stats!$Q$8:$U$183, 2), " Dex"), "")</f>
        <v/>
      </c>
      <c r="G2" t="str">
        <f>IF(INT(VLOOKUP($A2, Stats!$Q$8:$U$183, 3)) &gt; 0, _xlfn.CONCAT("+", VLOOKUP($A2, Stats!$Q$8:$U$183, 3), " Strength"), "")</f>
        <v/>
      </c>
      <c r="H2" t="str">
        <f>IF(INT(VLOOKUP($A2, Stats!$Q$8:$U$183, 4)) &gt; 0, _xlfn.CONCAT("+", VLOOKUP($A2, Stats!$Q$8:$U$183, 4), " Magic"), "")</f>
        <v/>
      </c>
      <c r="I2" t="str">
        <f>IF(INT(VLOOKUP($A2, Stats!$Q$8:$U$183, 5)) &gt; 0, _xlfn.CONCAT("+", VLOOKUP($A2, Stats!$Q$8:$U$183, 5), " Will"), "")</f>
        <v>+1 Will</v>
      </c>
      <c r="J2">
        <v>2</v>
      </c>
      <c r="K2" t="s">
        <v>600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Y2" t="str">
        <f>IF(INT(VLOOKUP($A2, Stats!$Q$8:$U$183, 2)) &gt; 0, _xlfn.CONCAT("+", VLOOKUP($A2, Stats!$Q$8:$U$183, 2), " Dex"), "")</f>
        <v/>
      </c>
      <c r="Z2" t="str">
        <f>IF(INT(VLOOKUP($A2, Stats!$Q$8:$U$183, 3)) &gt; 0, _xlfn.CONCAT("+", VLOOKUP($A2, Stats!$Q$8:$U$183, 3), " Strength"), "")</f>
        <v/>
      </c>
      <c r="AA2" t="str">
        <f>IF(INT(VLOOKUP($A2, Stats!$Q$8:$U$183, 4)) &gt; 0, _xlfn.CONCAT("+", VLOOKUP($A2, Stats!$Q$8:$U$183, 4), " Magic"), "")</f>
        <v/>
      </c>
      <c r="AB2" t="str">
        <f>IF(INT(VLOOKUP($A2, Stats!$Q$8:$U$183, 5)) &gt; 0, _xlfn.CONCAT("+", VLOOKUP($A2, Stats!$Q$8:$U$183, 5), " Will"), "")</f>
        <v>+1 Will</v>
      </c>
      <c r="AD2" t="str">
        <f>IF(L2 = 1, $K2, "")</f>
        <v># 089 - Leather Wrist</v>
      </c>
      <c r="AE2" t="str">
        <f t="shared" ref="AE2:AO2" si="0">IF(M2 = 1, $K2, "")</f>
        <v># 089 - Leather Wrist</v>
      </c>
      <c r="AF2" t="str">
        <f t="shared" si="0"/>
        <v># 089 - Leather Wrist</v>
      </c>
      <c r="AG2" t="str">
        <f t="shared" si="0"/>
        <v/>
      </c>
      <c r="AH2" t="str">
        <f t="shared" si="0"/>
        <v/>
      </c>
      <c r="AI2" t="str">
        <f t="shared" si="0"/>
        <v># 089 - Leather Wrist</v>
      </c>
      <c r="AJ2" t="str">
        <f t="shared" si="0"/>
        <v># 089 - Leather Wrist</v>
      </c>
      <c r="AK2" t="str">
        <f t="shared" si="0"/>
        <v># 089 - Leather Wrist</v>
      </c>
      <c r="AL2" t="str">
        <f t="shared" si="0"/>
        <v># 089 - Leather Wrist</v>
      </c>
      <c r="AM2" t="str">
        <f t="shared" si="0"/>
        <v># 089 - Leather Wrist</v>
      </c>
      <c r="AN2" t="str">
        <f t="shared" si="0"/>
        <v># 089 - Leather Wrist</v>
      </c>
      <c r="AO2" t="str">
        <f t="shared" si="0"/>
        <v/>
      </c>
    </row>
    <row r="3" spans="1:41" x14ac:dyDescent="0.25">
      <c r="A3" s="4">
        <v>4</v>
      </c>
      <c r="B3" s="3" t="s">
        <v>8</v>
      </c>
      <c r="C3" s="3" t="s">
        <v>1215</v>
      </c>
      <c r="D3" s="3" t="s">
        <v>8</v>
      </c>
      <c r="E3" s="3" t="s">
        <v>8</v>
      </c>
      <c r="F3" t="str">
        <f>IF(INT(VLOOKUP($A3, Stats!$Q$8:$U$183, 2)) &gt; 0, _xlfn.CONCAT("+", VLOOKUP($A3, Stats!$Q$8:$U$183, 2), " Dex"), "")</f>
        <v/>
      </c>
      <c r="G3" t="str">
        <f>IF(INT(VLOOKUP($A3, Stats!$Q$8:$U$183, 3)) &gt; 0, _xlfn.CONCAT("+", VLOOKUP($A3, Stats!$Q$8:$U$183, 3), " Strength"), "")</f>
        <v>+1 Strength</v>
      </c>
      <c r="H3" t="str">
        <f>IF(INT(VLOOKUP($A3, Stats!$Q$8:$U$183, 4)) &gt; 0, _xlfn.CONCAT("+", VLOOKUP($A3, Stats!$Q$8:$U$183, 4), " Magic"), "")</f>
        <v/>
      </c>
      <c r="I3" t="str">
        <f>IF(INT(VLOOKUP($A3, Stats!$Q$8:$U$183, 5)) &gt; 0, _xlfn.CONCAT("+", VLOOKUP($A3, Stats!$Q$8:$U$183, 5), " Will"), "")</f>
        <v/>
      </c>
      <c r="J3">
        <v>4</v>
      </c>
      <c r="K3" t="s">
        <v>606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Y3" t="str">
        <f>IF(INT(VLOOKUP($A3, Stats!$Q$8:$U$183, 2)) &gt; 0, _xlfn.CONCAT("+", VLOOKUP($A3, Stats!$Q$8:$U$183, 2), " Dex"), "")</f>
        <v/>
      </c>
      <c r="Z3" t="str">
        <f>IF(INT(VLOOKUP($A3, Stats!$Q$8:$U$183, 3)) &gt; 0, _xlfn.CONCAT("+", VLOOKUP($A3, Stats!$Q$8:$U$183, 3), " Strength"), "")</f>
        <v>+1 Strength</v>
      </c>
      <c r="AA3" t="str">
        <f>IF(INT(VLOOKUP($A3, Stats!$Q$8:$U$183, 4)) &gt; 0, _xlfn.CONCAT("+", VLOOKUP($A3, Stats!$Q$8:$U$183, 4), " Magic"), "")</f>
        <v/>
      </c>
      <c r="AB3" t="str">
        <f>IF(INT(VLOOKUP($A3, Stats!$Q$8:$U$183, 5)) &gt; 0, _xlfn.CONCAT("+", VLOOKUP($A3, Stats!$Q$8:$U$183, 5), " Will"), "")</f>
        <v/>
      </c>
      <c r="AD3" t="str">
        <f t="shared" ref="AD3:AD66" si="1">IF(L3 = 1, K3, "")</f>
        <v># 091 - Bone Wrist</v>
      </c>
      <c r="AE3" t="str">
        <f t="shared" ref="AE3:AE66" si="2">IF(M3 = 1, $K3, "")</f>
        <v># 091 - Bone Wrist</v>
      </c>
      <c r="AF3" t="str">
        <f t="shared" ref="AF3:AF66" si="3">IF(N3 = 1, $K3, "")</f>
        <v># 091 - Bone Wrist</v>
      </c>
      <c r="AG3" t="str">
        <f t="shared" ref="AG3:AG66" si="4">IF(O3 = 1, $K3, "")</f>
        <v/>
      </c>
      <c r="AH3" t="str">
        <f t="shared" ref="AH3:AH66" si="5">IF(P3 = 1, $K3, "")</f>
        <v/>
      </c>
      <c r="AI3" t="str">
        <f t="shared" ref="AI3:AI66" si="6">IF(Q3 = 1, $K3, "")</f>
        <v># 091 - Bone Wrist</v>
      </c>
      <c r="AJ3" t="str">
        <f t="shared" ref="AJ3:AJ66" si="7">IF(R3 = 1, $K3, "")</f>
        <v># 091 - Bone Wrist</v>
      </c>
      <c r="AK3" t="str">
        <f t="shared" ref="AK3:AK66" si="8">IF(S3 = 1, $K3, "")</f>
        <v># 091 - Bone Wrist</v>
      </c>
      <c r="AL3" t="str">
        <f t="shared" ref="AL3:AL66" si="9">IF(T3 = 1, $K3, "")</f>
        <v># 091 - Bone Wrist</v>
      </c>
      <c r="AM3" t="str">
        <f t="shared" ref="AM3:AM66" si="10">IF(U3 = 1, $K3, "")</f>
        <v># 091 - Bone Wrist</v>
      </c>
      <c r="AN3" t="str">
        <f t="shared" ref="AN3:AN66" si="11">IF(V3 = 1, $K3, "")</f>
        <v># 091 - Bone Wrist</v>
      </c>
      <c r="AO3" t="str">
        <f t="shared" ref="AO3:AO66" si="12">IF(W3 = 1, $K3, "")</f>
        <v/>
      </c>
    </row>
    <row r="4" spans="1:41" x14ac:dyDescent="0.25">
      <c r="A4" s="2">
        <v>5</v>
      </c>
      <c r="B4" s="1" t="s">
        <v>8</v>
      </c>
      <c r="C4" s="1" t="s">
        <v>8</v>
      </c>
      <c r="D4" s="1" t="s">
        <v>8</v>
      </c>
      <c r="E4" s="1" t="s">
        <v>1032</v>
      </c>
      <c r="F4" t="str">
        <f>IF(INT(VLOOKUP($A4, Stats!$Q$8:$U$183, 2)) &gt; 0, _xlfn.CONCAT("+", VLOOKUP($A4, Stats!$Q$8:$U$183, 2), " Dex"), "")</f>
        <v/>
      </c>
      <c r="G4" t="str">
        <f>IF(INT(VLOOKUP($A4, Stats!$Q$8:$U$183, 3)) &gt; 0, _xlfn.CONCAT("+", VLOOKUP($A4, Stats!$Q$8:$U$183, 3), " Strength"), "")</f>
        <v/>
      </c>
      <c r="H4" t="str">
        <f>IF(INT(VLOOKUP($A4, Stats!$Q$8:$U$183, 4)) &gt; 0, _xlfn.CONCAT("+", VLOOKUP($A4, Stats!$Q$8:$U$183, 4), " Magic"), "")</f>
        <v/>
      </c>
      <c r="I4" t="str">
        <f>IF(INT(VLOOKUP($A4, Stats!$Q$8:$U$183, 5)) &gt; 0, _xlfn.CONCAT("+", VLOOKUP($A4, Stats!$Q$8:$U$183, 5), " Will"), "")</f>
        <v>+1 Will</v>
      </c>
      <c r="J4">
        <v>5</v>
      </c>
      <c r="K4" t="s">
        <v>608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Y4" t="str">
        <f>IF(INT(VLOOKUP($A4, Stats!$Q$8:$U$183, 2)) &gt; 0, _xlfn.CONCAT("+", VLOOKUP($A4, Stats!$Q$8:$U$183, 2), " Dex"), "")</f>
        <v/>
      </c>
      <c r="Z4" t="str">
        <f>IF(INT(VLOOKUP($A4, Stats!$Q$8:$U$183, 3)) &gt; 0, _xlfn.CONCAT("+", VLOOKUP($A4, Stats!$Q$8:$U$183, 3), " Strength"), "")</f>
        <v/>
      </c>
      <c r="AA4" t="str">
        <f>IF(INT(VLOOKUP($A4, Stats!$Q$8:$U$183, 4)) &gt; 0, _xlfn.CONCAT("+", VLOOKUP($A4, Stats!$Q$8:$U$183, 4), " Magic"), "")</f>
        <v/>
      </c>
      <c r="AB4" t="str">
        <f>IF(INT(VLOOKUP($A4, Stats!$Q$8:$U$183, 5)) &gt; 0, _xlfn.CONCAT("+", VLOOKUP($A4, Stats!$Q$8:$U$183, 5), " Will"), "")</f>
        <v>+1 Will</v>
      </c>
      <c r="AD4" t="str">
        <f t="shared" si="1"/>
        <v># 092 - Mythril Armlet</v>
      </c>
      <c r="AE4" t="str">
        <f t="shared" si="2"/>
        <v># 092 - Mythril Armlet</v>
      </c>
      <c r="AF4" t="str">
        <f t="shared" si="3"/>
        <v># 092 - Mythril Armlet</v>
      </c>
      <c r="AG4" t="str">
        <f t="shared" si="4"/>
        <v/>
      </c>
      <c r="AH4" t="str">
        <f t="shared" si="5"/>
        <v/>
      </c>
      <c r="AI4" t="str">
        <f t="shared" si="6"/>
        <v># 092 - Mythril Armlet</v>
      </c>
      <c r="AJ4" t="str">
        <f t="shared" si="7"/>
        <v># 092 - Mythril Armlet</v>
      </c>
      <c r="AK4" t="str">
        <f t="shared" si="8"/>
        <v># 092 - Mythril Armlet</v>
      </c>
      <c r="AL4" t="str">
        <f t="shared" si="9"/>
        <v># 092 - Mythril Armlet</v>
      </c>
      <c r="AM4" t="str">
        <f t="shared" si="10"/>
        <v># 092 - Mythril Armlet</v>
      </c>
      <c r="AN4" t="str">
        <f t="shared" si="11"/>
        <v># 092 - Mythril Armlet</v>
      </c>
      <c r="AO4" t="str">
        <f t="shared" si="12"/>
        <v/>
      </c>
    </row>
    <row r="5" spans="1:41" x14ac:dyDescent="0.25">
      <c r="A5" s="4">
        <v>6</v>
      </c>
      <c r="B5" s="3" t="s">
        <v>8</v>
      </c>
      <c r="C5" s="3" t="s">
        <v>8</v>
      </c>
      <c r="D5" s="3" t="s">
        <v>1031</v>
      </c>
      <c r="E5" s="3" t="s">
        <v>8</v>
      </c>
      <c r="F5" t="str">
        <f>IF(INT(VLOOKUP($A5, Stats!$Q$8:$U$183, 2)) &gt; 0, _xlfn.CONCAT("+", VLOOKUP($A5, Stats!$Q$8:$U$183, 2), " Dex"), "")</f>
        <v/>
      </c>
      <c r="G5" t="str">
        <f>IF(INT(VLOOKUP($A5, Stats!$Q$8:$U$183, 3)) &gt; 0, _xlfn.CONCAT("+", VLOOKUP($A5, Stats!$Q$8:$U$183, 3), " Strength"), "")</f>
        <v/>
      </c>
      <c r="H5" t="str">
        <f>IF(INT(VLOOKUP($A5, Stats!$Q$8:$U$183, 4)) &gt; 0, _xlfn.CONCAT("+", VLOOKUP($A5, Stats!$Q$8:$U$183, 4), " Magic"), "")</f>
        <v>+2 Magic</v>
      </c>
      <c r="I5" t="str">
        <f>IF(INT(VLOOKUP($A5, Stats!$Q$8:$U$183, 5)) &gt; 0, _xlfn.CONCAT("+", VLOOKUP($A5, Stats!$Q$8:$U$183, 5), " Will"), "")</f>
        <v/>
      </c>
      <c r="J5">
        <v>6</v>
      </c>
      <c r="K5" t="s">
        <v>610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Y5" t="str">
        <f>IF(INT(VLOOKUP($A5, Stats!$Q$8:$U$183, 2)) &gt; 0, _xlfn.CONCAT("+", VLOOKUP($A5, Stats!$Q$8:$U$183, 2), " Dex"), "")</f>
        <v/>
      </c>
      <c r="Z5" t="str">
        <f>IF(INT(VLOOKUP($A5, Stats!$Q$8:$U$183, 3)) &gt; 0, _xlfn.CONCAT("+", VLOOKUP($A5, Stats!$Q$8:$U$183, 3), " Strength"), "")</f>
        <v/>
      </c>
      <c r="AA5" t="str">
        <f>IF(INT(VLOOKUP($A5, Stats!$Q$8:$U$183, 4)) &gt; 0, _xlfn.CONCAT("+", VLOOKUP($A5, Stats!$Q$8:$U$183, 4), " Magic"), "")</f>
        <v>+2 Magic</v>
      </c>
      <c r="AB5" t="str">
        <f>IF(INT(VLOOKUP($A5, Stats!$Q$8:$U$183, 5)) &gt; 0, _xlfn.CONCAT("+", VLOOKUP($A5, Stats!$Q$8:$U$183, 5), " Will"), "")</f>
        <v/>
      </c>
      <c r="AD5" t="str">
        <f t="shared" si="1"/>
        <v/>
      </c>
      <c r="AE5" t="str">
        <f t="shared" si="2"/>
        <v># 093 - Magic Armlet</v>
      </c>
      <c r="AF5" t="str">
        <f t="shared" si="3"/>
        <v># 093 - Magic Armlet</v>
      </c>
      <c r="AG5" t="str">
        <f t="shared" si="4"/>
        <v/>
      </c>
      <c r="AH5" t="str">
        <f t="shared" si="5"/>
        <v/>
      </c>
      <c r="AI5" t="str">
        <f t="shared" si="6"/>
        <v># 093 - Magic Armlet</v>
      </c>
      <c r="AJ5" t="str">
        <f t="shared" si="7"/>
        <v># 093 - Magic Armlet</v>
      </c>
      <c r="AK5" t="str">
        <f t="shared" si="8"/>
        <v/>
      </c>
      <c r="AL5" t="str">
        <f t="shared" si="9"/>
        <v/>
      </c>
      <c r="AM5" t="str">
        <f t="shared" si="10"/>
        <v/>
      </c>
      <c r="AN5" t="str">
        <f t="shared" si="11"/>
        <v/>
      </c>
      <c r="AO5" t="str">
        <f t="shared" si="12"/>
        <v/>
      </c>
    </row>
    <row r="6" spans="1:41" x14ac:dyDescent="0.25">
      <c r="A6" s="2">
        <v>9</v>
      </c>
      <c r="B6" s="1" t="s">
        <v>8</v>
      </c>
      <c r="C6" s="1" t="s">
        <v>8</v>
      </c>
      <c r="D6" s="1" t="s">
        <v>8</v>
      </c>
      <c r="E6" s="1" t="s">
        <v>1032</v>
      </c>
      <c r="F6" t="str">
        <f>IF(INT(VLOOKUP($A6, Stats!$Q$8:$U$183, 2)) &gt; 0, _xlfn.CONCAT("+", VLOOKUP($A6, Stats!$Q$8:$U$183, 2), " Dex"), "")</f>
        <v/>
      </c>
      <c r="G6" t="str">
        <f>IF(INT(VLOOKUP($A6, Stats!$Q$8:$U$183, 3)) &gt; 0, _xlfn.CONCAT("+", VLOOKUP($A6, Stats!$Q$8:$U$183, 3), " Strength"), "")</f>
        <v/>
      </c>
      <c r="H6" t="str">
        <f>IF(INT(VLOOKUP($A6, Stats!$Q$8:$U$183, 4)) &gt; 0, _xlfn.CONCAT("+", VLOOKUP($A6, Stats!$Q$8:$U$183, 4), " Magic"), "")</f>
        <v/>
      </c>
      <c r="I6" t="str">
        <f>IF(INT(VLOOKUP($A6, Stats!$Q$8:$U$183, 5)) &gt; 0, _xlfn.CONCAT("+", VLOOKUP($A6, Stats!$Q$8:$U$183, 5), " Will"), "")</f>
        <v>+2 Will</v>
      </c>
      <c r="J6">
        <v>9</v>
      </c>
      <c r="K6" t="s">
        <v>617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Y6" t="str">
        <f>IF(INT(VLOOKUP($A6, Stats!$Q$8:$U$183, 2)) &gt; 0, _xlfn.CONCAT("+", VLOOKUP($A6, Stats!$Q$8:$U$183, 2), " Dex"), "")</f>
        <v/>
      </c>
      <c r="Z6" t="str">
        <f>IF(INT(VLOOKUP($A6, Stats!$Q$8:$U$183, 3)) &gt; 0, _xlfn.CONCAT("+", VLOOKUP($A6, Stats!$Q$8:$U$183, 3), " Strength"), "")</f>
        <v/>
      </c>
      <c r="AA6" t="str">
        <f>IF(INT(VLOOKUP($A6, Stats!$Q$8:$U$183, 4)) &gt; 0, _xlfn.CONCAT("+", VLOOKUP($A6, Stats!$Q$8:$U$183, 4), " Magic"), "")</f>
        <v/>
      </c>
      <c r="AB6" t="str">
        <f>IF(INT(VLOOKUP($A6, Stats!$Q$8:$U$183, 5)) &gt; 0, _xlfn.CONCAT("+", VLOOKUP($A6, Stats!$Q$8:$U$183, 5), " Will"), "")</f>
        <v>+2 Will</v>
      </c>
      <c r="AD6" t="str">
        <f t="shared" si="1"/>
        <v># 096 - N-Kai Armlet</v>
      </c>
      <c r="AE6" t="str">
        <f t="shared" si="2"/>
        <v># 096 - N-Kai Armlet</v>
      </c>
      <c r="AF6" t="str">
        <f t="shared" si="3"/>
        <v># 096 - N-Kai Armlet</v>
      </c>
      <c r="AG6" t="str">
        <f t="shared" si="4"/>
        <v/>
      </c>
      <c r="AH6" t="str">
        <f t="shared" si="5"/>
        <v/>
      </c>
      <c r="AI6" t="str">
        <f t="shared" si="6"/>
        <v># 096 - N-Kai Armlet</v>
      </c>
      <c r="AJ6" t="str">
        <f t="shared" si="7"/>
        <v># 096 - N-Kai Armlet</v>
      </c>
      <c r="AK6" t="str">
        <f t="shared" si="8"/>
        <v># 096 - N-Kai Armlet</v>
      </c>
      <c r="AL6" t="str">
        <f t="shared" si="9"/>
        <v># 096 - N-Kai Armlet</v>
      </c>
      <c r="AM6" t="str">
        <f t="shared" si="10"/>
        <v># 096 - N-Kai Armlet</v>
      </c>
      <c r="AN6" t="str">
        <f t="shared" si="11"/>
        <v># 096 - N-Kai Armlet</v>
      </c>
      <c r="AO6" t="str">
        <f t="shared" si="12"/>
        <v/>
      </c>
    </row>
    <row r="7" spans="1:41" x14ac:dyDescent="0.25">
      <c r="A7" s="4">
        <v>11</v>
      </c>
      <c r="B7" s="3" t="s">
        <v>1216</v>
      </c>
      <c r="C7" s="3" t="s">
        <v>8</v>
      </c>
      <c r="D7" s="3" t="s">
        <v>8</v>
      </c>
      <c r="E7" s="3" t="s">
        <v>8</v>
      </c>
      <c r="F7" t="str">
        <f>IF(INT(VLOOKUP($A7, Stats!$Q$8:$U$183, 2)) &gt; 0, _xlfn.CONCAT("+", VLOOKUP($A7, Stats!$Q$8:$U$183, 2), " Dex"), "")</f>
        <v>+1 Dex</v>
      </c>
      <c r="G7" t="str">
        <f>IF(INT(VLOOKUP($A7, Stats!$Q$8:$U$183, 3)) &gt; 0, _xlfn.CONCAT("+", VLOOKUP($A7, Stats!$Q$8:$U$183, 3), " Strength"), "")</f>
        <v/>
      </c>
      <c r="H7" t="str">
        <f>IF(INT(VLOOKUP($A7, Stats!$Q$8:$U$183, 4)) &gt; 0, _xlfn.CONCAT("+", VLOOKUP($A7, Stats!$Q$8:$U$183, 4), " Magic"), "")</f>
        <v/>
      </c>
      <c r="I7" t="str">
        <f>IF(INT(VLOOKUP($A7, Stats!$Q$8:$U$183, 5)) &gt; 0, _xlfn.CONCAT("+", VLOOKUP($A7, Stats!$Q$8:$U$183, 5), " Will"), "")</f>
        <v/>
      </c>
      <c r="J7">
        <v>11</v>
      </c>
      <c r="K7" t="s">
        <v>623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Y7" t="str">
        <f>IF(INT(VLOOKUP($A7, Stats!$Q$8:$U$183, 2)) &gt; 0, _xlfn.CONCAT("+", VLOOKUP($A7, Stats!$Q$8:$U$183, 2), " Dex"), "")</f>
        <v>+1 Dex</v>
      </c>
      <c r="Z7" t="str">
        <f>IF(INT(VLOOKUP($A7, Stats!$Q$8:$U$183, 3)) &gt; 0, _xlfn.CONCAT("+", VLOOKUP($A7, Stats!$Q$8:$U$183, 3), " Strength"), "")</f>
        <v/>
      </c>
      <c r="AA7" t="str">
        <f>IF(INT(VLOOKUP($A7, Stats!$Q$8:$U$183, 4)) &gt; 0, _xlfn.CONCAT("+", VLOOKUP($A7, Stats!$Q$8:$U$183, 4), " Magic"), "")</f>
        <v/>
      </c>
      <c r="AB7" t="str">
        <f>IF(INT(VLOOKUP($A7, Stats!$Q$8:$U$183, 5)) &gt; 0, _xlfn.CONCAT("+", VLOOKUP($A7, Stats!$Q$8:$U$183, 5), " Will"), "")</f>
        <v/>
      </c>
      <c r="AD7" t="str">
        <f t="shared" si="1"/>
        <v># 098 - Thief Gloves</v>
      </c>
      <c r="AE7" t="str">
        <f t="shared" si="2"/>
        <v/>
      </c>
      <c r="AF7" t="str">
        <f t="shared" si="3"/>
        <v/>
      </c>
      <c r="AG7" t="str">
        <f t="shared" si="4"/>
        <v/>
      </c>
      <c r="AH7" t="str">
        <f t="shared" si="5"/>
        <v/>
      </c>
      <c r="AI7" t="str">
        <f t="shared" si="6"/>
        <v/>
      </c>
      <c r="AJ7" t="str">
        <f t="shared" si="7"/>
        <v/>
      </c>
      <c r="AK7" t="str">
        <f t="shared" si="8"/>
        <v># 098 - Thief Gloves</v>
      </c>
      <c r="AL7" t="str">
        <f t="shared" si="9"/>
        <v># 098 - Thief Gloves</v>
      </c>
      <c r="AM7" t="str">
        <f t="shared" si="10"/>
        <v># 098 - Thief Gloves</v>
      </c>
      <c r="AN7" t="str">
        <f t="shared" si="11"/>
        <v># 098 - Thief Gloves</v>
      </c>
      <c r="AO7" t="str">
        <f t="shared" si="12"/>
        <v/>
      </c>
    </row>
    <row r="8" spans="1:41" x14ac:dyDescent="0.25">
      <c r="A8" s="2">
        <v>12</v>
      </c>
      <c r="B8" s="1" t="s">
        <v>8</v>
      </c>
      <c r="C8" s="1" t="s">
        <v>8</v>
      </c>
      <c r="D8" s="1" t="s">
        <v>8</v>
      </c>
      <c r="E8" s="1" t="s">
        <v>1032</v>
      </c>
      <c r="F8" t="str">
        <f>IF(INT(VLOOKUP($A8, Stats!$Q$8:$U$183, 2)) &gt; 0, _xlfn.CONCAT("+", VLOOKUP($A8, Stats!$Q$8:$U$183, 2), " Dex"), "")</f>
        <v/>
      </c>
      <c r="G8" t="str">
        <f>IF(INT(VLOOKUP($A8, Stats!$Q$8:$U$183, 3)) &gt; 0, _xlfn.CONCAT("+", VLOOKUP($A8, Stats!$Q$8:$U$183, 3), " Strength"), "")</f>
        <v/>
      </c>
      <c r="H8" t="str">
        <f>IF(INT(VLOOKUP($A8, Stats!$Q$8:$U$183, 4)) &gt; 0, _xlfn.CONCAT("+", VLOOKUP($A8, Stats!$Q$8:$U$183, 4), " Magic"), "")</f>
        <v/>
      </c>
      <c r="I8" t="str">
        <f>IF(INT(VLOOKUP($A8, Stats!$Q$8:$U$183, 5)) &gt; 0, _xlfn.CONCAT("+", VLOOKUP($A8, Stats!$Q$8:$U$183, 5), " Will"), "")</f>
        <v>+1 Will</v>
      </c>
      <c r="J8">
        <v>12</v>
      </c>
      <c r="K8" t="s">
        <v>626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Y8" t="str">
        <f>IF(INT(VLOOKUP($A8, Stats!$Q$8:$U$183, 2)) &gt; 0, _xlfn.CONCAT("+", VLOOKUP($A8, Stats!$Q$8:$U$183, 2), " Dex"), "")</f>
        <v/>
      </c>
      <c r="Z8" t="str">
        <f>IF(INT(VLOOKUP($A8, Stats!$Q$8:$U$183, 3)) &gt; 0, _xlfn.CONCAT("+", VLOOKUP($A8, Stats!$Q$8:$U$183, 3), " Strength"), "")</f>
        <v/>
      </c>
      <c r="AA8" t="str">
        <f>IF(INT(VLOOKUP($A8, Stats!$Q$8:$U$183, 4)) &gt; 0, _xlfn.CONCAT("+", VLOOKUP($A8, Stats!$Q$8:$U$183, 4), " Magic"), "")</f>
        <v/>
      </c>
      <c r="AB8" t="str">
        <f>IF(INT(VLOOKUP($A8, Stats!$Q$8:$U$183, 5)) &gt; 0, _xlfn.CONCAT("+", VLOOKUP($A8, Stats!$Q$8:$U$183, 5), " Will"), "")</f>
        <v>+1 Will</v>
      </c>
      <c r="AD8" t="str">
        <f t="shared" si="1"/>
        <v># 099 - Dragon Wrist</v>
      </c>
      <c r="AE8" t="str">
        <f t="shared" si="2"/>
        <v># 099 - Dragon Wrist</v>
      </c>
      <c r="AF8" t="str">
        <f t="shared" si="3"/>
        <v># 099 - Dragon Wrist</v>
      </c>
      <c r="AG8" t="str">
        <f t="shared" si="4"/>
        <v/>
      </c>
      <c r="AH8" t="str">
        <f t="shared" si="5"/>
        <v># 099 - Dragon Wrist</v>
      </c>
      <c r="AI8" t="str">
        <f t="shared" si="6"/>
        <v># 099 - Dragon Wrist</v>
      </c>
      <c r="AJ8" t="str">
        <f t="shared" si="7"/>
        <v># 099 - Dragon Wrist</v>
      </c>
      <c r="AK8" t="str">
        <f t="shared" si="8"/>
        <v># 099 - Dragon Wrist</v>
      </c>
      <c r="AL8" t="str">
        <f t="shared" si="9"/>
        <v># 099 - Dragon Wrist</v>
      </c>
      <c r="AM8" t="str">
        <f t="shared" si="10"/>
        <v># 099 - Dragon Wrist</v>
      </c>
      <c r="AN8" t="str">
        <f t="shared" si="11"/>
        <v># 099 - Dragon Wrist</v>
      </c>
      <c r="AO8" t="str">
        <f t="shared" si="12"/>
        <v/>
      </c>
    </row>
    <row r="9" spans="1:41" x14ac:dyDescent="0.25">
      <c r="A9" s="4">
        <v>13</v>
      </c>
      <c r="B9" s="3" t="s">
        <v>8</v>
      </c>
      <c r="C9" s="3" t="s">
        <v>1215</v>
      </c>
      <c r="D9" s="3" t="s">
        <v>8</v>
      </c>
      <c r="E9" s="3" t="s">
        <v>8</v>
      </c>
      <c r="F9" t="str">
        <f>IF(INT(VLOOKUP($A9, Stats!$Q$8:$U$183, 2)) &gt; 0, _xlfn.CONCAT("+", VLOOKUP($A9, Stats!$Q$8:$U$183, 2), " Dex"), "")</f>
        <v/>
      </c>
      <c r="G9" t="str">
        <f>IF(INT(VLOOKUP($A9, Stats!$Q$8:$U$183, 3)) &gt; 0, _xlfn.CONCAT("+", VLOOKUP($A9, Stats!$Q$8:$U$183, 3), " Strength"), "")</f>
        <v>+2 Strength</v>
      </c>
      <c r="H9" t="str">
        <f>IF(INT(VLOOKUP($A9, Stats!$Q$8:$U$183, 4)) &gt; 0, _xlfn.CONCAT("+", VLOOKUP($A9, Stats!$Q$8:$U$183, 4), " Magic"), "")</f>
        <v/>
      </c>
      <c r="I9" t="str">
        <f>IF(INT(VLOOKUP($A9, Stats!$Q$8:$U$183, 5)) &gt; 0, _xlfn.CONCAT("+", VLOOKUP($A9, Stats!$Q$8:$U$183, 5), " Will"), "")</f>
        <v/>
      </c>
      <c r="J9">
        <v>13</v>
      </c>
      <c r="K9" t="s">
        <v>630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Y9" t="str">
        <f>IF(INT(VLOOKUP($A9, Stats!$Q$8:$U$183, 2)) &gt; 0, _xlfn.CONCAT("+", VLOOKUP($A9, Stats!$Q$8:$U$183, 2), " Dex"), "")</f>
        <v/>
      </c>
      <c r="Z9" t="str">
        <f>IF(INT(VLOOKUP($A9, Stats!$Q$8:$U$183, 3)) &gt; 0, _xlfn.CONCAT("+", VLOOKUP($A9, Stats!$Q$8:$U$183, 3), " Strength"), "")</f>
        <v>+2 Strength</v>
      </c>
      <c r="AA9" t="str">
        <f>IF(INT(VLOOKUP($A9, Stats!$Q$8:$U$183, 4)) &gt; 0, _xlfn.CONCAT("+", VLOOKUP($A9, Stats!$Q$8:$U$183, 4), " Magic"), "")</f>
        <v/>
      </c>
      <c r="AB9" t="str">
        <f>IF(INT(VLOOKUP($A9, Stats!$Q$8:$U$183, 5)) &gt; 0, _xlfn.CONCAT("+", VLOOKUP($A9, Stats!$Q$8:$U$183, 5), " Will"), "")</f>
        <v/>
      </c>
      <c r="AD9" t="str">
        <f t="shared" si="1"/>
        <v># 100 - Power Wrist</v>
      </c>
      <c r="AE9" t="str">
        <f t="shared" si="2"/>
        <v># 100 - Power Wrist</v>
      </c>
      <c r="AF9" t="str">
        <f t="shared" si="3"/>
        <v># 100 - Power Wrist</v>
      </c>
      <c r="AG9" t="str">
        <f t="shared" si="4"/>
        <v/>
      </c>
      <c r="AH9" t="str">
        <f t="shared" si="5"/>
        <v/>
      </c>
      <c r="AI9" t="str">
        <f t="shared" si="6"/>
        <v># 100 - Power Wrist</v>
      </c>
      <c r="AJ9" t="str">
        <f t="shared" si="7"/>
        <v># 100 - Power Wrist</v>
      </c>
      <c r="AK9" t="str">
        <f t="shared" si="8"/>
        <v># 100 - Power Wrist</v>
      </c>
      <c r="AL9" t="str">
        <f t="shared" si="9"/>
        <v># 100 - Power Wrist</v>
      </c>
      <c r="AM9" t="str">
        <f t="shared" si="10"/>
        <v># 100 - Power Wrist</v>
      </c>
      <c r="AN9" t="str">
        <f t="shared" si="11"/>
        <v># 100 - Power Wrist</v>
      </c>
      <c r="AO9" t="str">
        <f t="shared" si="12"/>
        <v/>
      </c>
    </row>
    <row r="10" spans="1:41" x14ac:dyDescent="0.25">
      <c r="A10" s="2">
        <v>14</v>
      </c>
      <c r="B10" s="1" t="s">
        <v>8</v>
      </c>
      <c r="C10" s="1" t="s">
        <v>1215</v>
      </c>
      <c r="D10" s="1" t="s">
        <v>8</v>
      </c>
      <c r="E10" s="1" t="s">
        <v>8</v>
      </c>
      <c r="F10" t="str">
        <f>IF(INT(VLOOKUP($A10, Stats!$Q$8:$U$183, 2)) &gt; 0, _xlfn.CONCAT("+", VLOOKUP($A10, Stats!$Q$8:$U$183, 2), " Dex"), "")</f>
        <v/>
      </c>
      <c r="G10" t="str">
        <f>IF(INT(VLOOKUP($A10, Stats!$Q$8:$U$183, 3)) &gt; 0, _xlfn.CONCAT("+", VLOOKUP($A10, Stats!$Q$8:$U$183, 3), " Strength"), "")</f>
        <v>+1 Strength</v>
      </c>
      <c r="H10" t="str">
        <f>IF(INT(VLOOKUP($A10, Stats!$Q$8:$U$183, 4)) &gt; 0, _xlfn.CONCAT("+", VLOOKUP($A10, Stats!$Q$8:$U$183, 4), " Magic"), "")</f>
        <v/>
      </c>
      <c r="I10" t="str">
        <f>IF(INT(VLOOKUP($A10, Stats!$Q$8:$U$183, 5)) &gt; 0, _xlfn.CONCAT("+", VLOOKUP($A10, Stats!$Q$8:$U$183, 5), " Will"), "")</f>
        <v/>
      </c>
      <c r="J10">
        <v>14</v>
      </c>
      <c r="K10" t="s">
        <v>632</v>
      </c>
      <c r="L10">
        <v>1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Y10" t="str">
        <f>IF(INT(VLOOKUP($A10, Stats!$Q$8:$U$183, 2)) &gt; 0, _xlfn.CONCAT("+", VLOOKUP($A10, Stats!$Q$8:$U$183, 2), " Dex"), "")</f>
        <v/>
      </c>
      <c r="Z10" t="str">
        <f>IF(INT(VLOOKUP($A10, Stats!$Q$8:$U$183, 3)) &gt; 0, _xlfn.CONCAT("+", VLOOKUP($A10, Stats!$Q$8:$U$183, 3), " Strength"), "")</f>
        <v>+1 Strength</v>
      </c>
      <c r="AA10" t="str">
        <f>IF(INT(VLOOKUP($A10, Stats!$Q$8:$U$183, 4)) &gt; 0, _xlfn.CONCAT("+", VLOOKUP($A10, Stats!$Q$8:$U$183, 4), " Magic"), "")</f>
        <v/>
      </c>
      <c r="AB10" t="str">
        <f>IF(INT(VLOOKUP($A10, Stats!$Q$8:$U$183, 5)) &gt; 0, _xlfn.CONCAT("+", VLOOKUP($A10, Stats!$Q$8:$U$183, 5), " Will"), "")</f>
        <v/>
      </c>
      <c r="AD10" t="str">
        <f t="shared" si="1"/>
        <v># 101 - Bracer</v>
      </c>
      <c r="AE10" t="str">
        <f t="shared" si="2"/>
        <v># 101 - Bracer</v>
      </c>
      <c r="AF10" t="str">
        <f t="shared" si="3"/>
        <v># 101 - Bracer</v>
      </c>
      <c r="AG10" t="str">
        <f t="shared" si="4"/>
        <v/>
      </c>
      <c r="AH10" t="str">
        <f t="shared" si="5"/>
        <v/>
      </c>
      <c r="AI10" t="str">
        <f t="shared" si="6"/>
        <v># 101 - Bracer</v>
      </c>
      <c r="AJ10" t="str">
        <f t="shared" si="7"/>
        <v># 101 - Bracer</v>
      </c>
      <c r="AK10" t="str">
        <f t="shared" si="8"/>
        <v># 101 - Bracer</v>
      </c>
      <c r="AL10" t="str">
        <f t="shared" si="9"/>
        <v># 101 - Bracer</v>
      </c>
      <c r="AM10" t="str">
        <f t="shared" si="10"/>
        <v># 101 - Bracer</v>
      </c>
      <c r="AN10" t="str">
        <f t="shared" si="11"/>
        <v># 101 - Bracer</v>
      </c>
      <c r="AO10" t="str">
        <f t="shared" si="12"/>
        <v/>
      </c>
    </row>
    <row r="11" spans="1:41" x14ac:dyDescent="0.25">
      <c r="A11" s="4">
        <v>15</v>
      </c>
      <c r="B11" s="3" t="s">
        <v>8</v>
      </c>
      <c r="C11" s="3" t="s">
        <v>8</v>
      </c>
      <c r="D11" s="3" t="s">
        <v>8</v>
      </c>
      <c r="E11" s="3" t="s">
        <v>1032</v>
      </c>
      <c r="F11" t="str">
        <f>IF(INT(VLOOKUP($A11, Stats!$Q$8:$U$183, 2)) &gt; 0, _xlfn.CONCAT("+", VLOOKUP($A11, Stats!$Q$8:$U$183, 2), " Dex"), "")</f>
        <v/>
      </c>
      <c r="G11" t="str">
        <f>IF(INT(VLOOKUP($A11, Stats!$Q$8:$U$183, 3)) &gt; 0, _xlfn.CONCAT("+", VLOOKUP($A11, Stats!$Q$8:$U$183, 3), " Strength"), "")</f>
        <v/>
      </c>
      <c r="H11" t="str">
        <f>IF(INT(VLOOKUP($A11, Stats!$Q$8:$U$183, 4)) &gt; 0, _xlfn.CONCAT("+", VLOOKUP($A11, Stats!$Q$8:$U$183, 4), " Magic"), "")</f>
        <v/>
      </c>
      <c r="I11" t="str">
        <f>IF(INT(VLOOKUP($A11, Stats!$Q$8:$U$183, 5)) &gt; 0, _xlfn.CONCAT("+", VLOOKUP($A11, Stats!$Q$8:$U$183, 5), " Will"), "")</f>
        <v>+1 Will</v>
      </c>
      <c r="J11">
        <v>15</v>
      </c>
      <c r="K11" t="s">
        <v>636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Y11" t="str">
        <f>IF(INT(VLOOKUP($A11, Stats!$Q$8:$U$183, 2)) &gt; 0, _xlfn.CONCAT("+", VLOOKUP($A11, Stats!$Q$8:$U$183, 2), " Dex"), "")</f>
        <v/>
      </c>
      <c r="Z11" t="str">
        <f>IF(INT(VLOOKUP($A11, Stats!$Q$8:$U$183, 3)) &gt; 0, _xlfn.CONCAT("+", VLOOKUP($A11, Stats!$Q$8:$U$183, 3), " Strength"), "")</f>
        <v/>
      </c>
      <c r="AA11" t="str">
        <f>IF(INT(VLOOKUP($A11, Stats!$Q$8:$U$183, 4)) &gt; 0, _xlfn.CONCAT("+", VLOOKUP($A11, Stats!$Q$8:$U$183, 4), " Magic"), "")</f>
        <v/>
      </c>
      <c r="AB11" t="str">
        <f>IF(INT(VLOOKUP($A11, Stats!$Q$8:$U$183, 5)) &gt; 0, _xlfn.CONCAT("+", VLOOKUP($A11, Stats!$Q$8:$U$183, 5), " Will"), "")</f>
        <v>+1 Will</v>
      </c>
      <c r="AD11" t="str">
        <f t="shared" si="1"/>
        <v/>
      </c>
      <c r="AE11" t="str">
        <f t="shared" si="2"/>
        <v/>
      </c>
      <c r="AF11" t="str">
        <f t="shared" si="3"/>
        <v/>
      </c>
      <c r="AG11" t="str">
        <f t="shared" si="4"/>
        <v># 102 - Bronze Gloves</v>
      </c>
      <c r="AH11" t="str">
        <f t="shared" si="5"/>
        <v># 102 - Bronze Gloves</v>
      </c>
      <c r="AI11" t="str">
        <f t="shared" si="6"/>
        <v/>
      </c>
      <c r="AJ11" t="str">
        <f t="shared" si="7"/>
        <v/>
      </c>
      <c r="AK11" t="str">
        <f t="shared" si="8"/>
        <v/>
      </c>
      <c r="AL11" t="str">
        <f t="shared" si="9"/>
        <v/>
      </c>
      <c r="AM11" t="str">
        <f t="shared" si="10"/>
        <v/>
      </c>
      <c r="AN11" t="str">
        <f t="shared" si="11"/>
        <v/>
      </c>
      <c r="AO11" t="str">
        <f t="shared" si="12"/>
        <v># 102 - Bronze Gloves</v>
      </c>
    </row>
    <row r="12" spans="1:41" x14ac:dyDescent="0.25">
      <c r="A12" s="2">
        <v>17</v>
      </c>
      <c r="B12" s="1" t="s">
        <v>8</v>
      </c>
      <c r="C12" s="1" t="s">
        <v>8</v>
      </c>
      <c r="D12" s="1" t="s">
        <v>8</v>
      </c>
      <c r="E12" s="1" t="s">
        <v>1032</v>
      </c>
      <c r="F12" t="str">
        <f>IF(INT(VLOOKUP($A12, Stats!$Q$8:$U$183, 2)) &gt; 0, _xlfn.CONCAT("+", VLOOKUP($A12, Stats!$Q$8:$U$183, 2), " Dex"), "")</f>
        <v/>
      </c>
      <c r="G12" t="str">
        <f>IF(INT(VLOOKUP($A12, Stats!$Q$8:$U$183, 3)) &gt; 0, _xlfn.CONCAT("+", VLOOKUP($A12, Stats!$Q$8:$U$183, 3), " Strength"), "")</f>
        <v/>
      </c>
      <c r="H12" t="str">
        <f>IF(INT(VLOOKUP($A12, Stats!$Q$8:$U$183, 4)) &gt; 0, _xlfn.CONCAT("+", VLOOKUP($A12, Stats!$Q$8:$U$183, 4), " Magic"), "")</f>
        <v/>
      </c>
      <c r="I12" t="str">
        <f>IF(INT(VLOOKUP($A12, Stats!$Q$8:$U$183, 5)) &gt; 0, _xlfn.CONCAT("+", VLOOKUP($A12, Stats!$Q$8:$U$183, 5), " Will"), "")</f>
        <v>+1 Will</v>
      </c>
      <c r="J12">
        <v>17</v>
      </c>
      <c r="K12" t="s">
        <v>642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Y12" t="str">
        <f>IF(INT(VLOOKUP($A12, Stats!$Q$8:$U$183, 2)) &gt; 0, _xlfn.CONCAT("+", VLOOKUP($A12, Stats!$Q$8:$U$183, 2), " Dex"), "")</f>
        <v/>
      </c>
      <c r="Z12" t="str">
        <f>IF(INT(VLOOKUP($A12, Stats!$Q$8:$U$183, 3)) &gt; 0, _xlfn.CONCAT("+", VLOOKUP($A12, Stats!$Q$8:$U$183, 3), " Strength"), "")</f>
        <v/>
      </c>
      <c r="AA12" t="str">
        <f>IF(INT(VLOOKUP($A12, Stats!$Q$8:$U$183, 4)) &gt; 0, _xlfn.CONCAT("+", VLOOKUP($A12, Stats!$Q$8:$U$183, 4), " Magic"), "")</f>
        <v/>
      </c>
      <c r="AB12" t="str">
        <f>IF(INT(VLOOKUP($A12, Stats!$Q$8:$U$183, 5)) &gt; 0, _xlfn.CONCAT("+", VLOOKUP($A12, Stats!$Q$8:$U$183, 5), " Will"), "")</f>
        <v>+1 Will</v>
      </c>
      <c r="AD12" t="str">
        <f t="shared" si="1"/>
        <v/>
      </c>
      <c r="AE12" t="str">
        <f t="shared" si="2"/>
        <v/>
      </c>
      <c r="AF12" t="str">
        <f t="shared" si="3"/>
        <v/>
      </c>
      <c r="AG12" t="str">
        <f t="shared" si="4"/>
        <v># 104 - Mythril Gloves</v>
      </c>
      <c r="AH12" t="str">
        <f t="shared" si="5"/>
        <v># 104 - Mythril Gloves</v>
      </c>
      <c r="AI12" t="str">
        <f t="shared" si="6"/>
        <v/>
      </c>
      <c r="AJ12" t="str">
        <f t="shared" si="7"/>
        <v/>
      </c>
      <c r="AK12" t="str">
        <f t="shared" si="8"/>
        <v/>
      </c>
      <c r="AL12" t="str">
        <f t="shared" si="9"/>
        <v/>
      </c>
      <c r="AM12" t="str">
        <f t="shared" si="10"/>
        <v/>
      </c>
      <c r="AN12" t="str">
        <f t="shared" si="11"/>
        <v/>
      </c>
      <c r="AO12" t="str">
        <f t="shared" si="12"/>
        <v># 104 - Mythril Gloves</v>
      </c>
    </row>
    <row r="13" spans="1:41" x14ac:dyDescent="0.25">
      <c r="A13" s="4">
        <v>20</v>
      </c>
      <c r="B13" s="3" t="s">
        <v>8</v>
      </c>
      <c r="C13" s="3" t="s">
        <v>1215</v>
      </c>
      <c r="D13" s="3" t="s">
        <v>1031</v>
      </c>
      <c r="E13" s="3" t="s">
        <v>8</v>
      </c>
      <c r="F13" t="str">
        <f>IF(INT(VLOOKUP($A13, Stats!$Q$8:$U$183, 2)) &gt; 0, _xlfn.CONCAT("+", VLOOKUP($A13, Stats!$Q$8:$U$183, 2), " Dex"), "")</f>
        <v/>
      </c>
      <c r="G13" t="str">
        <f>IF(INT(VLOOKUP($A13, Stats!$Q$8:$U$183, 3)) &gt; 0, _xlfn.CONCAT("+", VLOOKUP($A13, Stats!$Q$8:$U$183, 3), " Strength"), "")</f>
        <v>+1 Strength</v>
      </c>
      <c r="H13" t="str">
        <f>IF(INT(VLOOKUP($A13, Stats!$Q$8:$U$183, 4)) &gt; 0, _xlfn.CONCAT("+", VLOOKUP($A13, Stats!$Q$8:$U$183, 4), " Magic"), "")</f>
        <v>+1 Magic</v>
      </c>
      <c r="I13" t="str">
        <f>IF(INT(VLOOKUP($A13, Stats!$Q$8:$U$183, 5)) &gt; 0, _xlfn.CONCAT("+", VLOOKUP($A13, Stats!$Q$8:$U$183, 5), " Will"), "")</f>
        <v/>
      </c>
      <c r="J13">
        <v>20</v>
      </c>
      <c r="K13" t="s">
        <v>651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Y13" t="str">
        <f>IF(INT(VLOOKUP($A13, Stats!$Q$8:$U$183, 2)) &gt; 0, _xlfn.CONCAT("+", VLOOKUP($A13, Stats!$Q$8:$U$183, 2), " Dex"), "")</f>
        <v/>
      </c>
      <c r="Z13" t="str">
        <f>IF(INT(VLOOKUP($A13, Stats!$Q$8:$U$183, 3)) &gt; 0, _xlfn.CONCAT("+", VLOOKUP($A13, Stats!$Q$8:$U$183, 3), " Strength"), "")</f>
        <v>+1 Strength</v>
      </c>
      <c r="AA13" t="str">
        <f>IF(INT(VLOOKUP($A13, Stats!$Q$8:$U$183, 4)) &gt; 0, _xlfn.CONCAT("+", VLOOKUP($A13, Stats!$Q$8:$U$183, 4), " Magic"), "")</f>
        <v>+1 Magic</v>
      </c>
      <c r="AB13" t="str">
        <f>IF(INT(VLOOKUP($A13, Stats!$Q$8:$U$183, 5)) &gt; 0, _xlfn.CONCAT("+", VLOOKUP($A13, Stats!$Q$8:$U$183, 5), " Will"), "")</f>
        <v/>
      </c>
      <c r="AD13" t="str">
        <f t="shared" si="1"/>
        <v/>
      </c>
      <c r="AE13" t="str">
        <f t="shared" si="2"/>
        <v/>
      </c>
      <c r="AF13" t="str">
        <f t="shared" si="3"/>
        <v/>
      </c>
      <c r="AG13" t="str">
        <f t="shared" si="4"/>
        <v># 107 - Venetia Shield</v>
      </c>
      <c r="AH13" t="str">
        <f t="shared" si="5"/>
        <v># 107 - Venetia Shield</v>
      </c>
      <c r="AI13" t="str">
        <f t="shared" si="6"/>
        <v/>
      </c>
      <c r="AJ13" t="str">
        <f t="shared" si="7"/>
        <v/>
      </c>
      <c r="AK13" t="str">
        <f t="shared" si="8"/>
        <v/>
      </c>
      <c r="AL13" t="str">
        <f t="shared" si="9"/>
        <v/>
      </c>
      <c r="AM13" t="str">
        <f t="shared" si="10"/>
        <v/>
      </c>
      <c r="AN13" t="str">
        <f t="shared" si="11"/>
        <v/>
      </c>
      <c r="AO13" t="str">
        <f t="shared" si="12"/>
        <v># 107 - Venetia Shield</v>
      </c>
    </row>
    <row r="14" spans="1:41" x14ac:dyDescent="0.25">
      <c r="A14" s="2">
        <v>22</v>
      </c>
      <c r="B14" s="1" t="s">
        <v>8</v>
      </c>
      <c r="C14" s="1" t="s">
        <v>8</v>
      </c>
      <c r="D14" s="1" t="s">
        <v>1031</v>
      </c>
      <c r="E14" s="1" t="s">
        <v>8</v>
      </c>
      <c r="F14" t="str">
        <f>IF(INT(VLOOKUP($A14, Stats!$Q$8:$U$183, 2)) &gt; 0, _xlfn.CONCAT("+", VLOOKUP($A14, Stats!$Q$8:$U$183, 2), " Dex"), "")</f>
        <v/>
      </c>
      <c r="G14" t="str">
        <f>IF(INT(VLOOKUP($A14, Stats!$Q$8:$U$183, 3)) &gt; 0, _xlfn.CONCAT("+", VLOOKUP($A14, Stats!$Q$8:$U$183, 3), " Strength"), "")</f>
        <v/>
      </c>
      <c r="H14" t="str">
        <f>IF(INT(VLOOKUP($A14, Stats!$Q$8:$U$183, 4)) &gt; 0, _xlfn.CONCAT("+", VLOOKUP($A14, Stats!$Q$8:$U$183, 4), " Magic"), "")</f>
        <v>+2 Magic</v>
      </c>
      <c r="I14" t="str">
        <f>IF(INT(VLOOKUP($A14, Stats!$Q$8:$U$183, 5)) &gt; 0, _xlfn.CONCAT("+", VLOOKUP($A14, Stats!$Q$8:$U$183, 5), " Will"), "")</f>
        <v/>
      </c>
      <c r="J14">
        <v>22</v>
      </c>
      <c r="K14" t="s">
        <v>655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Y14" t="str">
        <f>IF(INT(VLOOKUP($A14, Stats!$Q$8:$U$183, 2)) &gt; 0, _xlfn.CONCAT("+", VLOOKUP($A14, Stats!$Q$8:$U$183, 2), " Dex"), "")</f>
        <v/>
      </c>
      <c r="Z14" t="str">
        <f>IF(INT(VLOOKUP($A14, Stats!$Q$8:$U$183, 3)) &gt; 0, _xlfn.CONCAT("+", VLOOKUP($A14, Stats!$Q$8:$U$183, 3), " Strength"), "")</f>
        <v/>
      </c>
      <c r="AA14" t="str">
        <f>IF(INT(VLOOKUP($A14, Stats!$Q$8:$U$183, 4)) &gt; 0, _xlfn.CONCAT("+", VLOOKUP($A14, Stats!$Q$8:$U$183, 4), " Magic"), "")</f>
        <v>+2 Magic</v>
      </c>
      <c r="AB14" t="str">
        <f>IF(INT(VLOOKUP($A14, Stats!$Q$8:$U$183, 5)) &gt; 0, _xlfn.CONCAT("+", VLOOKUP($A14, Stats!$Q$8:$U$183, 5), " Will"), "")</f>
        <v/>
      </c>
      <c r="AD14" t="str">
        <f t="shared" si="1"/>
        <v/>
      </c>
      <c r="AE14" t="str">
        <f t="shared" si="2"/>
        <v/>
      </c>
      <c r="AF14" t="str">
        <f t="shared" si="3"/>
        <v/>
      </c>
      <c r="AG14" t="str">
        <f t="shared" si="4"/>
        <v># 109 - Genji Gloves</v>
      </c>
      <c r="AH14" t="str">
        <f t="shared" si="5"/>
        <v># 109 - Genji Gloves</v>
      </c>
      <c r="AI14" t="str">
        <f t="shared" si="6"/>
        <v/>
      </c>
      <c r="AJ14" t="str">
        <f t="shared" si="7"/>
        <v/>
      </c>
      <c r="AK14" t="str">
        <f t="shared" si="8"/>
        <v/>
      </c>
      <c r="AL14" t="str">
        <f t="shared" si="9"/>
        <v/>
      </c>
      <c r="AM14" t="str">
        <f t="shared" si="10"/>
        <v/>
      </c>
      <c r="AN14" t="str">
        <f t="shared" si="11"/>
        <v/>
      </c>
      <c r="AO14" t="str">
        <f t="shared" si="12"/>
        <v># 109 - Genji Gloves</v>
      </c>
    </row>
    <row r="15" spans="1:41" x14ac:dyDescent="0.25">
      <c r="A15" s="4">
        <v>24</v>
      </c>
      <c r="B15" s="3" t="s">
        <v>1216</v>
      </c>
      <c r="C15" s="3" t="s">
        <v>8</v>
      </c>
      <c r="D15" s="3" t="s">
        <v>8</v>
      </c>
      <c r="E15" s="3" t="s">
        <v>8</v>
      </c>
      <c r="F15" t="str">
        <f>IF(INT(VLOOKUP($A15, Stats!$Q$8:$U$183, 2)) &gt; 0, _xlfn.CONCAT("+", VLOOKUP($A15, Stats!$Q$8:$U$183, 2), " Dex"), "")</f>
        <v>+1 Dex</v>
      </c>
      <c r="G15" t="str">
        <f>IF(INT(VLOOKUP($A15, Stats!$Q$8:$U$183, 3)) &gt; 0, _xlfn.CONCAT("+", VLOOKUP($A15, Stats!$Q$8:$U$183, 3), " Strength"), "")</f>
        <v/>
      </c>
      <c r="H15" t="str">
        <f>IF(INT(VLOOKUP($A15, Stats!$Q$8:$U$183, 4)) &gt; 0, _xlfn.CONCAT("+", VLOOKUP($A15, Stats!$Q$8:$U$183, 4), " Magic"), "")</f>
        <v/>
      </c>
      <c r="I15" t="str">
        <f>IF(INT(VLOOKUP($A15, Stats!$Q$8:$U$183, 5)) &gt; 0, _xlfn.CONCAT("+", VLOOKUP($A15, Stats!$Q$8:$U$183, 5), " Will"), "")</f>
        <v/>
      </c>
      <c r="J15">
        <v>24</v>
      </c>
      <c r="K15" t="s">
        <v>659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Y15" t="str">
        <f>IF(INT(VLOOKUP($A15, Stats!$Q$8:$U$183, 2)) &gt; 0, _xlfn.CONCAT("+", VLOOKUP($A15, Stats!$Q$8:$U$183, 2), " Dex"), "")</f>
        <v>+1 Dex</v>
      </c>
      <c r="Z15" t="str">
        <f>IF(INT(VLOOKUP($A15, Stats!$Q$8:$U$183, 3)) &gt; 0, _xlfn.CONCAT("+", VLOOKUP($A15, Stats!$Q$8:$U$183, 3), " Strength"), "")</f>
        <v/>
      </c>
      <c r="AA15" t="str">
        <f>IF(INT(VLOOKUP($A15, Stats!$Q$8:$U$183, 4)) &gt; 0, _xlfn.CONCAT("+", VLOOKUP($A15, Stats!$Q$8:$U$183, 4), " Magic"), "")</f>
        <v/>
      </c>
      <c r="AB15" t="str">
        <f>IF(INT(VLOOKUP($A15, Stats!$Q$8:$U$183, 5)) &gt; 0, _xlfn.CONCAT("+", VLOOKUP($A15, Stats!$Q$8:$U$183, 5), " Will"), "")</f>
        <v/>
      </c>
      <c r="AD15" t="str">
        <f t="shared" si="1"/>
        <v/>
      </c>
      <c r="AE15" t="str">
        <f t="shared" si="2"/>
        <v/>
      </c>
      <c r="AF15" t="str">
        <f t="shared" si="3"/>
        <v/>
      </c>
      <c r="AG15" t="str">
        <f t="shared" si="4"/>
        <v># 111 - Gauntlets</v>
      </c>
      <c r="AH15" t="str">
        <f t="shared" si="5"/>
        <v># 111 - Gauntlets</v>
      </c>
      <c r="AI15" t="str">
        <f t="shared" si="6"/>
        <v/>
      </c>
      <c r="AJ15" t="str">
        <f t="shared" si="7"/>
        <v/>
      </c>
      <c r="AK15" t="str">
        <f t="shared" si="8"/>
        <v/>
      </c>
      <c r="AL15" t="str">
        <f t="shared" si="9"/>
        <v/>
      </c>
      <c r="AM15" t="str">
        <f t="shared" si="10"/>
        <v/>
      </c>
      <c r="AN15" t="str">
        <f t="shared" si="11"/>
        <v/>
      </c>
      <c r="AO15" t="str">
        <f t="shared" si="12"/>
        <v># 111 - Gauntlets</v>
      </c>
    </row>
    <row r="16" spans="1:41" x14ac:dyDescent="0.25">
      <c r="A16" s="2">
        <v>27</v>
      </c>
      <c r="B16" s="1" t="s">
        <v>8</v>
      </c>
      <c r="C16" s="1" t="s">
        <v>8</v>
      </c>
      <c r="D16" s="1" t="s">
        <v>8</v>
      </c>
      <c r="E16" s="1" t="s">
        <v>1032</v>
      </c>
      <c r="F16" t="str">
        <f>IF(INT(VLOOKUP($A16, Stats!$Q$8:$U$183, 2)) &gt; 0, _xlfn.CONCAT("+", VLOOKUP($A16, Stats!$Q$8:$U$183, 2), " Dex"), "")</f>
        <v/>
      </c>
      <c r="G16" t="str">
        <f>IF(INT(VLOOKUP($A16, Stats!$Q$8:$U$183, 3)) &gt; 0, _xlfn.CONCAT("+", VLOOKUP($A16, Stats!$Q$8:$U$183, 3), " Strength"), "")</f>
        <v/>
      </c>
      <c r="H16" t="str">
        <f>IF(INT(VLOOKUP($A16, Stats!$Q$8:$U$183, 4)) &gt; 0, _xlfn.CONCAT("+", VLOOKUP($A16, Stats!$Q$8:$U$183, 4), " Magic"), "")</f>
        <v/>
      </c>
      <c r="I16" t="str">
        <f>IF(INT(VLOOKUP($A16, Stats!$Q$8:$U$183, 5)) &gt; 0, _xlfn.CONCAT("+", VLOOKUP($A16, Stats!$Q$8:$U$183, 5), " Will"), "")</f>
        <v>+1 Will</v>
      </c>
      <c r="J16">
        <v>27</v>
      </c>
      <c r="K16" t="s">
        <v>666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Y16" t="str">
        <f>IF(INT(VLOOKUP($A16, Stats!$Q$8:$U$183, 2)) &gt; 0, _xlfn.CONCAT("+", VLOOKUP($A16, Stats!$Q$8:$U$183, 2), " Dex"), "")</f>
        <v/>
      </c>
      <c r="Z16" t="str">
        <f>IF(INT(VLOOKUP($A16, Stats!$Q$8:$U$183, 3)) &gt; 0, _xlfn.CONCAT("+", VLOOKUP($A16, Stats!$Q$8:$U$183, 3), " Strength"), "")</f>
        <v/>
      </c>
      <c r="AA16" t="str">
        <f>IF(INT(VLOOKUP($A16, Stats!$Q$8:$U$183, 4)) &gt; 0, _xlfn.CONCAT("+", VLOOKUP($A16, Stats!$Q$8:$U$183, 4), " Magic"), "")</f>
        <v/>
      </c>
      <c r="AB16" t="str">
        <f>IF(INT(VLOOKUP($A16, Stats!$Q$8:$U$183, 5)) &gt; 0, _xlfn.CONCAT("+", VLOOKUP($A16, Stats!$Q$8:$U$183, 5), " Will"), "")</f>
        <v>+1 Will</v>
      </c>
      <c r="AD16" t="str">
        <f t="shared" si="1"/>
        <v># 114 - Feather Hat</v>
      </c>
      <c r="AE16" t="str">
        <f t="shared" si="2"/>
        <v># 114 - Feather Hat</v>
      </c>
      <c r="AF16" t="str">
        <f t="shared" si="3"/>
        <v># 114 - Feather Hat</v>
      </c>
      <c r="AG16" t="str">
        <f t="shared" si="4"/>
        <v/>
      </c>
      <c r="AH16" t="str">
        <f t="shared" si="5"/>
        <v/>
      </c>
      <c r="AI16" t="str">
        <f t="shared" si="6"/>
        <v># 114 - Feather Hat</v>
      </c>
      <c r="AJ16" t="str">
        <f t="shared" si="7"/>
        <v># 114 - Feather Hat</v>
      </c>
      <c r="AK16" t="str">
        <f t="shared" si="8"/>
        <v/>
      </c>
      <c r="AL16" t="str">
        <f t="shared" si="9"/>
        <v># 114 - Feather Hat</v>
      </c>
      <c r="AM16" t="str">
        <f t="shared" si="10"/>
        <v># 114 - Feather Hat</v>
      </c>
      <c r="AN16" t="str">
        <f t="shared" si="11"/>
        <v># 114 - Feather Hat</v>
      </c>
      <c r="AO16" t="str">
        <f t="shared" si="12"/>
        <v/>
      </c>
    </row>
    <row r="17" spans="1:41" x14ac:dyDescent="0.25">
      <c r="A17" s="4">
        <v>28</v>
      </c>
      <c r="B17" s="3" t="s">
        <v>8</v>
      </c>
      <c r="C17" s="3" t="s">
        <v>1215</v>
      </c>
      <c r="D17" s="3" t="s">
        <v>8</v>
      </c>
      <c r="E17" s="3" t="s">
        <v>8</v>
      </c>
      <c r="F17" t="str">
        <f>IF(INT(VLOOKUP($A17, Stats!$Q$8:$U$183, 2)) &gt; 0, _xlfn.CONCAT("+", VLOOKUP($A17, Stats!$Q$8:$U$183, 2), " Dex"), "")</f>
        <v/>
      </c>
      <c r="G17" t="str">
        <f>IF(INT(VLOOKUP($A17, Stats!$Q$8:$U$183, 3)) &gt; 0, _xlfn.CONCAT("+", VLOOKUP($A17, Stats!$Q$8:$U$183, 3), " Strength"), "")</f>
        <v>+1 Strength</v>
      </c>
      <c r="H17" t="str">
        <f>IF(INT(VLOOKUP($A17, Stats!$Q$8:$U$183, 4)) &gt; 0, _xlfn.CONCAT("+", VLOOKUP($A17, Stats!$Q$8:$U$183, 4), " Magic"), "")</f>
        <v/>
      </c>
      <c r="I17" t="str">
        <f>IF(INT(VLOOKUP($A17, Stats!$Q$8:$U$183, 5)) &gt; 0, _xlfn.CONCAT("+", VLOOKUP($A17, Stats!$Q$8:$U$183, 5), " Will"), "")</f>
        <v/>
      </c>
      <c r="J17">
        <v>28</v>
      </c>
      <c r="K17" t="s">
        <v>668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0</v>
      </c>
      <c r="Y17" t="str">
        <f>IF(INT(VLOOKUP($A17, Stats!$Q$8:$U$183, 2)) &gt; 0, _xlfn.CONCAT("+", VLOOKUP($A17, Stats!$Q$8:$U$183, 2), " Dex"), "")</f>
        <v/>
      </c>
      <c r="Z17" t="str">
        <f>IF(INT(VLOOKUP($A17, Stats!$Q$8:$U$183, 3)) &gt; 0, _xlfn.CONCAT("+", VLOOKUP($A17, Stats!$Q$8:$U$183, 3), " Strength"), "")</f>
        <v>+1 Strength</v>
      </c>
      <c r="AA17" t="str">
        <f>IF(INT(VLOOKUP($A17, Stats!$Q$8:$U$183, 4)) &gt; 0, _xlfn.CONCAT("+", VLOOKUP($A17, Stats!$Q$8:$U$183, 4), " Magic"), "")</f>
        <v/>
      </c>
      <c r="AB17" t="str">
        <f>IF(INT(VLOOKUP($A17, Stats!$Q$8:$U$183, 5)) &gt; 0, _xlfn.CONCAT("+", VLOOKUP($A17, Stats!$Q$8:$U$183, 5), " Will"), "")</f>
        <v/>
      </c>
      <c r="AD17" t="str">
        <f t="shared" si="1"/>
        <v># 115 - Steepled Hat</v>
      </c>
      <c r="AE17" t="str">
        <f t="shared" si="2"/>
        <v># 115 - Steepled Hat</v>
      </c>
      <c r="AF17" t="str">
        <f t="shared" si="3"/>
        <v># 115 - Steepled Hat</v>
      </c>
      <c r="AG17" t="str">
        <f t="shared" si="4"/>
        <v/>
      </c>
      <c r="AH17" t="str">
        <f t="shared" si="5"/>
        <v/>
      </c>
      <c r="AI17" t="str">
        <f t="shared" si="6"/>
        <v># 115 - Steepled Hat</v>
      </c>
      <c r="AJ17" t="str">
        <f t="shared" si="7"/>
        <v># 115 - Steepled Hat</v>
      </c>
      <c r="AK17" t="str">
        <f t="shared" si="8"/>
        <v/>
      </c>
      <c r="AL17" t="str">
        <f t="shared" si="9"/>
        <v># 115 - Steepled Hat</v>
      </c>
      <c r="AM17" t="str">
        <f t="shared" si="10"/>
        <v># 115 - Steepled Hat</v>
      </c>
      <c r="AN17" t="str">
        <f t="shared" si="11"/>
        <v># 115 - Steepled Hat</v>
      </c>
      <c r="AO17" t="str">
        <f t="shared" si="12"/>
        <v/>
      </c>
    </row>
    <row r="18" spans="1:41" x14ac:dyDescent="0.25">
      <c r="A18" s="2">
        <v>31</v>
      </c>
      <c r="B18" s="1" t="s">
        <v>1216</v>
      </c>
      <c r="C18" s="1" t="s">
        <v>8</v>
      </c>
      <c r="D18" s="1" t="s">
        <v>8</v>
      </c>
      <c r="E18" s="1" t="s">
        <v>1032</v>
      </c>
      <c r="F18" t="str">
        <f>IF(INT(VLOOKUP($A18, Stats!$Q$8:$U$183, 2)) &gt; 0, _xlfn.CONCAT("+", VLOOKUP($A18, Stats!$Q$8:$U$183, 2), " Dex"), "")</f>
        <v>+1 Dex</v>
      </c>
      <c r="G18" t="str">
        <f>IF(INT(VLOOKUP($A18, Stats!$Q$8:$U$183, 3)) &gt; 0, _xlfn.CONCAT("+", VLOOKUP($A18, Stats!$Q$8:$U$183, 3), " Strength"), "")</f>
        <v/>
      </c>
      <c r="H18" t="str">
        <f>IF(INT(VLOOKUP($A18, Stats!$Q$8:$U$183, 4)) &gt; 0, _xlfn.CONCAT("+", VLOOKUP($A18, Stats!$Q$8:$U$183, 4), " Magic"), "")</f>
        <v/>
      </c>
      <c r="I18" t="str">
        <f>IF(INT(VLOOKUP($A18, Stats!$Q$8:$U$183, 5)) &gt; 0, _xlfn.CONCAT("+", VLOOKUP($A18, Stats!$Q$8:$U$183, 5), " Will"), "")</f>
        <v>+1 Will</v>
      </c>
      <c r="J18">
        <v>31</v>
      </c>
      <c r="K18" t="s">
        <v>674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Y18" t="str">
        <f>IF(INT(VLOOKUP($A18, Stats!$Q$8:$U$183, 2)) &gt; 0, _xlfn.CONCAT("+", VLOOKUP($A18, Stats!$Q$8:$U$183, 2), " Dex"), "")</f>
        <v>+1 Dex</v>
      </c>
      <c r="Z18" t="str">
        <f>IF(INT(VLOOKUP($A18, Stats!$Q$8:$U$183, 3)) &gt; 0, _xlfn.CONCAT("+", VLOOKUP($A18, Stats!$Q$8:$U$183, 3), " Strength"), "")</f>
        <v/>
      </c>
      <c r="AA18" t="str">
        <f>IF(INT(VLOOKUP($A18, Stats!$Q$8:$U$183, 4)) &gt; 0, _xlfn.CONCAT("+", VLOOKUP($A18, Stats!$Q$8:$U$183, 4), " Magic"), "")</f>
        <v/>
      </c>
      <c r="AB18" t="str">
        <f>IF(INT(VLOOKUP($A18, Stats!$Q$8:$U$183, 5)) &gt; 0, _xlfn.CONCAT("+", VLOOKUP($A18, Stats!$Q$8:$U$183, 5), " Will"), "")</f>
        <v>+1 Will</v>
      </c>
      <c r="AD18" t="str">
        <f t="shared" si="1"/>
        <v># 118 - Bandana</v>
      </c>
      <c r="AE18" t="str">
        <f t="shared" si="2"/>
        <v># 118 - Bandana</v>
      </c>
      <c r="AF18" t="str">
        <f t="shared" si="3"/>
        <v># 118 - Bandana</v>
      </c>
      <c r="AG18" t="str">
        <f t="shared" si="4"/>
        <v/>
      </c>
      <c r="AH18" t="str">
        <f t="shared" si="5"/>
        <v/>
      </c>
      <c r="AI18" t="str">
        <f t="shared" si="6"/>
        <v># 118 - Bandana</v>
      </c>
      <c r="AJ18" t="str">
        <f t="shared" si="7"/>
        <v># 118 - Bandana</v>
      </c>
      <c r="AK18" t="str">
        <f t="shared" si="8"/>
        <v># 118 - Bandana</v>
      </c>
      <c r="AL18" t="str">
        <f t="shared" si="9"/>
        <v># 118 - Bandana</v>
      </c>
      <c r="AM18" t="str">
        <f t="shared" si="10"/>
        <v># 118 - Bandana</v>
      </c>
      <c r="AN18" t="str">
        <f t="shared" si="11"/>
        <v># 118 - Bandana</v>
      </c>
      <c r="AO18" t="str">
        <f t="shared" si="12"/>
        <v/>
      </c>
    </row>
    <row r="19" spans="1:41" x14ac:dyDescent="0.25">
      <c r="A19" s="4">
        <v>32</v>
      </c>
      <c r="B19" s="3" t="s">
        <v>8</v>
      </c>
      <c r="C19" s="3" t="s">
        <v>8</v>
      </c>
      <c r="D19" s="3" t="s">
        <v>1031</v>
      </c>
      <c r="E19" s="3" t="s">
        <v>8</v>
      </c>
      <c r="F19" t="str">
        <f>IF(INT(VLOOKUP($A19, Stats!$Q$8:$U$183, 2)) &gt; 0, _xlfn.CONCAT("+", VLOOKUP($A19, Stats!$Q$8:$U$183, 2), " Dex"), "")</f>
        <v/>
      </c>
      <c r="G19" t="str">
        <f>IF(INT(VLOOKUP($A19, Stats!$Q$8:$U$183, 3)) &gt; 0, _xlfn.CONCAT("+", VLOOKUP($A19, Stats!$Q$8:$U$183, 3), " Strength"), "")</f>
        <v/>
      </c>
      <c r="H19" t="str">
        <f>IF(INT(VLOOKUP($A19, Stats!$Q$8:$U$183, 4)) &gt; 0, _xlfn.CONCAT("+", VLOOKUP($A19, Stats!$Q$8:$U$183, 4), " Magic"), "")</f>
        <v>+1 Magic</v>
      </c>
      <c r="I19" t="str">
        <f>IF(INT(VLOOKUP($A19, Stats!$Q$8:$U$183, 5)) &gt; 0, _xlfn.CONCAT("+", VLOOKUP($A19, Stats!$Q$8:$U$183, 5), " Will"), "")</f>
        <v/>
      </c>
      <c r="J19">
        <v>32</v>
      </c>
      <c r="K19" t="s">
        <v>678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tr">
        <f>IF(INT(VLOOKUP($A19, Stats!$Q$8:$U$183, 2)) &gt; 0, _xlfn.CONCAT("+", VLOOKUP($A19, Stats!$Q$8:$U$183, 2), " Dex"), "")</f>
        <v/>
      </c>
      <c r="Z19" t="str">
        <f>IF(INT(VLOOKUP($A19, Stats!$Q$8:$U$183, 3)) &gt; 0, _xlfn.CONCAT("+", VLOOKUP($A19, Stats!$Q$8:$U$183, 3), " Strength"), "")</f>
        <v/>
      </c>
      <c r="AA19" t="str">
        <f>IF(INT(VLOOKUP($A19, Stats!$Q$8:$U$183, 4)) &gt; 0, _xlfn.CONCAT("+", VLOOKUP($A19, Stats!$Q$8:$U$183, 4), " Magic"), "")</f>
        <v>+1 Magic</v>
      </c>
      <c r="AB19" t="str">
        <f>IF(INT(VLOOKUP($A19, Stats!$Q$8:$U$183, 5)) &gt; 0, _xlfn.CONCAT("+", VLOOKUP($A19, Stats!$Q$8:$U$183, 5), " Will"), "")</f>
        <v/>
      </c>
      <c r="AD19" t="str">
        <f t="shared" si="1"/>
        <v/>
      </c>
      <c r="AE19" t="str">
        <f t="shared" si="2"/>
        <v># 119 - Mage’s Hat</v>
      </c>
      <c r="AF19" t="str">
        <f t="shared" si="3"/>
        <v># 119 - Mage’s Hat</v>
      </c>
      <c r="AG19" t="str">
        <f t="shared" si="4"/>
        <v/>
      </c>
      <c r="AH19" t="str">
        <f t="shared" si="5"/>
        <v/>
      </c>
      <c r="AI19" t="str">
        <f t="shared" si="6"/>
        <v># 119 - Mage’s Hat</v>
      </c>
      <c r="AJ19" t="str">
        <f t="shared" si="7"/>
        <v># 119 - Mage’s Hat</v>
      </c>
      <c r="AK19" t="str">
        <f t="shared" si="8"/>
        <v/>
      </c>
      <c r="AL19" t="str">
        <f t="shared" si="9"/>
        <v/>
      </c>
      <c r="AM19" t="str">
        <f t="shared" si="10"/>
        <v/>
      </c>
      <c r="AN19" t="str">
        <f t="shared" si="11"/>
        <v/>
      </c>
      <c r="AO19" t="str">
        <f t="shared" si="12"/>
        <v/>
      </c>
    </row>
    <row r="20" spans="1:41" x14ac:dyDescent="0.25">
      <c r="A20" s="2">
        <v>33</v>
      </c>
      <c r="B20" s="1" t="s">
        <v>8</v>
      </c>
      <c r="C20" s="1" t="s">
        <v>8</v>
      </c>
      <c r="D20" s="1" t="s">
        <v>1031</v>
      </c>
      <c r="E20" s="1" t="s">
        <v>1032</v>
      </c>
      <c r="F20" t="str">
        <f>IF(INT(VLOOKUP($A20, Stats!$Q$8:$U$183, 2)) &gt; 0, _xlfn.CONCAT("+", VLOOKUP($A20, Stats!$Q$8:$U$183, 2), " Dex"), "")</f>
        <v/>
      </c>
      <c r="G20" t="str">
        <f>IF(INT(VLOOKUP($A20, Stats!$Q$8:$U$183, 3)) &gt; 0, _xlfn.CONCAT("+", VLOOKUP($A20, Stats!$Q$8:$U$183, 3), " Strength"), "")</f>
        <v/>
      </c>
      <c r="H20" t="str">
        <f>IF(INT(VLOOKUP($A20, Stats!$Q$8:$U$183, 4)) &gt; 0, _xlfn.CONCAT("+", VLOOKUP($A20, Stats!$Q$8:$U$183, 4), " Magic"), "")</f>
        <v>+1 Magic</v>
      </c>
      <c r="I20" t="str">
        <f>IF(INT(VLOOKUP($A20, Stats!$Q$8:$U$183, 5)) &gt; 0, _xlfn.CONCAT("+", VLOOKUP($A20, Stats!$Q$8:$U$183, 5), " Will"), "")</f>
        <v>+1 Will</v>
      </c>
      <c r="J20">
        <v>33</v>
      </c>
      <c r="K20" t="s">
        <v>681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0</v>
      </c>
      <c r="Y20" t="str">
        <f>IF(INT(VLOOKUP($A20, Stats!$Q$8:$U$183, 2)) &gt; 0, _xlfn.CONCAT("+", VLOOKUP($A20, Stats!$Q$8:$U$183, 2), " Dex"), "")</f>
        <v/>
      </c>
      <c r="Z20" t="str">
        <f>IF(INT(VLOOKUP($A20, Stats!$Q$8:$U$183, 3)) &gt; 0, _xlfn.CONCAT("+", VLOOKUP($A20, Stats!$Q$8:$U$183, 3), " Strength"), "")</f>
        <v/>
      </c>
      <c r="AA20" t="str">
        <f>IF(INT(VLOOKUP($A20, Stats!$Q$8:$U$183, 4)) &gt; 0, _xlfn.CONCAT("+", VLOOKUP($A20, Stats!$Q$8:$U$183, 4), " Magic"), "")</f>
        <v>+1 Magic</v>
      </c>
      <c r="AB20" t="str">
        <f>IF(INT(VLOOKUP($A20, Stats!$Q$8:$U$183, 5)) &gt; 0, _xlfn.CONCAT("+", VLOOKUP($A20, Stats!$Q$8:$U$183, 5), " Will"), "")</f>
        <v>+1 Will</v>
      </c>
      <c r="AD20" t="str">
        <f t="shared" si="1"/>
        <v/>
      </c>
      <c r="AE20" t="str">
        <f t="shared" si="2"/>
        <v/>
      </c>
      <c r="AF20" t="str">
        <f t="shared" si="3"/>
        <v># 120 - Lamia’s Tiara</v>
      </c>
      <c r="AG20" t="str">
        <f t="shared" si="4"/>
        <v/>
      </c>
      <c r="AH20" t="str">
        <f t="shared" si="5"/>
        <v># 120 - Lamia’s Tiara</v>
      </c>
      <c r="AI20" t="str">
        <f t="shared" si="6"/>
        <v># 120 - Lamia’s Tiara</v>
      </c>
      <c r="AJ20" t="str">
        <f t="shared" si="7"/>
        <v># 120 - Lamia’s Tiara</v>
      </c>
      <c r="AK20" t="str">
        <f t="shared" si="8"/>
        <v/>
      </c>
      <c r="AL20" t="str">
        <f t="shared" si="9"/>
        <v># 120 - Lamia’s Tiara</v>
      </c>
      <c r="AM20" t="str">
        <f t="shared" si="10"/>
        <v># 120 - Lamia’s Tiara</v>
      </c>
      <c r="AN20" t="str">
        <f t="shared" si="11"/>
        <v># 120 - Lamia’s Tiara</v>
      </c>
      <c r="AO20" t="str">
        <f t="shared" si="12"/>
        <v/>
      </c>
    </row>
    <row r="21" spans="1:41" x14ac:dyDescent="0.25">
      <c r="A21" s="4">
        <v>34</v>
      </c>
      <c r="B21" s="3" t="s">
        <v>8</v>
      </c>
      <c r="C21" s="3" t="s">
        <v>1215</v>
      </c>
      <c r="D21" s="3" t="s">
        <v>8</v>
      </c>
      <c r="E21" s="3" t="s">
        <v>8</v>
      </c>
      <c r="F21" t="str">
        <f>IF(INT(VLOOKUP($A21, Stats!$Q$8:$U$183, 2)) &gt; 0, _xlfn.CONCAT("+", VLOOKUP($A21, Stats!$Q$8:$U$183, 2), " Dex"), "")</f>
        <v/>
      </c>
      <c r="G21" t="str">
        <f>IF(INT(VLOOKUP($A21, Stats!$Q$8:$U$183, 3)) &gt; 0, _xlfn.CONCAT("+", VLOOKUP($A21, Stats!$Q$8:$U$183, 3), " Strength"), "")</f>
        <v>+1 Strength</v>
      </c>
      <c r="H21" t="str">
        <f>IF(INT(VLOOKUP($A21, Stats!$Q$8:$U$183, 4)) &gt; 0, _xlfn.CONCAT("+", VLOOKUP($A21, Stats!$Q$8:$U$183, 4), " Magic"), "")</f>
        <v/>
      </c>
      <c r="I21" t="str">
        <f>IF(INT(VLOOKUP($A21, Stats!$Q$8:$U$183, 5)) &gt; 0, _xlfn.CONCAT("+", VLOOKUP($A21, Stats!$Q$8:$U$183, 5), " Will"), "")</f>
        <v/>
      </c>
      <c r="J21">
        <v>34</v>
      </c>
      <c r="K21" t="s">
        <v>684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Y21" t="str">
        <f>IF(INT(VLOOKUP($A21, Stats!$Q$8:$U$183, 2)) &gt; 0, _xlfn.CONCAT("+", VLOOKUP($A21, Stats!$Q$8:$U$183, 2), " Dex"), "")</f>
        <v/>
      </c>
      <c r="Z21" t="str">
        <f>IF(INT(VLOOKUP($A21, Stats!$Q$8:$U$183, 3)) &gt; 0, _xlfn.CONCAT("+", VLOOKUP($A21, Stats!$Q$8:$U$183, 3), " Strength"), "")</f>
        <v>+1 Strength</v>
      </c>
      <c r="AA21" t="str">
        <f>IF(INT(VLOOKUP($A21, Stats!$Q$8:$U$183, 4)) &gt; 0, _xlfn.CONCAT("+", VLOOKUP($A21, Stats!$Q$8:$U$183, 4), " Magic"), "")</f>
        <v/>
      </c>
      <c r="AB21" t="str">
        <f>IF(INT(VLOOKUP($A21, Stats!$Q$8:$U$183, 5)) &gt; 0, _xlfn.CONCAT("+", VLOOKUP($A21, Stats!$Q$8:$U$183, 5), " Will"), "")</f>
        <v/>
      </c>
      <c r="AD21" t="str">
        <f t="shared" si="1"/>
        <v># 121 - Ritual Hat</v>
      </c>
      <c r="AE21" t="str">
        <f t="shared" si="2"/>
        <v># 121 - Ritual Hat</v>
      </c>
      <c r="AF21" t="str">
        <f t="shared" si="3"/>
        <v># 121 - Ritual Hat</v>
      </c>
      <c r="AG21" t="str">
        <f t="shared" si="4"/>
        <v/>
      </c>
      <c r="AH21" t="str">
        <f t="shared" si="5"/>
        <v/>
      </c>
      <c r="AI21" t="str">
        <f t="shared" si="6"/>
        <v># 121 - Ritual Hat</v>
      </c>
      <c r="AJ21" t="str">
        <f t="shared" si="7"/>
        <v># 121 - Ritual Hat</v>
      </c>
      <c r="AK21" t="str">
        <f t="shared" si="8"/>
        <v># 121 - Ritual Hat</v>
      </c>
      <c r="AL21" t="str">
        <f t="shared" si="9"/>
        <v># 121 - Ritual Hat</v>
      </c>
      <c r="AM21" t="str">
        <f t="shared" si="10"/>
        <v># 121 - Ritual Hat</v>
      </c>
      <c r="AN21" t="str">
        <f t="shared" si="11"/>
        <v># 121 - Ritual Hat</v>
      </c>
      <c r="AO21" t="str">
        <f t="shared" si="12"/>
        <v/>
      </c>
    </row>
    <row r="22" spans="1:41" x14ac:dyDescent="0.25">
      <c r="A22" s="2">
        <v>35</v>
      </c>
      <c r="B22" s="1" t="s">
        <v>8</v>
      </c>
      <c r="C22" s="1" t="s">
        <v>1215</v>
      </c>
      <c r="D22" s="1" t="s">
        <v>8</v>
      </c>
      <c r="E22" s="1" t="s">
        <v>8</v>
      </c>
      <c r="F22" t="str">
        <f>IF(INT(VLOOKUP($A22, Stats!$Q$8:$U$183, 2)) &gt; 0, _xlfn.CONCAT("+", VLOOKUP($A22, Stats!$Q$8:$U$183, 2), " Dex"), "")</f>
        <v/>
      </c>
      <c r="G22" t="str">
        <f>IF(INT(VLOOKUP($A22, Stats!$Q$8:$U$183, 3)) &gt; 0, _xlfn.CONCAT("+", VLOOKUP($A22, Stats!$Q$8:$U$183, 3), " Strength"), "")</f>
        <v>+1 Strength</v>
      </c>
      <c r="H22" t="str">
        <f>IF(INT(VLOOKUP($A22, Stats!$Q$8:$U$183, 4)) &gt; 0, _xlfn.CONCAT("+", VLOOKUP($A22, Stats!$Q$8:$U$183, 4), " Magic"), "")</f>
        <v/>
      </c>
      <c r="I22" t="str">
        <f>IF(INT(VLOOKUP($A22, Stats!$Q$8:$U$183, 5)) &gt; 0, _xlfn.CONCAT("+", VLOOKUP($A22, Stats!$Q$8:$U$183, 5), " Will"), "")</f>
        <v/>
      </c>
      <c r="J22">
        <v>35</v>
      </c>
      <c r="K22" t="s">
        <v>686</v>
      </c>
      <c r="L22">
        <v>1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Y22" t="str">
        <f>IF(INT(VLOOKUP($A22, Stats!$Q$8:$U$183, 2)) &gt; 0, _xlfn.CONCAT("+", VLOOKUP($A22, Stats!$Q$8:$U$183, 2), " Dex"), "")</f>
        <v/>
      </c>
      <c r="Z22" t="str">
        <f>IF(INT(VLOOKUP($A22, Stats!$Q$8:$U$183, 3)) &gt; 0, _xlfn.CONCAT("+", VLOOKUP($A22, Stats!$Q$8:$U$183, 3), " Strength"), "")</f>
        <v>+1 Strength</v>
      </c>
      <c r="AA22" t="str">
        <f>IF(INT(VLOOKUP($A22, Stats!$Q$8:$U$183, 4)) &gt; 0, _xlfn.CONCAT("+", VLOOKUP($A22, Stats!$Q$8:$U$183, 4), " Magic"), "")</f>
        <v/>
      </c>
      <c r="AB22" t="str">
        <f>IF(INT(VLOOKUP($A22, Stats!$Q$8:$U$183, 5)) &gt; 0, _xlfn.CONCAT("+", VLOOKUP($A22, Stats!$Q$8:$U$183, 5), " Will"), "")</f>
        <v/>
      </c>
      <c r="AD22" t="str">
        <f t="shared" si="1"/>
        <v># 122 - Twist Headband</v>
      </c>
      <c r="AE22" t="str">
        <f t="shared" si="2"/>
        <v># 122 - Twist Headband</v>
      </c>
      <c r="AF22" t="str">
        <f t="shared" si="3"/>
        <v># 122 - Twist Headband</v>
      </c>
      <c r="AG22" t="str">
        <f t="shared" si="4"/>
        <v/>
      </c>
      <c r="AH22" t="str">
        <f t="shared" si="5"/>
        <v/>
      </c>
      <c r="AI22" t="str">
        <f t="shared" si="6"/>
        <v># 122 - Twist Headband</v>
      </c>
      <c r="AJ22" t="str">
        <f t="shared" si="7"/>
        <v># 122 - Twist Headband</v>
      </c>
      <c r="AK22" t="str">
        <f t="shared" si="8"/>
        <v># 122 - Twist Headband</v>
      </c>
      <c r="AL22" t="str">
        <f t="shared" si="9"/>
        <v># 122 - Twist Headband</v>
      </c>
      <c r="AM22" t="str">
        <f t="shared" si="10"/>
        <v># 122 - Twist Headband</v>
      </c>
      <c r="AN22" t="str">
        <f t="shared" si="11"/>
        <v># 122 - Twist Headband</v>
      </c>
      <c r="AO22" t="str">
        <f t="shared" si="12"/>
        <v/>
      </c>
    </row>
    <row r="23" spans="1:41" x14ac:dyDescent="0.25">
      <c r="A23" s="4">
        <v>36</v>
      </c>
      <c r="B23" s="3" t="s">
        <v>8</v>
      </c>
      <c r="C23" s="3" t="s">
        <v>8</v>
      </c>
      <c r="D23" s="3" t="s">
        <v>1031</v>
      </c>
      <c r="E23" s="3" t="s">
        <v>1032</v>
      </c>
      <c r="F23" t="str">
        <f>IF(INT(VLOOKUP($A23, Stats!$Q$8:$U$183, 2)) &gt; 0, _xlfn.CONCAT("+", VLOOKUP($A23, Stats!$Q$8:$U$183, 2), " Dex"), "")</f>
        <v/>
      </c>
      <c r="G23" t="str">
        <f>IF(INT(VLOOKUP($A23, Stats!$Q$8:$U$183, 3)) &gt; 0, _xlfn.CONCAT("+", VLOOKUP($A23, Stats!$Q$8:$U$183, 3), " Strength"), "")</f>
        <v/>
      </c>
      <c r="H23" t="str">
        <f>IF(INT(VLOOKUP($A23, Stats!$Q$8:$U$183, 4)) &gt; 0, _xlfn.CONCAT("+", VLOOKUP($A23, Stats!$Q$8:$U$183, 4), " Magic"), "")</f>
        <v>+1 Magic</v>
      </c>
      <c r="I23" t="str">
        <f>IF(INT(VLOOKUP($A23, Stats!$Q$8:$U$183, 5)) &gt; 0, _xlfn.CONCAT("+", VLOOKUP($A23, Stats!$Q$8:$U$183, 5), " Will"), "")</f>
        <v>+1 Will</v>
      </c>
      <c r="J23">
        <v>36</v>
      </c>
      <c r="K23" t="s">
        <v>688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Y23" t="str">
        <f>IF(INT(VLOOKUP($A23, Stats!$Q$8:$U$183, 2)) &gt; 0, _xlfn.CONCAT("+", VLOOKUP($A23, Stats!$Q$8:$U$183, 2), " Dex"), "")</f>
        <v/>
      </c>
      <c r="Z23" t="str">
        <f>IF(INT(VLOOKUP($A23, Stats!$Q$8:$U$183, 3)) &gt; 0, _xlfn.CONCAT("+", VLOOKUP($A23, Stats!$Q$8:$U$183, 3), " Strength"), "")</f>
        <v/>
      </c>
      <c r="AA23" t="str">
        <f>IF(INT(VLOOKUP($A23, Stats!$Q$8:$U$183, 4)) &gt; 0, _xlfn.CONCAT("+", VLOOKUP($A23, Stats!$Q$8:$U$183, 4), " Magic"), "")</f>
        <v>+1 Magic</v>
      </c>
      <c r="AB23" t="str">
        <f>IF(INT(VLOOKUP($A23, Stats!$Q$8:$U$183, 5)) &gt; 0, _xlfn.CONCAT("+", VLOOKUP($A23, Stats!$Q$8:$U$183, 5), " Will"), "")</f>
        <v>+1 Will</v>
      </c>
      <c r="AD23" t="str">
        <f t="shared" si="1"/>
        <v># 123 - Mantra Band</v>
      </c>
      <c r="AE23" t="str">
        <f t="shared" si="2"/>
        <v># 123 - Mantra Band</v>
      </c>
      <c r="AF23" t="str">
        <f t="shared" si="3"/>
        <v># 123 - Mantra Band</v>
      </c>
      <c r="AG23" t="str">
        <f t="shared" si="4"/>
        <v/>
      </c>
      <c r="AH23" t="str">
        <f t="shared" si="5"/>
        <v/>
      </c>
      <c r="AI23" t="str">
        <f t="shared" si="6"/>
        <v># 123 - Mantra Band</v>
      </c>
      <c r="AJ23" t="str">
        <f t="shared" si="7"/>
        <v># 123 - Mantra Band</v>
      </c>
      <c r="AK23" t="str">
        <f t="shared" si="8"/>
        <v># 123 - Mantra Band</v>
      </c>
      <c r="AL23" t="str">
        <f t="shared" si="9"/>
        <v># 123 - Mantra Band</v>
      </c>
      <c r="AM23" t="str">
        <f t="shared" si="10"/>
        <v># 123 - Mantra Band</v>
      </c>
      <c r="AN23" t="str">
        <f t="shared" si="11"/>
        <v># 123 - Mantra Band</v>
      </c>
      <c r="AO23" t="str">
        <f t="shared" si="12"/>
        <v/>
      </c>
    </row>
    <row r="24" spans="1:41" x14ac:dyDescent="0.25">
      <c r="A24" s="2">
        <v>38</v>
      </c>
      <c r="B24" s="1" t="s">
        <v>1216</v>
      </c>
      <c r="C24" s="1" t="s">
        <v>1215</v>
      </c>
      <c r="D24" s="1" t="s">
        <v>8</v>
      </c>
      <c r="E24" s="1" t="s">
        <v>8</v>
      </c>
      <c r="F24" t="str">
        <f>IF(INT(VLOOKUP($A24, Stats!$Q$8:$U$183, 2)) &gt; 0, _xlfn.CONCAT("+", VLOOKUP($A24, Stats!$Q$8:$U$183, 2), " Dex"), "")</f>
        <v>+1 Dex</v>
      </c>
      <c r="G24" t="str">
        <f>IF(INT(VLOOKUP($A24, Stats!$Q$8:$U$183, 3)) &gt; 0, _xlfn.CONCAT("+", VLOOKUP($A24, Stats!$Q$8:$U$183, 3), " Strength"), "")</f>
        <v>+1 Strength</v>
      </c>
      <c r="H24" t="str">
        <f>IF(INT(VLOOKUP($A24, Stats!$Q$8:$U$183, 4)) &gt; 0, _xlfn.CONCAT("+", VLOOKUP($A24, Stats!$Q$8:$U$183, 4), " Magic"), "")</f>
        <v/>
      </c>
      <c r="I24" t="str">
        <f>IF(INT(VLOOKUP($A24, Stats!$Q$8:$U$183, 5)) &gt; 0, _xlfn.CONCAT("+", VLOOKUP($A24, Stats!$Q$8:$U$183, 5), " Will"), "")</f>
        <v/>
      </c>
      <c r="J24">
        <v>38</v>
      </c>
      <c r="K24" t="s">
        <v>695</v>
      </c>
      <c r="L24">
        <v>1</v>
      </c>
      <c r="M24">
        <v>1</v>
      </c>
      <c r="N24">
        <v>1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Y24" t="str">
        <f>IF(INT(VLOOKUP($A24, Stats!$Q$8:$U$183, 2)) &gt; 0, _xlfn.CONCAT("+", VLOOKUP($A24, Stats!$Q$8:$U$183, 2), " Dex"), "")</f>
        <v>+1 Dex</v>
      </c>
      <c r="Z24" t="str">
        <f>IF(INT(VLOOKUP($A24, Stats!$Q$8:$U$183, 3)) &gt; 0, _xlfn.CONCAT("+", VLOOKUP($A24, Stats!$Q$8:$U$183, 3), " Strength"), "")</f>
        <v>+1 Strength</v>
      </c>
      <c r="AA24" t="str">
        <f>IF(INT(VLOOKUP($A24, Stats!$Q$8:$U$183, 4)) &gt; 0, _xlfn.CONCAT("+", VLOOKUP($A24, Stats!$Q$8:$U$183, 4), " Magic"), "")</f>
        <v/>
      </c>
      <c r="AB24" t="str">
        <f>IF(INT(VLOOKUP($A24, Stats!$Q$8:$U$183, 5)) &gt; 0, _xlfn.CONCAT("+", VLOOKUP($A24, Stats!$Q$8:$U$183, 5), " Will"), "")</f>
        <v/>
      </c>
      <c r="AD24" t="str">
        <f t="shared" si="1"/>
        <v># 125 - Green Beret</v>
      </c>
      <c r="AE24" t="str">
        <f t="shared" si="2"/>
        <v># 125 - Green Beret</v>
      </c>
      <c r="AF24" t="str">
        <f t="shared" si="3"/>
        <v># 125 - Green Beret</v>
      </c>
      <c r="AG24" t="str">
        <f t="shared" si="4"/>
        <v/>
      </c>
      <c r="AH24" t="str">
        <f t="shared" si="5"/>
        <v/>
      </c>
      <c r="AI24" t="str">
        <f t="shared" si="6"/>
        <v># 125 - Green Beret</v>
      </c>
      <c r="AJ24" t="str">
        <f t="shared" si="7"/>
        <v># 125 - Green Beret</v>
      </c>
      <c r="AK24" t="str">
        <f t="shared" si="8"/>
        <v># 125 - Green Beret</v>
      </c>
      <c r="AL24" t="str">
        <f t="shared" si="9"/>
        <v># 125 - Green Beret</v>
      </c>
      <c r="AM24" t="str">
        <f t="shared" si="10"/>
        <v># 125 - Green Beret</v>
      </c>
      <c r="AN24" t="str">
        <f t="shared" si="11"/>
        <v># 125 - Green Beret</v>
      </c>
      <c r="AO24" t="str">
        <f t="shared" si="12"/>
        <v/>
      </c>
    </row>
    <row r="25" spans="1:41" x14ac:dyDescent="0.25">
      <c r="A25" s="4">
        <v>41</v>
      </c>
      <c r="B25" s="3" t="s">
        <v>8</v>
      </c>
      <c r="C25" s="3" t="s">
        <v>8</v>
      </c>
      <c r="D25" s="3" t="s">
        <v>1031</v>
      </c>
      <c r="E25" s="3" t="s">
        <v>8</v>
      </c>
      <c r="F25" t="str">
        <f>IF(INT(VLOOKUP($A25, Stats!$Q$8:$U$183, 2)) &gt; 0, _xlfn.CONCAT("+", VLOOKUP($A25, Stats!$Q$8:$U$183, 2), " Dex"), "")</f>
        <v/>
      </c>
      <c r="G25" t="str">
        <f>IF(INT(VLOOKUP($A25, Stats!$Q$8:$U$183, 3)) &gt; 0, _xlfn.CONCAT("+", VLOOKUP($A25, Stats!$Q$8:$U$183, 3), " Strength"), "")</f>
        <v/>
      </c>
      <c r="H25" t="str">
        <f>IF(INT(VLOOKUP($A25, Stats!$Q$8:$U$183, 4)) &gt; 0, _xlfn.CONCAT("+", VLOOKUP($A25, Stats!$Q$8:$U$183, 4), " Magic"), "")</f>
        <v>+1 Magic</v>
      </c>
      <c r="I25" t="str">
        <f>IF(INT(VLOOKUP($A25, Stats!$Q$8:$U$183, 5)) &gt; 0, _xlfn.CONCAT("+", VLOOKUP($A25, Stats!$Q$8:$U$183, 5), " Will"), "")</f>
        <v/>
      </c>
      <c r="J25">
        <v>41</v>
      </c>
      <c r="K25" t="s">
        <v>705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Y25" t="str">
        <f>IF(INT(VLOOKUP($A25, Stats!$Q$8:$U$183, 2)) &gt; 0, _xlfn.CONCAT("+", VLOOKUP($A25, Stats!$Q$8:$U$183, 2), " Dex"), "")</f>
        <v/>
      </c>
      <c r="Z25" t="str">
        <f>IF(INT(VLOOKUP($A25, Stats!$Q$8:$U$183, 3)) &gt; 0, _xlfn.CONCAT("+", VLOOKUP($A25, Stats!$Q$8:$U$183, 3), " Strength"), "")</f>
        <v/>
      </c>
      <c r="AA25" t="str">
        <f>IF(INT(VLOOKUP($A25, Stats!$Q$8:$U$183, 4)) &gt; 0, _xlfn.CONCAT("+", VLOOKUP($A25, Stats!$Q$8:$U$183, 4), " Magic"), "")</f>
        <v>+1 Magic</v>
      </c>
      <c r="AB25" t="str">
        <f>IF(INT(VLOOKUP($A25, Stats!$Q$8:$U$183, 5)) &gt; 0, _xlfn.CONCAT("+", VLOOKUP($A25, Stats!$Q$8:$U$183, 5), " Will"), "")</f>
        <v/>
      </c>
      <c r="AD25" t="str">
        <f t="shared" si="1"/>
        <v># 128 - Golden Hairpin</v>
      </c>
      <c r="AE25" t="str">
        <f t="shared" si="2"/>
        <v># 128 - Golden Hairpin</v>
      </c>
      <c r="AF25" t="str">
        <f t="shared" si="3"/>
        <v># 128 - Golden Hairpin</v>
      </c>
      <c r="AG25" t="str">
        <f t="shared" si="4"/>
        <v/>
      </c>
      <c r="AH25" t="str">
        <f t="shared" si="5"/>
        <v/>
      </c>
      <c r="AI25" t="str">
        <f t="shared" si="6"/>
        <v># 128 - Golden Hairpin</v>
      </c>
      <c r="AJ25" t="str">
        <f t="shared" si="7"/>
        <v># 128 - Golden Hairpin</v>
      </c>
      <c r="AK25" t="str">
        <f t="shared" si="8"/>
        <v># 128 - Golden Hairpin</v>
      </c>
      <c r="AL25" t="str">
        <f t="shared" si="9"/>
        <v># 128 - Golden Hairpin</v>
      </c>
      <c r="AM25" t="str">
        <f t="shared" si="10"/>
        <v># 128 - Golden Hairpin</v>
      </c>
      <c r="AN25" t="str">
        <f t="shared" si="11"/>
        <v># 128 - Golden Hairpin</v>
      </c>
      <c r="AO25" t="str">
        <f t="shared" si="12"/>
        <v/>
      </c>
    </row>
    <row r="26" spans="1:41" x14ac:dyDescent="0.25">
      <c r="A26" s="2">
        <v>43</v>
      </c>
      <c r="B26" s="1" t="s">
        <v>1216</v>
      </c>
      <c r="C26" s="1" t="s">
        <v>8</v>
      </c>
      <c r="D26" s="1" t="s">
        <v>8</v>
      </c>
      <c r="E26" s="1" t="s">
        <v>8</v>
      </c>
      <c r="F26" t="str">
        <f>IF(INT(VLOOKUP($A26, Stats!$Q$8:$U$183, 2)) &gt; 0, _xlfn.CONCAT("+", VLOOKUP($A26, Stats!$Q$8:$U$183, 2), " Dex"), "")</f>
        <v>+1 Dex</v>
      </c>
      <c r="G26" t="str">
        <f>IF(INT(VLOOKUP($A26, Stats!$Q$8:$U$183, 3)) &gt; 0, _xlfn.CONCAT("+", VLOOKUP($A26, Stats!$Q$8:$U$183, 3), " Strength"), "")</f>
        <v/>
      </c>
      <c r="H26" t="str">
        <f>IF(INT(VLOOKUP($A26, Stats!$Q$8:$U$183, 4)) &gt; 0, _xlfn.CONCAT("+", VLOOKUP($A26, Stats!$Q$8:$U$183, 4), " Magic"), "")</f>
        <v/>
      </c>
      <c r="I26" t="str">
        <f>IF(INT(VLOOKUP($A26, Stats!$Q$8:$U$183, 5)) &gt; 0, _xlfn.CONCAT("+", VLOOKUP($A26, Stats!$Q$8:$U$183, 5), " Will"), "")</f>
        <v/>
      </c>
      <c r="J26">
        <v>43</v>
      </c>
      <c r="K26" t="s">
        <v>712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Y26" t="str">
        <f>IF(INT(VLOOKUP($A26, Stats!$Q$8:$U$183, 2)) &gt; 0, _xlfn.CONCAT("+", VLOOKUP($A26, Stats!$Q$8:$U$183, 2), " Dex"), "")</f>
        <v>+1 Dex</v>
      </c>
      <c r="Z26" t="str">
        <f>IF(INT(VLOOKUP($A26, Stats!$Q$8:$U$183, 3)) &gt; 0, _xlfn.CONCAT("+", VLOOKUP($A26, Stats!$Q$8:$U$183, 3), " Strength"), "")</f>
        <v/>
      </c>
      <c r="AA26" t="str">
        <f>IF(INT(VLOOKUP($A26, Stats!$Q$8:$U$183, 4)) &gt; 0, _xlfn.CONCAT("+", VLOOKUP($A26, Stats!$Q$8:$U$183, 4), " Magic"), "")</f>
        <v/>
      </c>
      <c r="AB26" t="str">
        <f>IF(INT(VLOOKUP($A26, Stats!$Q$8:$U$183, 5)) &gt; 0, _xlfn.CONCAT("+", VLOOKUP($A26, Stats!$Q$8:$U$183, 5), " Will"), "")</f>
        <v/>
      </c>
      <c r="AD26" t="str">
        <f t="shared" si="1"/>
        <v># 130 - Flash Hat</v>
      </c>
      <c r="AE26" t="str">
        <f t="shared" si="2"/>
        <v># 130 - Flash Hat</v>
      </c>
      <c r="AF26" t="str">
        <f t="shared" si="3"/>
        <v># 130 - Flash Hat</v>
      </c>
      <c r="AG26" t="str">
        <f t="shared" si="4"/>
        <v/>
      </c>
      <c r="AH26" t="str">
        <f t="shared" si="5"/>
        <v/>
      </c>
      <c r="AI26" t="str">
        <f t="shared" si="6"/>
        <v/>
      </c>
      <c r="AJ26" t="str">
        <f t="shared" si="7"/>
        <v># 130 - Flash Hat</v>
      </c>
      <c r="AK26" t="str">
        <f t="shared" si="8"/>
        <v># 130 - Flash Hat</v>
      </c>
      <c r="AL26" t="str">
        <f t="shared" si="9"/>
        <v># 130 - Flash Hat</v>
      </c>
      <c r="AM26" t="str">
        <f t="shared" si="10"/>
        <v># 130 - Flash Hat</v>
      </c>
      <c r="AN26" t="str">
        <f t="shared" si="11"/>
        <v># 130 - Flash Hat</v>
      </c>
      <c r="AO26" t="str">
        <f t="shared" si="12"/>
        <v/>
      </c>
    </row>
    <row r="27" spans="1:41" x14ac:dyDescent="0.25">
      <c r="A27" s="4">
        <v>45</v>
      </c>
      <c r="B27" s="3" t="s">
        <v>1216</v>
      </c>
      <c r="C27" s="3" t="s">
        <v>8</v>
      </c>
      <c r="D27" s="3" t="s">
        <v>8</v>
      </c>
      <c r="E27" s="3" t="s">
        <v>8</v>
      </c>
      <c r="F27" t="str">
        <f>IF(INT(VLOOKUP($A27, Stats!$Q$8:$U$183, 2)) &gt; 0, _xlfn.CONCAT("+", VLOOKUP($A27, Stats!$Q$8:$U$183, 2), " Dex"), "")</f>
        <v>+2 Dex</v>
      </c>
      <c r="G27" t="str">
        <f>IF(INT(VLOOKUP($A27, Stats!$Q$8:$U$183, 3)) &gt; 0, _xlfn.CONCAT("+", VLOOKUP($A27, Stats!$Q$8:$U$183, 3), " Strength"), "")</f>
        <v/>
      </c>
      <c r="H27" t="str">
        <f>IF(INT(VLOOKUP($A27, Stats!$Q$8:$U$183, 4)) &gt; 0, _xlfn.CONCAT("+", VLOOKUP($A27, Stats!$Q$8:$U$183, 4), " Magic"), "")</f>
        <v/>
      </c>
      <c r="I27" t="str">
        <f>IF(INT(VLOOKUP($A27, Stats!$Q$8:$U$183, 5)) &gt; 0, _xlfn.CONCAT("+", VLOOKUP($A27, Stats!$Q$8:$U$183, 5), " Will"), "")</f>
        <v/>
      </c>
      <c r="J27">
        <v>45</v>
      </c>
      <c r="K27" t="s">
        <v>718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Y27" t="str">
        <f>IF(INT(VLOOKUP($A27, Stats!$Q$8:$U$183, 2)) &gt; 0, _xlfn.CONCAT("+", VLOOKUP($A27, Stats!$Q$8:$U$183, 2), " Dex"), "")</f>
        <v>+2 Dex</v>
      </c>
      <c r="Z27" t="str">
        <f>IF(INT(VLOOKUP($A27, Stats!$Q$8:$U$183, 3)) &gt; 0, _xlfn.CONCAT("+", VLOOKUP($A27, Stats!$Q$8:$U$183, 3), " Strength"), "")</f>
        <v/>
      </c>
      <c r="AA27" t="str">
        <f>IF(INT(VLOOKUP($A27, Stats!$Q$8:$U$183, 4)) &gt; 0, _xlfn.CONCAT("+", VLOOKUP($A27, Stats!$Q$8:$U$183, 4), " Magic"), "")</f>
        <v/>
      </c>
      <c r="AB27" t="str">
        <f>IF(INT(VLOOKUP($A27, Stats!$Q$8:$U$183, 5)) &gt; 0, _xlfn.CONCAT("+", VLOOKUP($A27, Stats!$Q$8:$U$183, 5), " Will"), "")</f>
        <v/>
      </c>
      <c r="AD27" t="str">
        <f t="shared" si="1"/>
        <v># 132 - Thief Hat</v>
      </c>
      <c r="AE27" t="str">
        <f t="shared" si="2"/>
        <v/>
      </c>
      <c r="AF27" t="str">
        <f t="shared" si="3"/>
        <v/>
      </c>
      <c r="AG27" t="str">
        <f t="shared" si="4"/>
        <v/>
      </c>
      <c r="AH27" t="str">
        <f t="shared" si="5"/>
        <v/>
      </c>
      <c r="AI27" t="str">
        <f t="shared" si="6"/>
        <v/>
      </c>
      <c r="AJ27" t="str">
        <f t="shared" si="7"/>
        <v/>
      </c>
      <c r="AK27" t="str">
        <f t="shared" si="8"/>
        <v/>
      </c>
      <c r="AL27" t="str">
        <f t="shared" si="9"/>
        <v># 132 - Thief Hat</v>
      </c>
      <c r="AM27" t="str">
        <f t="shared" si="10"/>
        <v># 132 - Thief Hat</v>
      </c>
      <c r="AN27" t="str">
        <f t="shared" si="11"/>
        <v># 132 - Thief Hat</v>
      </c>
      <c r="AO27" t="str">
        <f t="shared" si="12"/>
        <v/>
      </c>
    </row>
    <row r="28" spans="1:41" x14ac:dyDescent="0.25">
      <c r="A28" s="2">
        <v>46</v>
      </c>
      <c r="B28" s="1" t="s">
        <v>8</v>
      </c>
      <c r="C28" s="1" t="s">
        <v>8</v>
      </c>
      <c r="D28" s="1" t="s">
        <v>1031</v>
      </c>
      <c r="E28" s="1" t="s">
        <v>1032</v>
      </c>
      <c r="F28" t="str">
        <f>IF(INT(VLOOKUP($A28, Stats!$Q$8:$U$183, 2)) &gt; 0, _xlfn.CONCAT("+", VLOOKUP($A28, Stats!$Q$8:$U$183, 2), " Dex"), "")</f>
        <v/>
      </c>
      <c r="G28" t="str">
        <f>IF(INT(VLOOKUP($A28, Stats!$Q$8:$U$183, 3)) &gt; 0, _xlfn.CONCAT("+", VLOOKUP($A28, Stats!$Q$8:$U$183, 3), " Strength"), "")</f>
        <v/>
      </c>
      <c r="H28" t="str">
        <f>IF(INT(VLOOKUP($A28, Stats!$Q$8:$U$183, 4)) &gt; 0, _xlfn.CONCAT("+", VLOOKUP($A28, Stats!$Q$8:$U$183, 4), " Magic"), "")</f>
        <v>+1 Magic</v>
      </c>
      <c r="I28" t="str">
        <f>IF(INT(VLOOKUP($A28, Stats!$Q$8:$U$183, 5)) &gt; 0, _xlfn.CONCAT("+", VLOOKUP($A28, Stats!$Q$8:$U$183, 5), " Will"), "")</f>
        <v>+2 Will</v>
      </c>
      <c r="J28">
        <v>46</v>
      </c>
      <c r="K28" t="s">
        <v>720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Y28" t="str">
        <f>IF(INT(VLOOKUP($A28, Stats!$Q$8:$U$183, 2)) &gt; 0, _xlfn.CONCAT("+", VLOOKUP($A28, Stats!$Q$8:$U$183, 2), " Dex"), "")</f>
        <v/>
      </c>
      <c r="Z28" t="str">
        <f>IF(INT(VLOOKUP($A28, Stats!$Q$8:$U$183, 3)) &gt; 0, _xlfn.CONCAT("+", VLOOKUP($A28, Stats!$Q$8:$U$183, 3), " Strength"), "")</f>
        <v/>
      </c>
      <c r="AA28" t="str">
        <f>IF(INT(VLOOKUP($A28, Stats!$Q$8:$U$183, 4)) &gt; 0, _xlfn.CONCAT("+", VLOOKUP($A28, Stats!$Q$8:$U$183, 4), " Magic"), "")</f>
        <v>+1 Magic</v>
      </c>
      <c r="AB28" t="str">
        <f>IF(INT(VLOOKUP($A28, Stats!$Q$8:$U$183, 5)) &gt; 0, _xlfn.CONCAT("+", VLOOKUP($A28, Stats!$Q$8:$U$183, 5), " Will"), "")</f>
        <v>+2 Will</v>
      </c>
      <c r="AD28" t="str">
        <f t="shared" si="1"/>
        <v/>
      </c>
      <c r="AE28" t="str">
        <f t="shared" si="2"/>
        <v># 133 - Holy Miter</v>
      </c>
      <c r="AF28" t="str">
        <f t="shared" si="3"/>
        <v># 133 - Holy Miter</v>
      </c>
      <c r="AG28" t="str">
        <f t="shared" si="4"/>
        <v/>
      </c>
      <c r="AH28" t="str">
        <f t="shared" si="5"/>
        <v/>
      </c>
      <c r="AI28" t="str">
        <f t="shared" si="6"/>
        <v># 133 - Holy Miter</v>
      </c>
      <c r="AJ28" t="str">
        <f t="shared" si="7"/>
        <v># 133 - Holy Miter</v>
      </c>
      <c r="AK28" t="str">
        <f t="shared" si="8"/>
        <v/>
      </c>
      <c r="AL28" t="str">
        <f t="shared" si="9"/>
        <v/>
      </c>
      <c r="AM28" t="str">
        <f t="shared" si="10"/>
        <v/>
      </c>
      <c r="AN28" t="str">
        <f t="shared" si="11"/>
        <v/>
      </c>
      <c r="AO28" t="str">
        <f t="shared" si="12"/>
        <v/>
      </c>
    </row>
    <row r="29" spans="1:41" x14ac:dyDescent="0.25">
      <c r="A29" s="4">
        <v>51</v>
      </c>
      <c r="B29" s="3" t="s">
        <v>8</v>
      </c>
      <c r="C29" s="3" t="s">
        <v>8</v>
      </c>
      <c r="D29" s="3" t="s">
        <v>8</v>
      </c>
      <c r="E29" s="3" t="s">
        <v>1032</v>
      </c>
      <c r="F29" t="str">
        <f>IF(INT(VLOOKUP($A29, Stats!$Q$8:$U$183, 2)) &gt; 0, _xlfn.CONCAT("+", VLOOKUP($A29, Stats!$Q$8:$U$183, 2), " Dex"), "")</f>
        <v/>
      </c>
      <c r="G29" t="str">
        <f>IF(INT(VLOOKUP($A29, Stats!$Q$8:$U$183, 3)) &gt; 0, _xlfn.CONCAT("+", VLOOKUP($A29, Stats!$Q$8:$U$183, 3), " Strength"), "")</f>
        <v/>
      </c>
      <c r="H29" t="str">
        <f>IF(INT(VLOOKUP($A29, Stats!$Q$8:$U$183, 4)) &gt; 0, _xlfn.CONCAT("+", VLOOKUP($A29, Stats!$Q$8:$U$183, 4), " Magic"), "")</f>
        <v/>
      </c>
      <c r="I29" t="str">
        <f>IF(INT(VLOOKUP($A29, Stats!$Q$8:$U$183, 5)) &gt; 0, _xlfn.CONCAT("+", VLOOKUP($A29, Stats!$Q$8:$U$183, 5), " Will"), "")</f>
        <v>+1 Will</v>
      </c>
      <c r="J29">
        <v>51</v>
      </c>
      <c r="K29" t="s">
        <v>729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Y29" t="str">
        <f>IF(INT(VLOOKUP($A29, Stats!$Q$8:$U$183, 2)) &gt; 0, _xlfn.CONCAT("+", VLOOKUP($A29, Stats!$Q$8:$U$183, 2), " Dex"), "")</f>
        <v/>
      </c>
      <c r="Z29" t="str">
        <f>IF(INT(VLOOKUP($A29, Stats!$Q$8:$U$183, 3)) &gt; 0, _xlfn.CONCAT("+", VLOOKUP($A29, Stats!$Q$8:$U$183, 3), " Strength"), "")</f>
        <v/>
      </c>
      <c r="AA29" t="str">
        <f>IF(INT(VLOOKUP($A29, Stats!$Q$8:$U$183, 4)) &gt; 0, _xlfn.CONCAT("+", VLOOKUP($A29, Stats!$Q$8:$U$183, 4), " Magic"), "")</f>
        <v/>
      </c>
      <c r="AB29" t="str">
        <f>IF(INT(VLOOKUP($A29, Stats!$Q$8:$U$183, 5)) &gt; 0, _xlfn.CONCAT("+", VLOOKUP($A29, Stats!$Q$8:$U$183, 5), " Will"), "")</f>
        <v>+1 Will</v>
      </c>
      <c r="AD29" t="str">
        <f t="shared" si="1"/>
        <v/>
      </c>
      <c r="AE29" t="str">
        <f t="shared" si="2"/>
        <v/>
      </c>
      <c r="AF29" t="str">
        <f t="shared" si="3"/>
        <v/>
      </c>
      <c r="AG29" t="str">
        <f t="shared" si="4"/>
        <v># 138 - Iron Helm</v>
      </c>
      <c r="AH29" t="str">
        <f t="shared" si="5"/>
        <v># 138 - Iron Helm</v>
      </c>
      <c r="AI29" t="str">
        <f t="shared" si="6"/>
        <v/>
      </c>
      <c r="AJ29" t="str">
        <f t="shared" si="7"/>
        <v/>
      </c>
      <c r="AK29" t="str">
        <f t="shared" si="8"/>
        <v/>
      </c>
      <c r="AL29" t="str">
        <f t="shared" si="9"/>
        <v/>
      </c>
      <c r="AM29" t="str">
        <f t="shared" si="10"/>
        <v/>
      </c>
      <c r="AN29" t="str">
        <f t="shared" si="11"/>
        <v/>
      </c>
      <c r="AO29" t="str">
        <f t="shared" si="12"/>
        <v># 138 - Iron Helm</v>
      </c>
    </row>
    <row r="30" spans="1:41" x14ac:dyDescent="0.25">
      <c r="A30" s="2">
        <v>52</v>
      </c>
      <c r="B30" s="1" t="s">
        <v>8</v>
      </c>
      <c r="C30" s="1" t="s">
        <v>8</v>
      </c>
      <c r="D30" s="1" t="s">
        <v>8</v>
      </c>
      <c r="E30" s="1" t="s">
        <v>1032</v>
      </c>
      <c r="F30" t="str">
        <f>IF(INT(VLOOKUP($A30, Stats!$Q$8:$U$183, 2)) &gt; 0, _xlfn.CONCAT("+", VLOOKUP($A30, Stats!$Q$8:$U$183, 2), " Dex"), "")</f>
        <v/>
      </c>
      <c r="G30" t="str">
        <f>IF(INT(VLOOKUP($A30, Stats!$Q$8:$U$183, 3)) &gt; 0, _xlfn.CONCAT("+", VLOOKUP($A30, Stats!$Q$8:$U$183, 3), " Strength"), "")</f>
        <v/>
      </c>
      <c r="H30" t="str">
        <f>IF(INT(VLOOKUP($A30, Stats!$Q$8:$U$183, 4)) &gt; 0, _xlfn.CONCAT("+", VLOOKUP($A30, Stats!$Q$8:$U$183, 4), " Magic"), "")</f>
        <v/>
      </c>
      <c r="I30" t="str">
        <f>IF(INT(VLOOKUP($A30, Stats!$Q$8:$U$183, 5)) &gt; 0, _xlfn.CONCAT("+", VLOOKUP($A30, Stats!$Q$8:$U$183, 5), " Will"), "")</f>
        <v>+2 Will</v>
      </c>
      <c r="J30">
        <v>52</v>
      </c>
      <c r="K30" t="s">
        <v>732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Y30" t="str">
        <f>IF(INT(VLOOKUP($A30, Stats!$Q$8:$U$183, 2)) &gt; 0, _xlfn.CONCAT("+", VLOOKUP($A30, Stats!$Q$8:$U$183, 2), " Dex"), "")</f>
        <v/>
      </c>
      <c r="Z30" t="str">
        <f>IF(INT(VLOOKUP($A30, Stats!$Q$8:$U$183, 3)) &gt; 0, _xlfn.CONCAT("+", VLOOKUP($A30, Stats!$Q$8:$U$183, 3), " Strength"), "")</f>
        <v/>
      </c>
      <c r="AA30" t="str">
        <f>IF(INT(VLOOKUP($A30, Stats!$Q$8:$U$183, 4)) &gt; 0, _xlfn.CONCAT("+", VLOOKUP($A30, Stats!$Q$8:$U$183, 4), " Magic"), "")</f>
        <v/>
      </c>
      <c r="AB30" t="str">
        <f>IF(INT(VLOOKUP($A30, Stats!$Q$8:$U$183, 5)) &gt; 0, _xlfn.CONCAT("+", VLOOKUP($A30, Stats!$Q$8:$U$183, 5), " Will"), "")</f>
        <v>+2 Will</v>
      </c>
      <c r="AD30" t="str">
        <f t="shared" si="1"/>
        <v/>
      </c>
      <c r="AE30" t="str">
        <f t="shared" si="2"/>
        <v/>
      </c>
      <c r="AF30" t="str">
        <f t="shared" si="3"/>
        <v/>
      </c>
      <c r="AG30" t="str">
        <f t="shared" si="4"/>
        <v># 139 - Barbut</v>
      </c>
      <c r="AH30" t="str">
        <f t="shared" si="5"/>
        <v># 139 - Barbut</v>
      </c>
      <c r="AI30" t="str">
        <f t="shared" si="6"/>
        <v/>
      </c>
      <c r="AJ30" t="str">
        <f t="shared" si="7"/>
        <v/>
      </c>
      <c r="AK30" t="str">
        <f t="shared" si="8"/>
        <v/>
      </c>
      <c r="AL30" t="str">
        <f t="shared" si="9"/>
        <v/>
      </c>
      <c r="AM30" t="str">
        <f t="shared" si="10"/>
        <v/>
      </c>
      <c r="AN30" t="str">
        <f t="shared" si="11"/>
        <v/>
      </c>
      <c r="AO30" t="str">
        <f t="shared" si="12"/>
        <v># 139 - Barbut</v>
      </c>
    </row>
    <row r="31" spans="1:41" x14ac:dyDescent="0.25">
      <c r="A31" s="4">
        <v>53</v>
      </c>
      <c r="B31" s="3" t="s">
        <v>8</v>
      </c>
      <c r="C31" s="3" t="s">
        <v>8</v>
      </c>
      <c r="D31" s="3" t="s">
        <v>8</v>
      </c>
      <c r="E31" s="3" t="s">
        <v>1032</v>
      </c>
      <c r="F31" t="str">
        <f>IF(INT(VLOOKUP($A31, Stats!$Q$8:$U$183, 2)) &gt; 0, _xlfn.CONCAT("+", VLOOKUP($A31, Stats!$Q$8:$U$183, 2), " Dex"), "")</f>
        <v/>
      </c>
      <c r="G31" t="str">
        <f>IF(INT(VLOOKUP($A31, Stats!$Q$8:$U$183, 3)) &gt; 0, _xlfn.CONCAT("+", VLOOKUP($A31, Stats!$Q$8:$U$183, 3), " Strength"), "")</f>
        <v/>
      </c>
      <c r="H31" t="str">
        <f>IF(INT(VLOOKUP($A31, Stats!$Q$8:$U$183, 4)) &gt; 0, _xlfn.CONCAT("+", VLOOKUP($A31, Stats!$Q$8:$U$183, 4), " Magic"), "")</f>
        <v/>
      </c>
      <c r="I31" t="str">
        <f>IF(INT(VLOOKUP($A31, Stats!$Q$8:$U$183, 5)) &gt; 0, _xlfn.CONCAT("+", VLOOKUP($A31, Stats!$Q$8:$U$183, 5), " Will"), "")</f>
        <v>+1 Will</v>
      </c>
      <c r="J31">
        <v>53</v>
      </c>
      <c r="K31" t="s">
        <v>735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Y31" t="str">
        <f>IF(INT(VLOOKUP($A31, Stats!$Q$8:$U$183, 2)) &gt; 0, _xlfn.CONCAT("+", VLOOKUP($A31, Stats!$Q$8:$U$183, 2), " Dex"), "")</f>
        <v/>
      </c>
      <c r="Z31" t="str">
        <f>IF(INT(VLOOKUP($A31, Stats!$Q$8:$U$183, 3)) &gt; 0, _xlfn.CONCAT("+", VLOOKUP($A31, Stats!$Q$8:$U$183, 3), " Strength"), "")</f>
        <v/>
      </c>
      <c r="AA31" t="str">
        <f>IF(INT(VLOOKUP($A31, Stats!$Q$8:$U$183, 4)) &gt; 0, _xlfn.CONCAT("+", VLOOKUP($A31, Stats!$Q$8:$U$183, 4), " Magic"), "")</f>
        <v/>
      </c>
      <c r="AB31" t="str">
        <f>IF(INT(VLOOKUP($A31, Stats!$Q$8:$U$183, 5)) &gt; 0, _xlfn.CONCAT("+", VLOOKUP($A31, Stats!$Q$8:$U$183, 5), " Will"), "")</f>
        <v>+1 Will</v>
      </c>
      <c r="AD31" t="str">
        <f t="shared" si="1"/>
        <v/>
      </c>
      <c r="AE31" t="str">
        <f t="shared" si="2"/>
        <v/>
      </c>
      <c r="AF31" t="str">
        <f t="shared" si="3"/>
        <v/>
      </c>
      <c r="AG31" t="str">
        <f t="shared" si="4"/>
        <v># 140 - Mythril Helm</v>
      </c>
      <c r="AH31" t="str">
        <f t="shared" si="5"/>
        <v># 140 - Mythril Helm</v>
      </c>
      <c r="AI31" t="str">
        <f t="shared" si="6"/>
        <v/>
      </c>
      <c r="AJ31" t="str">
        <f t="shared" si="7"/>
        <v/>
      </c>
      <c r="AK31" t="str">
        <f t="shared" si="8"/>
        <v/>
      </c>
      <c r="AL31" t="str">
        <f t="shared" si="9"/>
        <v/>
      </c>
      <c r="AM31" t="str">
        <f t="shared" si="10"/>
        <v/>
      </c>
      <c r="AN31" t="str">
        <f t="shared" si="11"/>
        <v/>
      </c>
      <c r="AO31" t="str">
        <f t="shared" si="12"/>
        <v># 140 - Mythril Helm</v>
      </c>
    </row>
    <row r="32" spans="1:41" x14ac:dyDescent="0.25">
      <c r="A32" s="2">
        <v>54</v>
      </c>
      <c r="B32" s="1" t="s">
        <v>8</v>
      </c>
      <c r="C32" s="1" t="s">
        <v>8</v>
      </c>
      <c r="D32" s="1" t="s">
        <v>1031</v>
      </c>
      <c r="E32" s="1" t="s">
        <v>8</v>
      </c>
      <c r="F32" t="str">
        <f>IF(INT(VLOOKUP($A32, Stats!$Q$8:$U$183, 2)) &gt; 0, _xlfn.CONCAT("+", VLOOKUP($A32, Stats!$Q$8:$U$183, 2), " Dex"), "")</f>
        <v/>
      </c>
      <c r="G32" t="str">
        <f>IF(INT(VLOOKUP($A32, Stats!$Q$8:$U$183, 3)) &gt; 0, _xlfn.CONCAT("+", VLOOKUP($A32, Stats!$Q$8:$U$183, 3), " Strength"), "")</f>
        <v/>
      </c>
      <c r="H32" t="str">
        <f>IF(INT(VLOOKUP($A32, Stats!$Q$8:$U$183, 4)) &gt; 0, _xlfn.CONCAT("+", VLOOKUP($A32, Stats!$Q$8:$U$183, 4), " Magic"), "")</f>
        <v>+1 Magic</v>
      </c>
      <c r="I32" t="str">
        <f>IF(INT(VLOOKUP($A32, Stats!$Q$8:$U$183, 5)) &gt; 0, _xlfn.CONCAT("+", VLOOKUP($A32, Stats!$Q$8:$U$183, 5), " Will"), "")</f>
        <v/>
      </c>
      <c r="J32">
        <v>54</v>
      </c>
      <c r="K32" t="s">
        <v>738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Y32" t="str">
        <f>IF(INT(VLOOKUP($A32, Stats!$Q$8:$U$183, 2)) &gt; 0, _xlfn.CONCAT("+", VLOOKUP($A32, Stats!$Q$8:$U$183, 2), " Dex"), "")</f>
        <v/>
      </c>
      <c r="Z32" t="str">
        <f>IF(INT(VLOOKUP($A32, Stats!$Q$8:$U$183, 3)) &gt; 0, _xlfn.CONCAT("+", VLOOKUP($A32, Stats!$Q$8:$U$183, 3), " Strength"), "")</f>
        <v/>
      </c>
      <c r="AA32" t="str">
        <f>IF(INT(VLOOKUP($A32, Stats!$Q$8:$U$183, 4)) &gt; 0, _xlfn.CONCAT("+", VLOOKUP($A32, Stats!$Q$8:$U$183, 4), " Magic"), "")</f>
        <v>+1 Magic</v>
      </c>
      <c r="AB32" t="str">
        <f>IF(INT(VLOOKUP($A32, Stats!$Q$8:$U$183, 5)) &gt; 0, _xlfn.CONCAT("+", VLOOKUP($A32, Stats!$Q$8:$U$183, 5), " Will"), "")</f>
        <v/>
      </c>
      <c r="AD32" t="str">
        <f t="shared" si="1"/>
        <v/>
      </c>
      <c r="AE32" t="str">
        <f t="shared" si="2"/>
        <v/>
      </c>
      <c r="AF32" t="str">
        <f t="shared" si="3"/>
        <v/>
      </c>
      <c r="AG32" t="str">
        <f t="shared" si="4"/>
        <v># 141 - Gold Helm</v>
      </c>
      <c r="AH32" t="str">
        <f t="shared" si="5"/>
        <v># 141 - Gold Helm</v>
      </c>
      <c r="AI32" t="str">
        <f t="shared" si="6"/>
        <v/>
      </c>
      <c r="AJ32" t="str">
        <f t="shared" si="7"/>
        <v/>
      </c>
      <c r="AK32" t="str">
        <f t="shared" si="8"/>
        <v/>
      </c>
      <c r="AL32" t="str">
        <f t="shared" si="9"/>
        <v/>
      </c>
      <c r="AM32" t="str">
        <f t="shared" si="10"/>
        <v/>
      </c>
      <c r="AN32" t="str">
        <f t="shared" si="11"/>
        <v/>
      </c>
      <c r="AO32" t="str">
        <f t="shared" si="12"/>
        <v># 141 - Gold Helm</v>
      </c>
    </row>
    <row r="33" spans="1:41" x14ac:dyDescent="0.25">
      <c r="A33" s="4">
        <v>55</v>
      </c>
      <c r="B33" s="3" t="s">
        <v>8</v>
      </c>
      <c r="C33" s="3" t="s">
        <v>1215</v>
      </c>
      <c r="D33" s="3" t="s">
        <v>8</v>
      </c>
      <c r="E33" s="3" t="s">
        <v>8</v>
      </c>
      <c r="F33" t="str">
        <f>IF(INT(VLOOKUP($A33, Stats!$Q$8:$U$183, 2)) &gt; 0, _xlfn.CONCAT("+", VLOOKUP($A33, Stats!$Q$8:$U$183, 2), " Dex"), "")</f>
        <v/>
      </c>
      <c r="G33" t="str">
        <f>IF(INT(VLOOKUP($A33, Stats!$Q$8:$U$183, 3)) &gt; 0, _xlfn.CONCAT("+", VLOOKUP($A33, Stats!$Q$8:$U$183, 3), " Strength"), "")</f>
        <v>+1 Strength</v>
      </c>
      <c r="H33" t="str">
        <f>IF(INT(VLOOKUP($A33, Stats!$Q$8:$U$183, 4)) &gt; 0, _xlfn.CONCAT("+", VLOOKUP($A33, Stats!$Q$8:$U$183, 4), " Magic"), "")</f>
        <v/>
      </c>
      <c r="I33" t="str">
        <f>IF(INT(VLOOKUP($A33, Stats!$Q$8:$U$183, 5)) &gt; 0, _xlfn.CONCAT("+", VLOOKUP($A33, Stats!$Q$8:$U$183, 5), " Will"), "")</f>
        <v/>
      </c>
      <c r="J33">
        <v>55</v>
      </c>
      <c r="K33" t="s">
        <v>741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Y33" t="str">
        <f>IF(INT(VLOOKUP($A33, Stats!$Q$8:$U$183, 2)) &gt; 0, _xlfn.CONCAT("+", VLOOKUP($A33, Stats!$Q$8:$U$183, 2), " Dex"), "")</f>
        <v/>
      </c>
      <c r="Z33" t="str">
        <f>IF(INT(VLOOKUP($A33, Stats!$Q$8:$U$183, 3)) &gt; 0, _xlfn.CONCAT("+", VLOOKUP($A33, Stats!$Q$8:$U$183, 3), " Strength"), "")</f>
        <v>+1 Strength</v>
      </c>
      <c r="AA33" t="str">
        <f>IF(INT(VLOOKUP($A33, Stats!$Q$8:$U$183, 4)) &gt; 0, _xlfn.CONCAT("+", VLOOKUP($A33, Stats!$Q$8:$U$183, 4), " Magic"), "")</f>
        <v/>
      </c>
      <c r="AB33" t="str">
        <f>IF(INT(VLOOKUP($A33, Stats!$Q$8:$U$183, 5)) &gt; 0, _xlfn.CONCAT("+", VLOOKUP($A33, Stats!$Q$8:$U$183, 5), " Will"), "")</f>
        <v/>
      </c>
      <c r="AD33" t="str">
        <f t="shared" si="1"/>
        <v/>
      </c>
      <c r="AE33" t="str">
        <f t="shared" si="2"/>
        <v/>
      </c>
      <c r="AF33" t="str">
        <f t="shared" si="3"/>
        <v/>
      </c>
      <c r="AG33" t="str">
        <f t="shared" si="4"/>
        <v># 142 - Cross Helm</v>
      </c>
      <c r="AH33" t="str">
        <f t="shared" si="5"/>
        <v># 142 - Cross Helm</v>
      </c>
      <c r="AI33" t="str">
        <f t="shared" si="6"/>
        <v/>
      </c>
      <c r="AJ33" t="str">
        <f t="shared" si="7"/>
        <v/>
      </c>
      <c r="AK33" t="str">
        <f t="shared" si="8"/>
        <v/>
      </c>
      <c r="AL33" t="str">
        <f t="shared" si="9"/>
        <v/>
      </c>
      <c r="AM33" t="str">
        <f t="shared" si="10"/>
        <v/>
      </c>
      <c r="AN33" t="str">
        <f t="shared" si="11"/>
        <v/>
      </c>
      <c r="AO33" t="str">
        <f t="shared" si="12"/>
        <v># 142 - Cross Helm</v>
      </c>
    </row>
    <row r="34" spans="1:41" x14ac:dyDescent="0.25">
      <c r="A34" s="2">
        <v>56</v>
      </c>
      <c r="B34" s="1" t="s">
        <v>8</v>
      </c>
      <c r="C34" s="1" t="s">
        <v>8</v>
      </c>
      <c r="D34" s="1" t="s">
        <v>8</v>
      </c>
      <c r="E34" s="1" t="s">
        <v>1032</v>
      </c>
      <c r="F34" t="str">
        <f>IF(INT(VLOOKUP($A34, Stats!$Q$8:$U$183, 2)) &gt; 0, _xlfn.CONCAT("+", VLOOKUP($A34, Stats!$Q$8:$U$183, 2), " Dex"), "")</f>
        <v/>
      </c>
      <c r="G34" t="str">
        <f>IF(INT(VLOOKUP($A34, Stats!$Q$8:$U$183, 3)) &gt; 0, _xlfn.CONCAT("+", VLOOKUP($A34, Stats!$Q$8:$U$183, 3), " Strength"), "")</f>
        <v/>
      </c>
      <c r="H34" t="str">
        <f>IF(INT(VLOOKUP($A34, Stats!$Q$8:$U$183, 4)) &gt; 0, _xlfn.CONCAT("+", VLOOKUP($A34, Stats!$Q$8:$U$183, 4), " Magic"), "")</f>
        <v/>
      </c>
      <c r="I34" t="str">
        <f>IF(INT(VLOOKUP($A34, Stats!$Q$8:$U$183, 5)) &gt; 0, _xlfn.CONCAT("+", VLOOKUP($A34, Stats!$Q$8:$U$183, 5), " Will"), "")</f>
        <v>+1 Will</v>
      </c>
      <c r="J34">
        <v>56</v>
      </c>
      <c r="K34" t="s">
        <v>744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Y34" t="str">
        <f>IF(INT(VLOOKUP($A34, Stats!$Q$8:$U$183, 2)) &gt; 0, _xlfn.CONCAT("+", VLOOKUP($A34, Stats!$Q$8:$U$183, 2), " Dex"), "")</f>
        <v/>
      </c>
      <c r="Z34" t="str">
        <f>IF(INT(VLOOKUP($A34, Stats!$Q$8:$U$183, 3)) &gt; 0, _xlfn.CONCAT("+", VLOOKUP($A34, Stats!$Q$8:$U$183, 3), " Strength"), "")</f>
        <v/>
      </c>
      <c r="AA34" t="str">
        <f>IF(INT(VLOOKUP($A34, Stats!$Q$8:$U$183, 4)) &gt; 0, _xlfn.CONCAT("+", VLOOKUP($A34, Stats!$Q$8:$U$183, 4), " Magic"), "")</f>
        <v/>
      </c>
      <c r="AB34" t="str">
        <f>IF(INT(VLOOKUP($A34, Stats!$Q$8:$U$183, 5)) &gt; 0, _xlfn.CONCAT("+", VLOOKUP($A34, Stats!$Q$8:$U$183, 5), " Will"), "")</f>
        <v>+1 Will</v>
      </c>
      <c r="AD34" t="str">
        <f t="shared" si="1"/>
        <v/>
      </c>
      <c r="AE34" t="str">
        <f t="shared" si="2"/>
        <v/>
      </c>
      <c r="AF34" t="str">
        <f t="shared" si="3"/>
        <v/>
      </c>
      <c r="AG34" t="str">
        <f t="shared" si="4"/>
        <v># 143 - Diamond Helm</v>
      </c>
      <c r="AH34" t="str">
        <f t="shared" si="5"/>
        <v># 143 - Diamond Helm</v>
      </c>
      <c r="AI34" t="str">
        <f t="shared" si="6"/>
        <v/>
      </c>
      <c r="AJ34" t="str">
        <f t="shared" si="7"/>
        <v/>
      </c>
      <c r="AK34" t="str">
        <f t="shared" si="8"/>
        <v/>
      </c>
      <c r="AL34" t="str">
        <f t="shared" si="9"/>
        <v/>
      </c>
      <c r="AM34" t="str">
        <f t="shared" si="10"/>
        <v/>
      </c>
      <c r="AN34" t="str">
        <f t="shared" si="11"/>
        <v/>
      </c>
      <c r="AO34" t="str">
        <f t="shared" si="12"/>
        <v># 143 - Diamond Helm</v>
      </c>
    </row>
    <row r="35" spans="1:41" x14ac:dyDescent="0.25">
      <c r="A35" s="4">
        <v>58</v>
      </c>
      <c r="B35" s="3" t="s">
        <v>8</v>
      </c>
      <c r="C35" s="3" t="s">
        <v>1215</v>
      </c>
      <c r="D35" s="3" t="s">
        <v>1031</v>
      </c>
      <c r="E35" s="3" t="s">
        <v>8</v>
      </c>
      <c r="F35" t="str">
        <f>IF(INT(VLOOKUP($A35, Stats!$Q$8:$U$183, 2)) &gt; 0, _xlfn.CONCAT("+", VLOOKUP($A35, Stats!$Q$8:$U$183, 2), " Dex"), "")</f>
        <v/>
      </c>
      <c r="G35" t="str">
        <f>IF(INT(VLOOKUP($A35, Stats!$Q$8:$U$183, 3)) &gt; 0, _xlfn.CONCAT("+", VLOOKUP($A35, Stats!$Q$8:$U$183, 3), " Strength"), "")</f>
        <v>+1 Strength</v>
      </c>
      <c r="H35" t="str">
        <f>IF(INT(VLOOKUP($A35, Stats!$Q$8:$U$183, 4)) &gt; 0, _xlfn.CONCAT("+", VLOOKUP($A35, Stats!$Q$8:$U$183, 4), " Magic"), "")</f>
        <v>+1 Magic</v>
      </c>
      <c r="I35" t="str">
        <f>IF(INT(VLOOKUP($A35, Stats!$Q$8:$U$183, 5)) &gt; 0, _xlfn.CONCAT("+", VLOOKUP($A35, Stats!$Q$8:$U$183, 5), " Will"), "")</f>
        <v/>
      </c>
      <c r="J35">
        <v>58</v>
      </c>
      <c r="K35" t="s">
        <v>751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Y35" t="str">
        <f>IF(INT(VLOOKUP($A35, Stats!$Q$8:$U$183, 2)) &gt; 0, _xlfn.CONCAT("+", VLOOKUP($A35, Stats!$Q$8:$U$183, 2), " Dex"), "")</f>
        <v/>
      </c>
      <c r="Z35" t="str">
        <f>IF(INT(VLOOKUP($A35, Stats!$Q$8:$U$183, 3)) &gt; 0, _xlfn.CONCAT("+", VLOOKUP($A35, Stats!$Q$8:$U$183, 3), " Strength"), "")</f>
        <v>+1 Strength</v>
      </c>
      <c r="AA35" t="str">
        <f>IF(INT(VLOOKUP($A35, Stats!$Q$8:$U$183, 4)) &gt; 0, _xlfn.CONCAT("+", VLOOKUP($A35, Stats!$Q$8:$U$183, 4), " Magic"), "")</f>
        <v>+1 Magic</v>
      </c>
      <c r="AB35" t="str">
        <f>IF(INT(VLOOKUP($A35, Stats!$Q$8:$U$183, 5)) &gt; 0, _xlfn.CONCAT("+", VLOOKUP($A35, Stats!$Q$8:$U$183, 5), " Will"), "")</f>
        <v/>
      </c>
      <c r="AD35" t="str">
        <f t="shared" si="1"/>
        <v/>
      </c>
      <c r="AE35" t="str">
        <f t="shared" si="2"/>
        <v/>
      </c>
      <c r="AF35" t="str">
        <f t="shared" si="3"/>
        <v/>
      </c>
      <c r="AG35" t="str">
        <f t="shared" si="4"/>
        <v># 145 - Kaiser Helm</v>
      </c>
      <c r="AH35" t="str">
        <f t="shared" si="5"/>
        <v># 145 - Kaiser Helm</v>
      </c>
      <c r="AI35" t="str">
        <f t="shared" si="6"/>
        <v/>
      </c>
      <c r="AJ35" t="str">
        <f t="shared" si="7"/>
        <v/>
      </c>
      <c r="AK35" t="str">
        <f t="shared" si="8"/>
        <v/>
      </c>
      <c r="AL35" t="str">
        <f t="shared" si="9"/>
        <v/>
      </c>
      <c r="AM35" t="str">
        <f t="shared" si="10"/>
        <v/>
      </c>
      <c r="AN35" t="str">
        <f t="shared" si="11"/>
        <v/>
      </c>
      <c r="AO35" t="str">
        <f t="shared" si="12"/>
        <v># 145 - Kaiser Helm</v>
      </c>
    </row>
    <row r="36" spans="1:41" x14ac:dyDescent="0.25">
      <c r="A36" s="2">
        <v>59</v>
      </c>
      <c r="B36" s="1" t="s">
        <v>8</v>
      </c>
      <c r="C36" s="1" t="s">
        <v>8</v>
      </c>
      <c r="D36" s="1" t="s">
        <v>1031</v>
      </c>
      <c r="E36" s="1" t="s">
        <v>8</v>
      </c>
      <c r="F36" t="str">
        <f>IF(INT(VLOOKUP($A36, Stats!$Q$8:$U$183, 2)) &gt; 0, _xlfn.CONCAT("+", VLOOKUP($A36, Stats!$Q$8:$U$183, 2), " Dex"), "")</f>
        <v/>
      </c>
      <c r="G36" t="str">
        <f>IF(INT(VLOOKUP($A36, Stats!$Q$8:$U$183, 3)) &gt; 0, _xlfn.CONCAT("+", VLOOKUP($A36, Stats!$Q$8:$U$183, 3), " Strength"), "")</f>
        <v/>
      </c>
      <c r="H36" t="str">
        <f>IF(INT(VLOOKUP($A36, Stats!$Q$8:$U$183, 4)) &gt; 0, _xlfn.CONCAT("+", VLOOKUP($A36, Stats!$Q$8:$U$183, 4), " Magic"), "")</f>
        <v>+2 Magic</v>
      </c>
      <c r="I36" t="str">
        <f>IF(INT(VLOOKUP($A36, Stats!$Q$8:$U$183, 5)) &gt; 0, _xlfn.CONCAT("+", VLOOKUP($A36, Stats!$Q$8:$U$183, 5), " Will"), "")</f>
        <v/>
      </c>
      <c r="J36">
        <v>59</v>
      </c>
      <c r="K36" t="s">
        <v>753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Y36" t="str">
        <f>IF(INT(VLOOKUP($A36, Stats!$Q$8:$U$183, 2)) &gt; 0, _xlfn.CONCAT("+", VLOOKUP($A36, Stats!$Q$8:$U$183, 2), " Dex"), "")</f>
        <v/>
      </c>
      <c r="Z36" t="str">
        <f>IF(INT(VLOOKUP($A36, Stats!$Q$8:$U$183, 3)) &gt; 0, _xlfn.CONCAT("+", VLOOKUP($A36, Stats!$Q$8:$U$183, 3), " Strength"), "")</f>
        <v/>
      </c>
      <c r="AA36" t="str">
        <f>IF(INT(VLOOKUP($A36, Stats!$Q$8:$U$183, 4)) &gt; 0, _xlfn.CONCAT("+", VLOOKUP($A36, Stats!$Q$8:$U$183, 4), " Magic"), "")</f>
        <v>+2 Magic</v>
      </c>
      <c r="AB36" t="str">
        <f>IF(INT(VLOOKUP($A36, Stats!$Q$8:$U$183, 5)) &gt; 0, _xlfn.CONCAT("+", VLOOKUP($A36, Stats!$Q$8:$U$183, 5), " Will"), "")</f>
        <v/>
      </c>
      <c r="AD36" t="str">
        <f t="shared" si="1"/>
        <v/>
      </c>
      <c r="AE36" t="str">
        <f t="shared" si="2"/>
        <v/>
      </c>
      <c r="AF36" t="str">
        <f t="shared" si="3"/>
        <v/>
      </c>
      <c r="AG36" t="str">
        <f t="shared" si="4"/>
        <v># 146 - Genji Helmet</v>
      </c>
      <c r="AH36" t="str">
        <f t="shared" si="5"/>
        <v># 146 - Genji Helmet</v>
      </c>
      <c r="AI36" t="str">
        <f t="shared" si="6"/>
        <v/>
      </c>
      <c r="AJ36" t="str">
        <f t="shared" si="7"/>
        <v/>
      </c>
      <c r="AK36" t="str">
        <f t="shared" si="8"/>
        <v/>
      </c>
      <c r="AL36" t="str">
        <f t="shared" si="9"/>
        <v/>
      </c>
      <c r="AM36" t="str">
        <f t="shared" si="10"/>
        <v/>
      </c>
      <c r="AN36" t="str">
        <f t="shared" si="11"/>
        <v/>
      </c>
      <c r="AO36" t="str">
        <f t="shared" si="12"/>
        <v># 146 - Genji Helmet</v>
      </c>
    </row>
    <row r="37" spans="1:41" x14ac:dyDescent="0.25">
      <c r="A37" s="4">
        <v>60</v>
      </c>
      <c r="B37" s="3" t="s">
        <v>1216</v>
      </c>
      <c r="C37" s="3" t="s">
        <v>8</v>
      </c>
      <c r="D37" s="3" t="s">
        <v>8</v>
      </c>
      <c r="E37" s="3" t="s">
        <v>8</v>
      </c>
      <c r="F37" t="str">
        <f>IF(INT(VLOOKUP($A37, Stats!$Q$8:$U$183, 2)) &gt; 0, _xlfn.CONCAT("+", VLOOKUP($A37, Stats!$Q$8:$U$183, 2), " Dex"), "")</f>
        <v>+1 Dex</v>
      </c>
      <c r="G37" t="str">
        <f>IF(INT(VLOOKUP($A37, Stats!$Q$8:$U$183, 3)) &gt; 0, _xlfn.CONCAT("+", VLOOKUP($A37, Stats!$Q$8:$U$183, 3), " Strength"), "")</f>
        <v/>
      </c>
      <c r="H37" t="str">
        <f>IF(INT(VLOOKUP($A37, Stats!$Q$8:$U$183, 4)) &gt; 0, _xlfn.CONCAT("+", VLOOKUP($A37, Stats!$Q$8:$U$183, 4), " Magic"), "")</f>
        <v/>
      </c>
      <c r="I37" t="str">
        <f>IF(INT(VLOOKUP($A37, Stats!$Q$8:$U$183, 5)) &gt; 0, _xlfn.CONCAT("+", VLOOKUP($A37, Stats!$Q$8:$U$183, 5), " Will"), "")</f>
        <v/>
      </c>
      <c r="J37">
        <v>60</v>
      </c>
      <c r="K37" t="s">
        <v>754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Y37" t="str">
        <f>IF(INT(VLOOKUP($A37, Stats!$Q$8:$U$183, 2)) &gt; 0, _xlfn.CONCAT("+", VLOOKUP($A37, Stats!$Q$8:$U$183, 2), " Dex"), "")</f>
        <v>+1 Dex</v>
      </c>
      <c r="Z37" t="str">
        <f>IF(INT(VLOOKUP($A37, Stats!$Q$8:$U$183, 3)) &gt; 0, _xlfn.CONCAT("+", VLOOKUP($A37, Stats!$Q$8:$U$183, 3), " Strength"), "")</f>
        <v/>
      </c>
      <c r="AA37" t="str">
        <f>IF(INT(VLOOKUP($A37, Stats!$Q$8:$U$183, 4)) &gt; 0, _xlfn.CONCAT("+", VLOOKUP($A37, Stats!$Q$8:$U$183, 4), " Magic"), "")</f>
        <v/>
      </c>
      <c r="AB37" t="str">
        <f>IF(INT(VLOOKUP($A37, Stats!$Q$8:$U$183, 5)) &gt; 0, _xlfn.CONCAT("+", VLOOKUP($A37, Stats!$Q$8:$U$183, 5), " Will"), "")</f>
        <v/>
      </c>
      <c r="AD37" t="str">
        <f t="shared" si="1"/>
        <v/>
      </c>
      <c r="AE37" t="str">
        <f t="shared" si="2"/>
        <v/>
      </c>
      <c r="AF37" t="str">
        <f t="shared" si="3"/>
        <v/>
      </c>
      <c r="AG37" t="str">
        <f t="shared" si="4"/>
        <v># 147 - Grand Helm</v>
      </c>
      <c r="AH37" t="str">
        <f t="shared" si="5"/>
        <v># 147 - Grand Helm</v>
      </c>
      <c r="AI37" t="str">
        <f t="shared" si="6"/>
        <v/>
      </c>
      <c r="AJ37" t="str">
        <f t="shared" si="7"/>
        <v/>
      </c>
      <c r="AK37" t="str">
        <f t="shared" si="8"/>
        <v/>
      </c>
      <c r="AL37" t="str">
        <f t="shared" si="9"/>
        <v/>
      </c>
      <c r="AM37" t="str">
        <f t="shared" si="10"/>
        <v/>
      </c>
      <c r="AN37" t="str">
        <f t="shared" si="11"/>
        <v/>
      </c>
      <c r="AO37" t="str">
        <f t="shared" si="12"/>
        <v># 147 - Grand Helm</v>
      </c>
    </row>
    <row r="38" spans="1:41" x14ac:dyDescent="0.25">
      <c r="A38" s="2">
        <v>65</v>
      </c>
      <c r="B38" s="1" t="s">
        <v>8</v>
      </c>
      <c r="C38" s="1" t="s">
        <v>8</v>
      </c>
      <c r="D38" s="1" t="s">
        <v>8</v>
      </c>
      <c r="E38" s="1" t="s">
        <v>1032</v>
      </c>
      <c r="F38" t="str">
        <f>IF(INT(VLOOKUP($A38, Stats!$Q$8:$U$183, 2)) &gt; 0, _xlfn.CONCAT("+", VLOOKUP($A38, Stats!$Q$8:$U$183, 2), " Dex"), "")</f>
        <v/>
      </c>
      <c r="G38" t="str">
        <f>IF(INT(VLOOKUP($A38, Stats!$Q$8:$U$183, 3)) &gt; 0, _xlfn.CONCAT("+", VLOOKUP($A38, Stats!$Q$8:$U$183, 3), " Strength"), "")</f>
        <v/>
      </c>
      <c r="H38" t="str">
        <f>IF(INT(VLOOKUP($A38, Stats!$Q$8:$U$183, 4)) &gt; 0, _xlfn.CONCAT("+", VLOOKUP($A38, Stats!$Q$8:$U$183, 4), " Magic"), "")</f>
        <v/>
      </c>
      <c r="I38" t="str">
        <f>IF(INT(VLOOKUP($A38, Stats!$Q$8:$U$183, 5)) &gt; 0, _xlfn.CONCAT("+", VLOOKUP($A38, Stats!$Q$8:$U$183, 5), " Will"), "")</f>
        <v>+1 Will</v>
      </c>
      <c r="J38">
        <v>65</v>
      </c>
      <c r="K38" t="s">
        <v>766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Y38" t="str">
        <f>IF(INT(VLOOKUP($A38, Stats!$Q$8:$U$183, 2)) &gt; 0, _xlfn.CONCAT("+", VLOOKUP($A38, Stats!$Q$8:$U$183, 2), " Dex"), "")</f>
        <v/>
      </c>
      <c r="Z38" t="str">
        <f>IF(INT(VLOOKUP($A38, Stats!$Q$8:$U$183, 3)) &gt; 0, _xlfn.CONCAT("+", VLOOKUP($A38, Stats!$Q$8:$U$183, 3), " Strength"), "")</f>
        <v/>
      </c>
      <c r="AA38" t="str">
        <f>IF(INT(VLOOKUP($A38, Stats!$Q$8:$U$183, 4)) &gt; 0, _xlfn.CONCAT("+", VLOOKUP($A38, Stats!$Q$8:$U$183, 4), " Magic"), "")</f>
        <v/>
      </c>
      <c r="AB38" t="str">
        <f>IF(INT(VLOOKUP($A38, Stats!$Q$8:$U$183, 5)) &gt; 0, _xlfn.CONCAT("+", VLOOKUP($A38, Stats!$Q$8:$U$183, 5), " Will"), "")</f>
        <v>+1 Will</v>
      </c>
      <c r="AD38" t="str">
        <f t="shared" si="1"/>
        <v># 152 - Bronze Vest</v>
      </c>
      <c r="AE38" t="str">
        <f t="shared" si="2"/>
        <v># 152 - Bronze Vest</v>
      </c>
      <c r="AF38" t="str">
        <f t="shared" si="3"/>
        <v># 152 - Bronze Vest</v>
      </c>
      <c r="AG38" t="str">
        <f t="shared" si="4"/>
        <v/>
      </c>
      <c r="AH38" t="str">
        <f t="shared" si="5"/>
        <v/>
      </c>
      <c r="AI38" t="str">
        <f t="shared" si="6"/>
        <v># 152 - Bronze Vest</v>
      </c>
      <c r="AJ38" t="str">
        <f t="shared" si="7"/>
        <v># 152 - Bronze Vest</v>
      </c>
      <c r="AK38" t="str">
        <f t="shared" si="8"/>
        <v># 152 - Bronze Vest</v>
      </c>
      <c r="AL38" t="str">
        <f t="shared" si="9"/>
        <v># 152 - Bronze Vest</v>
      </c>
      <c r="AM38" t="str">
        <f t="shared" si="10"/>
        <v># 152 - Bronze Vest</v>
      </c>
      <c r="AN38" t="str">
        <f t="shared" si="11"/>
        <v># 152 - Bronze Vest</v>
      </c>
      <c r="AO38" t="str">
        <f t="shared" si="12"/>
        <v/>
      </c>
    </row>
    <row r="39" spans="1:41" x14ac:dyDescent="0.25">
      <c r="A39" s="4">
        <v>66</v>
      </c>
      <c r="B39" s="3" t="s">
        <v>8</v>
      </c>
      <c r="C39" s="3" t="s">
        <v>1215</v>
      </c>
      <c r="D39" s="3" t="s">
        <v>8</v>
      </c>
      <c r="E39" s="3" t="s">
        <v>8</v>
      </c>
      <c r="F39" t="str">
        <f>IF(INT(VLOOKUP($A39, Stats!$Q$8:$U$183, 2)) &gt; 0, _xlfn.CONCAT("+", VLOOKUP($A39, Stats!$Q$8:$U$183, 2), " Dex"), "")</f>
        <v/>
      </c>
      <c r="G39" t="str">
        <f>IF(INT(VLOOKUP($A39, Stats!$Q$8:$U$183, 3)) &gt; 0, _xlfn.CONCAT("+", VLOOKUP($A39, Stats!$Q$8:$U$183, 3), " Strength"), "")</f>
        <v>+1 Strength</v>
      </c>
      <c r="H39" t="str">
        <f>IF(INT(VLOOKUP($A39, Stats!$Q$8:$U$183, 4)) &gt; 0, _xlfn.CONCAT("+", VLOOKUP($A39, Stats!$Q$8:$U$183, 4), " Magic"), "")</f>
        <v/>
      </c>
      <c r="I39" t="str">
        <f>IF(INT(VLOOKUP($A39, Stats!$Q$8:$U$183, 5)) &gt; 0, _xlfn.CONCAT("+", VLOOKUP($A39, Stats!$Q$8:$U$183, 5), " Will"), "")</f>
        <v/>
      </c>
      <c r="J39">
        <v>66</v>
      </c>
      <c r="K39" t="s">
        <v>769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Y39" t="str">
        <f>IF(INT(VLOOKUP($A39, Stats!$Q$8:$U$183, 2)) &gt; 0, _xlfn.CONCAT("+", VLOOKUP($A39, Stats!$Q$8:$U$183, 2), " Dex"), "")</f>
        <v/>
      </c>
      <c r="Z39" t="str">
        <f>IF(INT(VLOOKUP($A39, Stats!$Q$8:$U$183, 3)) &gt; 0, _xlfn.CONCAT("+", VLOOKUP($A39, Stats!$Q$8:$U$183, 3), " Strength"), "")</f>
        <v>+1 Strength</v>
      </c>
      <c r="AA39" t="str">
        <f>IF(INT(VLOOKUP($A39, Stats!$Q$8:$U$183, 4)) &gt; 0, _xlfn.CONCAT("+", VLOOKUP($A39, Stats!$Q$8:$U$183, 4), " Magic"), "")</f>
        <v/>
      </c>
      <c r="AB39" t="str">
        <f>IF(INT(VLOOKUP($A39, Stats!$Q$8:$U$183, 5)) &gt; 0, _xlfn.CONCAT("+", VLOOKUP($A39, Stats!$Q$8:$U$183, 5), " Will"), "")</f>
        <v/>
      </c>
      <c r="AD39" t="str">
        <f t="shared" si="1"/>
        <v># 153 - Chain Plate</v>
      </c>
      <c r="AE39" t="str">
        <f t="shared" si="2"/>
        <v/>
      </c>
      <c r="AF39" t="str">
        <f t="shared" si="3"/>
        <v/>
      </c>
      <c r="AG39" t="str">
        <f t="shared" si="4"/>
        <v/>
      </c>
      <c r="AH39" t="str">
        <f t="shared" si="5"/>
        <v/>
      </c>
      <c r="AI39" t="str">
        <f t="shared" si="6"/>
        <v/>
      </c>
      <c r="AJ39" t="str">
        <f t="shared" si="7"/>
        <v/>
      </c>
      <c r="AK39" t="str">
        <f t="shared" si="8"/>
        <v># 153 - Chain Plate</v>
      </c>
      <c r="AL39" t="str">
        <f t="shared" si="9"/>
        <v># 153 - Chain Plate</v>
      </c>
      <c r="AM39" t="str">
        <f t="shared" si="10"/>
        <v># 153 - Chain Plate</v>
      </c>
      <c r="AN39" t="str">
        <f t="shared" si="11"/>
        <v># 153 - Chain Plate</v>
      </c>
      <c r="AO39" t="str">
        <f t="shared" si="12"/>
        <v/>
      </c>
    </row>
    <row r="40" spans="1:41" x14ac:dyDescent="0.25">
      <c r="A40" s="2">
        <v>69</v>
      </c>
      <c r="B40" s="1" t="s">
        <v>8</v>
      </c>
      <c r="C40" s="1" t="s">
        <v>8</v>
      </c>
      <c r="D40" s="1" t="s">
        <v>1031</v>
      </c>
      <c r="E40" s="1" t="s">
        <v>8</v>
      </c>
      <c r="F40" t="str">
        <f>IF(INT(VLOOKUP($A40, Stats!$Q$8:$U$183, 2)) &gt; 0, _xlfn.CONCAT("+", VLOOKUP($A40, Stats!$Q$8:$U$183, 2), " Dex"), "")</f>
        <v/>
      </c>
      <c r="G40" t="str">
        <f>IF(INT(VLOOKUP($A40, Stats!$Q$8:$U$183, 3)) &gt; 0, _xlfn.CONCAT("+", VLOOKUP($A40, Stats!$Q$8:$U$183, 3), " Strength"), "")</f>
        <v/>
      </c>
      <c r="H40" t="str">
        <f>IF(INT(VLOOKUP($A40, Stats!$Q$8:$U$183, 4)) &gt; 0, _xlfn.CONCAT("+", VLOOKUP($A40, Stats!$Q$8:$U$183, 4), " Magic"), "")</f>
        <v>+1 Magic</v>
      </c>
      <c r="I40" t="str">
        <f>IF(INT(VLOOKUP($A40, Stats!$Q$8:$U$183, 5)) &gt; 0, _xlfn.CONCAT("+", VLOOKUP($A40, Stats!$Q$8:$U$183, 5), " Will"), "")</f>
        <v/>
      </c>
      <c r="J40">
        <v>69</v>
      </c>
      <c r="K40" t="s">
        <v>777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Y40" t="str">
        <f>IF(INT(VLOOKUP($A40, Stats!$Q$8:$U$183, 2)) &gt; 0, _xlfn.CONCAT("+", VLOOKUP($A40, Stats!$Q$8:$U$183, 2), " Dex"), "")</f>
        <v/>
      </c>
      <c r="Z40" t="str">
        <f>IF(INT(VLOOKUP($A40, Stats!$Q$8:$U$183, 3)) &gt; 0, _xlfn.CONCAT("+", VLOOKUP($A40, Stats!$Q$8:$U$183, 3), " Strength"), "")</f>
        <v/>
      </c>
      <c r="AA40" t="str">
        <f>IF(INT(VLOOKUP($A40, Stats!$Q$8:$U$183, 4)) &gt; 0, _xlfn.CONCAT("+", VLOOKUP($A40, Stats!$Q$8:$U$183, 4), " Magic"), "")</f>
        <v>+1 Magic</v>
      </c>
      <c r="AB40" t="str">
        <f>IF(INT(VLOOKUP($A40, Stats!$Q$8:$U$183, 5)) &gt; 0, _xlfn.CONCAT("+", VLOOKUP($A40, Stats!$Q$8:$U$183, 5), " Will"), "")</f>
        <v/>
      </c>
      <c r="AD40" t="str">
        <f t="shared" si="1"/>
        <v/>
      </c>
      <c r="AE40" t="str">
        <f t="shared" si="2"/>
        <v># 156 - Magician Cloak</v>
      </c>
      <c r="AF40" t="str">
        <f t="shared" si="3"/>
        <v># 156 - Magician Cloak</v>
      </c>
      <c r="AG40" t="str">
        <f t="shared" si="4"/>
        <v/>
      </c>
      <c r="AH40" t="str">
        <f t="shared" si="5"/>
        <v/>
      </c>
      <c r="AI40" t="str">
        <f t="shared" si="6"/>
        <v># 156 - Magician Cloak</v>
      </c>
      <c r="AJ40" t="str">
        <f t="shared" si="7"/>
        <v># 156 - Magician Cloak</v>
      </c>
      <c r="AK40" t="str">
        <f t="shared" si="8"/>
        <v/>
      </c>
      <c r="AL40" t="str">
        <f t="shared" si="9"/>
        <v/>
      </c>
      <c r="AM40" t="str">
        <f t="shared" si="10"/>
        <v/>
      </c>
      <c r="AN40" t="str">
        <f t="shared" si="11"/>
        <v/>
      </c>
      <c r="AO40" t="str">
        <f t="shared" si="12"/>
        <v/>
      </c>
    </row>
    <row r="41" spans="1:41" x14ac:dyDescent="0.25">
      <c r="A41" s="4">
        <v>70</v>
      </c>
      <c r="B41" s="3" t="s">
        <v>8</v>
      </c>
      <c r="C41" s="3" t="s">
        <v>8</v>
      </c>
      <c r="D41" s="3" t="s">
        <v>8</v>
      </c>
      <c r="E41" s="3" t="s">
        <v>1032</v>
      </c>
      <c r="F41" t="str">
        <f>IF(INT(VLOOKUP($A41, Stats!$Q$8:$U$183, 2)) &gt; 0, _xlfn.CONCAT("+", VLOOKUP($A41, Stats!$Q$8:$U$183, 2), " Dex"), "")</f>
        <v/>
      </c>
      <c r="G41" t="str">
        <f>IF(INT(VLOOKUP($A41, Stats!$Q$8:$U$183, 3)) &gt; 0, _xlfn.CONCAT("+", VLOOKUP($A41, Stats!$Q$8:$U$183, 3), " Strength"), "")</f>
        <v/>
      </c>
      <c r="H41" t="str">
        <f>IF(INT(VLOOKUP($A41, Stats!$Q$8:$U$183, 4)) &gt; 0, _xlfn.CONCAT("+", VLOOKUP($A41, Stats!$Q$8:$U$183, 4), " Magic"), "")</f>
        <v/>
      </c>
      <c r="I41" t="str">
        <f>IF(INT(VLOOKUP($A41, Stats!$Q$8:$U$183, 5)) &gt; 0, _xlfn.CONCAT("+", VLOOKUP($A41, Stats!$Q$8:$U$183, 5), " Will"), "")</f>
        <v>+2 Will</v>
      </c>
      <c r="J41">
        <v>70</v>
      </c>
      <c r="K41" t="s">
        <v>780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Y41" t="str">
        <f>IF(INT(VLOOKUP($A41, Stats!$Q$8:$U$183, 2)) &gt; 0, _xlfn.CONCAT("+", VLOOKUP($A41, Stats!$Q$8:$U$183, 2), " Dex"), "")</f>
        <v/>
      </c>
      <c r="Z41" t="str">
        <f>IF(INT(VLOOKUP($A41, Stats!$Q$8:$U$183, 3)) &gt; 0, _xlfn.CONCAT("+", VLOOKUP($A41, Stats!$Q$8:$U$183, 3), " Strength"), "")</f>
        <v/>
      </c>
      <c r="AA41" t="str">
        <f>IF(INT(VLOOKUP($A41, Stats!$Q$8:$U$183, 4)) &gt; 0, _xlfn.CONCAT("+", VLOOKUP($A41, Stats!$Q$8:$U$183, 4), " Magic"), "")</f>
        <v/>
      </c>
      <c r="AB41" t="str">
        <f>IF(INT(VLOOKUP($A41, Stats!$Q$8:$U$183, 5)) &gt; 0, _xlfn.CONCAT("+", VLOOKUP($A41, Stats!$Q$8:$U$183, 5), " Will"), "")</f>
        <v>+2 Will</v>
      </c>
      <c r="AD41" t="str">
        <f t="shared" si="1"/>
        <v># 157 - Survival Vest</v>
      </c>
      <c r="AE41" t="str">
        <f t="shared" si="2"/>
        <v># 157 - Survival Vest</v>
      </c>
      <c r="AF41" t="str">
        <f t="shared" si="3"/>
        <v># 157 - Survival Vest</v>
      </c>
      <c r="AG41" t="str">
        <f t="shared" si="4"/>
        <v/>
      </c>
      <c r="AH41" t="str">
        <f t="shared" si="5"/>
        <v/>
      </c>
      <c r="AI41" t="str">
        <f t="shared" si="6"/>
        <v># 157 - Survival Vest</v>
      </c>
      <c r="AJ41" t="str">
        <f t="shared" si="7"/>
        <v># 157 - Survival Vest</v>
      </c>
      <c r="AK41" t="str">
        <f t="shared" si="8"/>
        <v># 157 - Survival Vest</v>
      </c>
      <c r="AL41" t="str">
        <f t="shared" si="9"/>
        <v># 157 - Survival Vest</v>
      </c>
      <c r="AM41" t="str">
        <f t="shared" si="10"/>
        <v># 157 - Survival Vest</v>
      </c>
      <c r="AN41" t="str">
        <f t="shared" si="11"/>
        <v># 157 - Survival Vest</v>
      </c>
      <c r="AO41" t="str">
        <f t="shared" si="12"/>
        <v/>
      </c>
    </row>
    <row r="42" spans="1:41" x14ac:dyDescent="0.25">
      <c r="A42" s="2">
        <v>71</v>
      </c>
      <c r="B42" s="1" t="s">
        <v>8</v>
      </c>
      <c r="C42" s="1" t="s">
        <v>1215</v>
      </c>
      <c r="D42" s="1" t="s">
        <v>8</v>
      </c>
      <c r="E42" s="1" t="s">
        <v>8</v>
      </c>
      <c r="F42" t="str">
        <f>IF(INT(VLOOKUP($A42, Stats!$Q$8:$U$183, 2)) &gt; 0, _xlfn.CONCAT("+", VLOOKUP($A42, Stats!$Q$8:$U$183, 2), " Dex"), "")</f>
        <v/>
      </c>
      <c r="G42" t="str">
        <f>IF(INT(VLOOKUP($A42, Stats!$Q$8:$U$183, 3)) &gt; 0, _xlfn.CONCAT("+", VLOOKUP($A42, Stats!$Q$8:$U$183, 3), " Strength"), "")</f>
        <v>+1 Strength</v>
      </c>
      <c r="H42" t="str">
        <f>IF(INT(VLOOKUP($A42, Stats!$Q$8:$U$183, 4)) &gt; 0, _xlfn.CONCAT("+", VLOOKUP($A42, Stats!$Q$8:$U$183, 4), " Magic"), "")</f>
        <v/>
      </c>
      <c r="I42" t="str">
        <f>IF(INT(VLOOKUP($A42, Stats!$Q$8:$U$183, 5)) &gt; 0, _xlfn.CONCAT("+", VLOOKUP($A42, Stats!$Q$8:$U$183, 5), " Will"), "")</f>
        <v/>
      </c>
      <c r="J42">
        <v>71</v>
      </c>
      <c r="K42" t="s">
        <v>784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Y42" t="str">
        <f>IF(INT(VLOOKUP($A42, Stats!$Q$8:$U$183, 2)) &gt; 0, _xlfn.CONCAT("+", VLOOKUP($A42, Stats!$Q$8:$U$183, 2), " Dex"), "")</f>
        <v/>
      </c>
      <c r="Z42" t="str">
        <f>IF(INT(VLOOKUP($A42, Stats!$Q$8:$U$183, 3)) &gt; 0, _xlfn.CONCAT("+", VLOOKUP($A42, Stats!$Q$8:$U$183, 3), " Strength"), "")</f>
        <v>+1 Strength</v>
      </c>
      <c r="AA42" t="str">
        <f>IF(INT(VLOOKUP($A42, Stats!$Q$8:$U$183, 4)) &gt; 0, _xlfn.CONCAT("+", VLOOKUP($A42, Stats!$Q$8:$U$183, 4), " Magic"), "")</f>
        <v/>
      </c>
      <c r="AB42" t="str">
        <f>IF(INT(VLOOKUP($A42, Stats!$Q$8:$U$183, 5)) &gt; 0, _xlfn.CONCAT("+", VLOOKUP($A42, Stats!$Q$8:$U$183, 5), " Will"), "")</f>
        <v/>
      </c>
      <c r="AD42" t="str">
        <f t="shared" si="1"/>
        <v># 158 - Brigandine</v>
      </c>
      <c r="AE42" t="str">
        <f t="shared" si="2"/>
        <v/>
      </c>
      <c r="AF42" t="str">
        <f t="shared" si="3"/>
        <v/>
      </c>
      <c r="AG42" t="str">
        <f t="shared" si="4"/>
        <v/>
      </c>
      <c r="AH42" t="str">
        <f t="shared" si="5"/>
        <v/>
      </c>
      <c r="AI42" t="str">
        <f t="shared" si="6"/>
        <v/>
      </c>
      <c r="AJ42" t="str">
        <f t="shared" si="7"/>
        <v/>
      </c>
      <c r="AK42" t="str">
        <f t="shared" si="8"/>
        <v># 158 - Brigandine</v>
      </c>
      <c r="AL42" t="str">
        <f t="shared" si="9"/>
        <v># 158 - Brigandine</v>
      </c>
      <c r="AM42" t="str">
        <f t="shared" si="10"/>
        <v># 158 - Brigandine</v>
      </c>
      <c r="AN42" t="str">
        <f t="shared" si="11"/>
        <v># 158 - Brigandine</v>
      </c>
      <c r="AO42" t="str">
        <f t="shared" si="12"/>
        <v/>
      </c>
    </row>
    <row r="43" spans="1:41" x14ac:dyDescent="0.25">
      <c r="A43" s="4">
        <v>72</v>
      </c>
      <c r="B43" s="3" t="s">
        <v>8</v>
      </c>
      <c r="C43" s="3" t="s">
        <v>1215</v>
      </c>
      <c r="D43" s="3" t="s">
        <v>8</v>
      </c>
      <c r="E43" s="3" t="s">
        <v>1032</v>
      </c>
      <c r="F43" t="str">
        <f>IF(INT(VLOOKUP($A43, Stats!$Q$8:$U$183, 2)) &gt; 0, _xlfn.CONCAT("+", VLOOKUP($A43, Stats!$Q$8:$U$183, 2), " Dex"), "")</f>
        <v/>
      </c>
      <c r="G43" t="str">
        <f>IF(INT(VLOOKUP($A43, Stats!$Q$8:$U$183, 3)) &gt; 0, _xlfn.CONCAT("+", VLOOKUP($A43, Stats!$Q$8:$U$183, 3), " Strength"), "")</f>
        <v>+1 Strength</v>
      </c>
      <c r="H43" t="str">
        <f>IF(INT(VLOOKUP($A43, Stats!$Q$8:$U$183, 4)) &gt; 0, _xlfn.CONCAT("+", VLOOKUP($A43, Stats!$Q$8:$U$183, 4), " Magic"), "")</f>
        <v/>
      </c>
      <c r="I43" t="str">
        <f>IF(INT(VLOOKUP($A43, Stats!$Q$8:$U$183, 5)) &gt; 0, _xlfn.CONCAT("+", VLOOKUP($A43, Stats!$Q$8:$U$183, 5), " Will"), "")</f>
        <v>+1 Will</v>
      </c>
      <c r="J43">
        <v>72</v>
      </c>
      <c r="K43" t="s">
        <v>786</v>
      </c>
      <c r="L43">
        <v>1</v>
      </c>
      <c r="M43">
        <v>1</v>
      </c>
      <c r="N43">
        <v>1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Y43" t="str">
        <f>IF(INT(VLOOKUP($A43, Stats!$Q$8:$U$183, 2)) &gt; 0, _xlfn.CONCAT("+", VLOOKUP($A43, Stats!$Q$8:$U$183, 2), " Dex"), "")</f>
        <v/>
      </c>
      <c r="Z43" t="str">
        <f>IF(INT(VLOOKUP($A43, Stats!$Q$8:$U$183, 3)) &gt; 0, _xlfn.CONCAT("+", VLOOKUP($A43, Stats!$Q$8:$U$183, 3), " Strength"), "")</f>
        <v>+1 Strength</v>
      </c>
      <c r="AA43" t="str">
        <f>IF(INT(VLOOKUP($A43, Stats!$Q$8:$U$183, 4)) &gt; 0, _xlfn.CONCAT("+", VLOOKUP($A43, Stats!$Q$8:$U$183, 4), " Magic"), "")</f>
        <v/>
      </c>
      <c r="AB43" t="str">
        <f>IF(INT(VLOOKUP($A43, Stats!$Q$8:$U$183, 5)) &gt; 0, _xlfn.CONCAT("+", VLOOKUP($A43, Stats!$Q$8:$U$183, 5), " Will"), "")</f>
        <v>+1 Will</v>
      </c>
      <c r="AD43" t="str">
        <f t="shared" si="1"/>
        <v># 159 - Judo Uniform</v>
      </c>
      <c r="AE43" t="str">
        <f t="shared" si="2"/>
        <v># 159 - Judo Uniform</v>
      </c>
      <c r="AF43" t="str">
        <f t="shared" si="3"/>
        <v># 159 - Judo Uniform</v>
      </c>
      <c r="AG43" t="str">
        <f t="shared" si="4"/>
        <v/>
      </c>
      <c r="AH43" t="str">
        <f t="shared" si="5"/>
        <v/>
      </c>
      <c r="AI43" t="str">
        <f t="shared" si="6"/>
        <v># 159 - Judo Uniform</v>
      </c>
      <c r="AJ43" t="str">
        <f t="shared" si="7"/>
        <v># 159 - Judo Uniform</v>
      </c>
      <c r="AK43" t="str">
        <f t="shared" si="8"/>
        <v># 159 - Judo Uniform</v>
      </c>
      <c r="AL43" t="str">
        <f t="shared" si="9"/>
        <v># 159 - Judo Uniform</v>
      </c>
      <c r="AM43" t="str">
        <f t="shared" si="10"/>
        <v># 159 - Judo Uniform</v>
      </c>
      <c r="AN43" t="str">
        <f t="shared" si="11"/>
        <v># 159 - Judo Uniform</v>
      </c>
      <c r="AO43" t="str">
        <f t="shared" si="12"/>
        <v/>
      </c>
    </row>
    <row r="44" spans="1:41" x14ac:dyDescent="0.25">
      <c r="A44" s="2">
        <v>73</v>
      </c>
      <c r="B44" s="1" t="s">
        <v>8</v>
      </c>
      <c r="C44" s="1" t="s">
        <v>1215</v>
      </c>
      <c r="D44" s="1" t="s">
        <v>8</v>
      </c>
      <c r="E44" s="1" t="s">
        <v>8</v>
      </c>
      <c r="F44" t="str">
        <f>IF(INT(VLOOKUP($A44, Stats!$Q$8:$U$183, 2)) &gt; 0, _xlfn.CONCAT("+", VLOOKUP($A44, Stats!$Q$8:$U$183, 2), " Dex"), "")</f>
        <v/>
      </c>
      <c r="G44" t="str">
        <f>IF(INT(VLOOKUP($A44, Stats!$Q$8:$U$183, 3)) &gt; 0, _xlfn.CONCAT("+", VLOOKUP($A44, Stats!$Q$8:$U$183, 3), " Strength"), "")</f>
        <v>+2 Strength</v>
      </c>
      <c r="H44" t="str">
        <f>IF(INT(VLOOKUP($A44, Stats!$Q$8:$U$183, 4)) &gt; 0, _xlfn.CONCAT("+", VLOOKUP($A44, Stats!$Q$8:$U$183, 4), " Magic"), "")</f>
        <v/>
      </c>
      <c r="I44" t="str">
        <f>IF(INT(VLOOKUP($A44, Stats!$Q$8:$U$183, 5)) &gt; 0, _xlfn.CONCAT("+", VLOOKUP($A44, Stats!$Q$8:$U$183, 5), " Will"), "")</f>
        <v/>
      </c>
      <c r="J44">
        <v>73</v>
      </c>
      <c r="K44" t="s">
        <v>789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Y44" t="str">
        <f>IF(INT(VLOOKUP($A44, Stats!$Q$8:$U$183, 2)) &gt; 0, _xlfn.CONCAT("+", VLOOKUP($A44, Stats!$Q$8:$U$183, 2), " Dex"), "")</f>
        <v/>
      </c>
      <c r="Z44" t="str">
        <f>IF(INT(VLOOKUP($A44, Stats!$Q$8:$U$183, 3)) &gt; 0, _xlfn.CONCAT("+", VLOOKUP($A44, Stats!$Q$8:$U$183, 3), " Strength"), "")</f>
        <v>+2 Strength</v>
      </c>
      <c r="AA44" t="str">
        <f>IF(INT(VLOOKUP($A44, Stats!$Q$8:$U$183, 4)) &gt; 0, _xlfn.CONCAT("+", VLOOKUP($A44, Stats!$Q$8:$U$183, 4), " Magic"), "")</f>
        <v/>
      </c>
      <c r="AB44" t="str">
        <f>IF(INT(VLOOKUP($A44, Stats!$Q$8:$U$183, 5)) &gt; 0, _xlfn.CONCAT("+", VLOOKUP($A44, Stats!$Q$8:$U$183, 5), " Will"), "")</f>
        <v/>
      </c>
      <c r="AD44" t="str">
        <f t="shared" si="1"/>
        <v># 160 - Power Vest</v>
      </c>
      <c r="AE44" t="str">
        <f t="shared" si="2"/>
        <v># 160 - Power Vest</v>
      </c>
      <c r="AF44" t="str">
        <f t="shared" si="3"/>
        <v># 160 - Power Vest</v>
      </c>
      <c r="AG44" t="str">
        <f t="shared" si="4"/>
        <v/>
      </c>
      <c r="AH44" t="str">
        <f t="shared" si="5"/>
        <v/>
      </c>
      <c r="AI44" t="str">
        <f t="shared" si="6"/>
        <v># 160 - Power Vest</v>
      </c>
      <c r="AJ44" t="str">
        <f t="shared" si="7"/>
        <v># 160 - Power Vest</v>
      </c>
      <c r="AK44" t="str">
        <f t="shared" si="8"/>
        <v># 160 - Power Vest</v>
      </c>
      <c r="AL44" t="str">
        <f t="shared" si="9"/>
        <v># 160 - Power Vest</v>
      </c>
      <c r="AM44" t="str">
        <f t="shared" si="10"/>
        <v># 160 - Power Vest</v>
      </c>
      <c r="AN44" t="str">
        <f t="shared" si="11"/>
        <v># 160 - Power Vest</v>
      </c>
      <c r="AO44" t="str">
        <f t="shared" si="12"/>
        <v/>
      </c>
    </row>
    <row r="45" spans="1:41" x14ac:dyDescent="0.25">
      <c r="A45" s="4">
        <v>75</v>
      </c>
      <c r="B45" s="3" t="s">
        <v>8</v>
      </c>
      <c r="C45" s="3" t="s">
        <v>8</v>
      </c>
      <c r="D45" s="3" t="s">
        <v>1031</v>
      </c>
      <c r="E45" s="3" t="s">
        <v>8</v>
      </c>
      <c r="F45" t="str">
        <f>IF(INT(VLOOKUP($A45, Stats!$Q$8:$U$183, 2)) &gt; 0, _xlfn.CONCAT("+", VLOOKUP($A45, Stats!$Q$8:$U$183, 2), " Dex"), "")</f>
        <v/>
      </c>
      <c r="G45" t="str">
        <f>IF(INT(VLOOKUP($A45, Stats!$Q$8:$U$183, 3)) &gt; 0, _xlfn.CONCAT("+", VLOOKUP($A45, Stats!$Q$8:$U$183, 3), " Strength"), "")</f>
        <v/>
      </c>
      <c r="H45" t="str">
        <f>IF(INT(VLOOKUP($A45, Stats!$Q$8:$U$183, 4)) &gt; 0, _xlfn.CONCAT("+", VLOOKUP($A45, Stats!$Q$8:$U$183, 4), " Magic"), "")</f>
        <v>+1 Magic</v>
      </c>
      <c r="I45" t="str">
        <f>IF(INT(VLOOKUP($A45, Stats!$Q$8:$U$183, 5)) &gt; 0, _xlfn.CONCAT("+", VLOOKUP($A45, Stats!$Q$8:$U$183, 5), " Will"), "")</f>
        <v/>
      </c>
      <c r="J45">
        <v>75</v>
      </c>
      <c r="K45" t="s">
        <v>796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Y45" t="str">
        <f>IF(INT(VLOOKUP($A45, Stats!$Q$8:$U$183, 2)) &gt; 0, _xlfn.CONCAT("+", VLOOKUP($A45, Stats!$Q$8:$U$183, 2), " Dex"), "")</f>
        <v/>
      </c>
      <c r="Z45" t="str">
        <f>IF(INT(VLOOKUP($A45, Stats!$Q$8:$U$183, 3)) &gt; 0, _xlfn.CONCAT("+", VLOOKUP($A45, Stats!$Q$8:$U$183, 3), " Strength"), "")</f>
        <v/>
      </c>
      <c r="AA45" t="str">
        <f>IF(INT(VLOOKUP($A45, Stats!$Q$8:$U$183, 4)) &gt; 0, _xlfn.CONCAT("+", VLOOKUP($A45, Stats!$Q$8:$U$183, 4), " Magic"), "")</f>
        <v>+1 Magic</v>
      </c>
      <c r="AB45" t="str">
        <f>IF(INT(VLOOKUP($A45, Stats!$Q$8:$U$183, 5)) &gt; 0, _xlfn.CONCAT("+", VLOOKUP($A45, Stats!$Q$8:$U$183, 5), " Will"), "")</f>
        <v/>
      </c>
      <c r="AD45" t="str">
        <f t="shared" si="1"/>
        <v># 162 - Demon’s Vest</v>
      </c>
      <c r="AE45" t="str">
        <f t="shared" si="2"/>
        <v># 162 - Demon’s Vest</v>
      </c>
      <c r="AF45" t="str">
        <f t="shared" si="3"/>
        <v># 162 - Demon’s Vest</v>
      </c>
      <c r="AG45" t="str">
        <f t="shared" si="4"/>
        <v/>
      </c>
      <c r="AH45" t="str">
        <f t="shared" si="5"/>
        <v/>
      </c>
      <c r="AI45" t="str">
        <f t="shared" si="6"/>
        <v># 162 - Demon’s Vest</v>
      </c>
      <c r="AJ45" t="str">
        <f t="shared" si="7"/>
        <v># 162 - Demon’s Vest</v>
      </c>
      <c r="AK45" t="str">
        <f t="shared" si="8"/>
        <v># 162 - Demon’s Vest</v>
      </c>
      <c r="AL45" t="str">
        <f t="shared" si="9"/>
        <v># 162 - Demon’s Vest</v>
      </c>
      <c r="AM45" t="str">
        <f t="shared" si="10"/>
        <v># 162 - Demon’s Vest</v>
      </c>
      <c r="AN45" t="str">
        <f t="shared" si="11"/>
        <v># 162 - Demon’s Vest</v>
      </c>
      <c r="AO45" t="str">
        <f t="shared" si="12"/>
        <v/>
      </c>
    </row>
    <row r="46" spans="1:41" x14ac:dyDescent="0.25">
      <c r="A46" s="2">
        <v>76</v>
      </c>
      <c r="B46" s="1" t="s">
        <v>8</v>
      </c>
      <c r="C46" s="1" t="s">
        <v>1215</v>
      </c>
      <c r="D46" s="1" t="s">
        <v>1031</v>
      </c>
      <c r="E46" s="1" t="s">
        <v>8</v>
      </c>
      <c r="F46" t="str">
        <f>IF(INT(VLOOKUP($A46, Stats!$Q$8:$U$183, 2)) &gt; 0, _xlfn.CONCAT("+", VLOOKUP($A46, Stats!$Q$8:$U$183, 2), " Dex"), "")</f>
        <v/>
      </c>
      <c r="G46" t="str">
        <f>IF(INT(VLOOKUP($A46, Stats!$Q$8:$U$183, 3)) &gt; 0, _xlfn.CONCAT("+", VLOOKUP($A46, Stats!$Q$8:$U$183, 3), " Strength"), "")</f>
        <v>+1 Strength</v>
      </c>
      <c r="H46" t="str">
        <f>IF(INT(VLOOKUP($A46, Stats!$Q$8:$U$183, 4)) &gt; 0, _xlfn.CONCAT("+", VLOOKUP($A46, Stats!$Q$8:$U$183, 4), " Magic"), "")</f>
        <v>+2 Magic</v>
      </c>
      <c r="I46" t="str">
        <f>IF(INT(VLOOKUP($A46, Stats!$Q$8:$U$183, 5)) &gt; 0, _xlfn.CONCAT("+", VLOOKUP($A46, Stats!$Q$8:$U$183, 5), " Will"), "")</f>
        <v/>
      </c>
      <c r="J46">
        <v>76</v>
      </c>
      <c r="K46" t="s">
        <v>800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Y46" t="str">
        <f>IF(INT(VLOOKUP($A46, Stats!$Q$8:$U$183, 2)) &gt; 0, _xlfn.CONCAT("+", VLOOKUP($A46, Stats!$Q$8:$U$183, 2), " Dex"), "")</f>
        <v/>
      </c>
      <c r="Z46" t="str">
        <f>IF(INT(VLOOKUP($A46, Stats!$Q$8:$U$183, 3)) &gt; 0, _xlfn.CONCAT("+", VLOOKUP($A46, Stats!$Q$8:$U$183, 3), " Strength"), "")</f>
        <v>+1 Strength</v>
      </c>
      <c r="AA46" t="str">
        <f>IF(INT(VLOOKUP($A46, Stats!$Q$8:$U$183, 4)) &gt; 0, _xlfn.CONCAT("+", VLOOKUP($A46, Stats!$Q$8:$U$183, 4), " Magic"), "")</f>
        <v>+2 Magic</v>
      </c>
      <c r="AB46" t="str">
        <f>IF(INT(VLOOKUP($A46, Stats!$Q$8:$U$183, 5)) &gt; 0, _xlfn.CONCAT("+", VLOOKUP($A46, Stats!$Q$8:$U$183, 5), " Will"), "")</f>
        <v/>
      </c>
      <c r="AD46" t="str">
        <f t="shared" si="1"/>
        <v/>
      </c>
      <c r="AE46" t="str">
        <f t="shared" si="2"/>
        <v/>
      </c>
      <c r="AF46" t="str">
        <f t="shared" si="3"/>
        <v># 163 - Minerva’s Plate</v>
      </c>
      <c r="AG46" t="str">
        <f t="shared" si="4"/>
        <v/>
      </c>
      <c r="AH46" t="str">
        <f t="shared" si="5"/>
        <v># 163 - Minerva’s Plate</v>
      </c>
      <c r="AI46" t="str">
        <f t="shared" si="6"/>
        <v/>
      </c>
      <c r="AJ46" t="str">
        <f t="shared" si="7"/>
        <v># 163 - Minerva’s Plate</v>
      </c>
      <c r="AK46" t="str">
        <f t="shared" si="8"/>
        <v/>
      </c>
      <c r="AL46" t="str">
        <f t="shared" si="9"/>
        <v/>
      </c>
      <c r="AM46" t="str">
        <f t="shared" si="10"/>
        <v/>
      </c>
      <c r="AN46" t="str">
        <f t="shared" si="11"/>
        <v/>
      </c>
      <c r="AO46" t="str">
        <f t="shared" si="12"/>
        <v># 163 - Minerva’s Plate</v>
      </c>
    </row>
    <row r="47" spans="1:41" x14ac:dyDescent="0.25">
      <c r="A47" s="4">
        <v>77</v>
      </c>
      <c r="B47" s="3" t="s">
        <v>1216</v>
      </c>
      <c r="C47" s="3" t="s">
        <v>8</v>
      </c>
      <c r="D47" s="3" t="s">
        <v>8</v>
      </c>
      <c r="E47" s="3" t="s">
        <v>8</v>
      </c>
      <c r="F47" t="str">
        <f>IF(INT(VLOOKUP($A47, Stats!$Q$8:$U$183, 2)) &gt; 0, _xlfn.CONCAT("+", VLOOKUP($A47, Stats!$Q$8:$U$183, 2), " Dex"), "")</f>
        <v>+1 Dex</v>
      </c>
      <c r="G47" t="str">
        <f>IF(INT(VLOOKUP($A47, Stats!$Q$8:$U$183, 3)) &gt; 0, _xlfn.CONCAT("+", VLOOKUP($A47, Stats!$Q$8:$U$183, 3), " Strength"), "")</f>
        <v/>
      </c>
      <c r="H47" t="str">
        <f>IF(INT(VLOOKUP($A47, Stats!$Q$8:$U$183, 4)) &gt; 0, _xlfn.CONCAT("+", VLOOKUP($A47, Stats!$Q$8:$U$183, 4), " Magic"), "")</f>
        <v/>
      </c>
      <c r="I47" t="str">
        <f>IF(INT(VLOOKUP($A47, Stats!$Q$8:$U$183, 5)) &gt; 0, _xlfn.CONCAT("+", VLOOKUP($A47, Stats!$Q$8:$U$183, 5), " Will"), "")</f>
        <v/>
      </c>
      <c r="J47">
        <v>77</v>
      </c>
      <c r="K47" t="s">
        <v>803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0</v>
      </c>
      <c r="Y47" t="str">
        <f>IF(INT(VLOOKUP($A47, Stats!$Q$8:$U$183, 2)) &gt; 0, _xlfn.CONCAT("+", VLOOKUP($A47, Stats!$Q$8:$U$183, 2), " Dex"), "")</f>
        <v>+1 Dex</v>
      </c>
      <c r="Z47" t="str">
        <f>IF(INT(VLOOKUP($A47, Stats!$Q$8:$U$183, 3)) &gt; 0, _xlfn.CONCAT("+", VLOOKUP($A47, Stats!$Q$8:$U$183, 3), " Strength"), "")</f>
        <v/>
      </c>
      <c r="AA47" t="str">
        <f>IF(INT(VLOOKUP($A47, Stats!$Q$8:$U$183, 4)) &gt; 0, _xlfn.CONCAT("+", VLOOKUP($A47, Stats!$Q$8:$U$183, 4), " Magic"), "")</f>
        <v/>
      </c>
      <c r="AB47" t="str">
        <f>IF(INT(VLOOKUP($A47, Stats!$Q$8:$U$183, 5)) &gt; 0, _xlfn.CONCAT("+", VLOOKUP($A47, Stats!$Q$8:$U$183, 5), " Will"), "")</f>
        <v/>
      </c>
      <c r="AD47" t="str">
        <f t="shared" si="1"/>
        <v># 164 - Ninja Gear</v>
      </c>
      <c r="AE47" t="str">
        <f t="shared" si="2"/>
        <v/>
      </c>
      <c r="AF47" t="str">
        <f t="shared" si="3"/>
        <v/>
      </c>
      <c r="AG47" t="str">
        <f t="shared" si="4"/>
        <v/>
      </c>
      <c r="AH47" t="str">
        <f t="shared" si="5"/>
        <v/>
      </c>
      <c r="AI47" t="str">
        <f t="shared" si="6"/>
        <v/>
      </c>
      <c r="AJ47" t="str">
        <f t="shared" si="7"/>
        <v/>
      </c>
      <c r="AK47" t="str">
        <f t="shared" si="8"/>
        <v># 164 - Ninja Gear</v>
      </c>
      <c r="AL47" t="str">
        <f t="shared" si="9"/>
        <v># 164 - Ninja Gear</v>
      </c>
      <c r="AM47" t="str">
        <f t="shared" si="10"/>
        <v># 164 - Ninja Gear</v>
      </c>
      <c r="AN47" t="str">
        <f t="shared" si="11"/>
        <v># 164 - Ninja Gear</v>
      </c>
      <c r="AO47" t="str">
        <f t="shared" si="12"/>
        <v/>
      </c>
    </row>
    <row r="48" spans="1:41" x14ac:dyDescent="0.25">
      <c r="A48" s="2">
        <v>78</v>
      </c>
      <c r="B48" s="1" t="s">
        <v>8</v>
      </c>
      <c r="C48" s="1" t="s">
        <v>8</v>
      </c>
      <c r="D48" s="1" t="s">
        <v>8</v>
      </c>
      <c r="E48" s="1" t="s">
        <v>1032</v>
      </c>
      <c r="F48" t="str">
        <f>IF(INT(VLOOKUP($A48, Stats!$Q$8:$U$183, 2)) &gt; 0, _xlfn.CONCAT("+", VLOOKUP($A48, Stats!$Q$8:$U$183, 2), " Dex"), "")</f>
        <v/>
      </c>
      <c r="G48" t="str">
        <f>IF(INT(VLOOKUP($A48, Stats!$Q$8:$U$183, 3)) &gt; 0, _xlfn.CONCAT("+", VLOOKUP($A48, Stats!$Q$8:$U$183, 3), " Strength"), "")</f>
        <v/>
      </c>
      <c r="H48" t="str">
        <f>IF(INT(VLOOKUP($A48, Stats!$Q$8:$U$183, 4)) &gt; 0, _xlfn.CONCAT("+", VLOOKUP($A48, Stats!$Q$8:$U$183, 4), " Magic"), "")</f>
        <v/>
      </c>
      <c r="I48" t="str">
        <f>IF(INT(VLOOKUP($A48, Stats!$Q$8:$U$183, 5)) &gt; 0, _xlfn.CONCAT("+", VLOOKUP($A48, Stats!$Q$8:$U$183, 5), " Will"), "")</f>
        <v>+3 Will</v>
      </c>
      <c r="J48">
        <v>78</v>
      </c>
      <c r="K48" t="s">
        <v>807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Y48" t="str">
        <f>IF(INT(VLOOKUP($A48, Stats!$Q$8:$U$183, 2)) &gt; 0, _xlfn.CONCAT("+", VLOOKUP($A48, Stats!$Q$8:$U$183, 2), " Dex"), "")</f>
        <v/>
      </c>
      <c r="Z48" t="str">
        <f>IF(INT(VLOOKUP($A48, Stats!$Q$8:$U$183, 3)) &gt; 0, _xlfn.CONCAT("+", VLOOKUP($A48, Stats!$Q$8:$U$183, 3), " Strength"), "")</f>
        <v/>
      </c>
      <c r="AA48" t="str">
        <f>IF(INT(VLOOKUP($A48, Stats!$Q$8:$U$183, 4)) &gt; 0, _xlfn.CONCAT("+", VLOOKUP($A48, Stats!$Q$8:$U$183, 4), " Magic"), "")</f>
        <v/>
      </c>
      <c r="AB48" t="str">
        <f>IF(INT(VLOOKUP($A48, Stats!$Q$8:$U$183, 5)) &gt; 0, _xlfn.CONCAT("+", VLOOKUP($A48, Stats!$Q$8:$U$183, 5), " Will"), "")</f>
        <v>+3 Will</v>
      </c>
      <c r="AD48" t="str">
        <f t="shared" si="1"/>
        <v># 165 - Dark Gear</v>
      </c>
      <c r="AE48" t="str">
        <f t="shared" si="2"/>
        <v># 165 - Dark Gear</v>
      </c>
      <c r="AF48" t="str">
        <f t="shared" si="3"/>
        <v># 165 - Dark Gear</v>
      </c>
      <c r="AG48" t="str">
        <f t="shared" si="4"/>
        <v/>
      </c>
      <c r="AH48" t="str">
        <f t="shared" si="5"/>
        <v/>
      </c>
      <c r="AI48" t="str">
        <f t="shared" si="6"/>
        <v># 165 - Dark Gear</v>
      </c>
      <c r="AJ48" t="str">
        <f t="shared" si="7"/>
        <v># 165 - Dark Gear</v>
      </c>
      <c r="AK48" t="str">
        <f t="shared" si="8"/>
        <v># 165 - Dark Gear</v>
      </c>
      <c r="AL48" t="str">
        <f t="shared" si="9"/>
        <v># 165 - Dark Gear</v>
      </c>
      <c r="AM48" t="str">
        <f t="shared" si="10"/>
        <v># 165 - Dark Gear</v>
      </c>
      <c r="AN48" t="str">
        <f t="shared" si="11"/>
        <v># 165 - Dark Gear</v>
      </c>
      <c r="AO48" t="str">
        <f t="shared" si="12"/>
        <v/>
      </c>
    </row>
    <row r="49" spans="1:41" x14ac:dyDescent="0.25">
      <c r="A49" s="4">
        <v>80</v>
      </c>
      <c r="B49" s="3" t="s">
        <v>8</v>
      </c>
      <c r="C49" s="3" t="s">
        <v>8</v>
      </c>
      <c r="D49" s="3" t="s">
        <v>8</v>
      </c>
      <c r="E49" s="3" t="s">
        <v>1032</v>
      </c>
      <c r="F49" t="str">
        <f>IF(INT(VLOOKUP($A49, Stats!$Q$8:$U$183, 2)) &gt; 0, _xlfn.CONCAT("+", VLOOKUP($A49, Stats!$Q$8:$U$183, 2), " Dex"), "")</f>
        <v/>
      </c>
      <c r="G49" t="str">
        <f>IF(INT(VLOOKUP($A49, Stats!$Q$8:$U$183, 3)) &gt; 0, _xlfn.CONCAT("+", VLOOKUP($A49, Stats!$Q$8:$U$183, 3), " Strength"), "")</f>
        <v/>
      </c>
      <c r="H49" t="str">
        <f>IF(INT(VLOOKUP($A49, Stats!$Q$8:$U$183, 4)) &gt; 0, _xlfn.CONCAT("+", VLOOKUP($A49, Stats!$Q$8:$U$183, 4), " Magic"), "")</f>
        <v/>
      </c>
      <c r="I49" t="str">
        <f>IF(INT(VLOOKUP($A49, Stats!$Q$8:$U$183, 5)) &gt; 0, _xlfn.CONCAT("+", VLOOKUP($A49, Stats!$Q$8:$U$183, 5), " Will"), "")</f>
        <v>+1 Will</v>
      </c>
      <c r="J49">
        <v>80</v>
      </c>
      <c r="K49" t="s">
        <v>814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Y49" t="str">
        <f>IF(INT(VLOOKUP($A49, Stats!$Q$8:$U$183, 2)) &gt; 0, _xlfn.CONCAT("+", VLOOKUP($A49, Stats!$Q$8:$U$183, 2), " Dex"), "")</f>
        <v/>
      </c>
      <c r="Z49" t="str">
        <f>IF(INT(VLOOKUP($A49, Stats!$Q$8:$U$183, 3)) &gt; 0, _xlfn.CONCAT("+", VLOOKUP($A49, Stats!$Q$8:$U$183, 3), " Strength"), "")</f>
        <v/>
      </c>
      <c r="AA49" t="str">
        <f>IF(INT(VLOOKUP($A49, Stats!$Q$8:$U$183, 4)) &gt; 0, _xlfn.CONCAT("+", VLOOKUP($A49, Stats!$Q$8:$U$183, 4), " Magic"), "")</f>
        <v/>
      </c>
      <c r="AB49" t="str">
        <f>IF(INT(VLOOKUP($A49, Stats!$Q$8:$U$183, 5)) &gt; 0, _xlfn.CONCAT("+", VLOOKUP($A49, Stats!$Q$8:$U$183, 5), " Will"), "")</f>
        <v>+1 Will</v>
      </c>
      <c r="AD49" t="str">
        <f t="shared" si="1"/>
        <v># 167 - Brave Suit</v>
      </c>
      <c r="AE49" t="str">
        <f t="shared" si="2"/>
        <v/>
      </c>
      <c r="AF49" t="str">
        <f t="shared" si="3"/>
        <v/>
      </c>
      <c r="AG49" t="str">
        <f t="shared" si="4"/>
        <v/>
      </c>
      <c r="AH49" t="str">
        <f t="shared" si="5"/>
        <v/>
      </c>
      <c r="AI49" t="str">
        <f t="shared" si="6"/>
        <v/>
      </c>
      <c r="AJ49" t="str">
        <f t="shared" si="7"/>
        <v/>
      </c>
      <c r="AK49" t="str">
        <f t="shared" si="8"/>
        <v># 167 - Brave Suit</v>
      </c>
      <c r="AL49" t="str">
        <f t="shared" si="9"/>
        <v># 167 - Brave Suit</v>
      </c>
      <c r="AM49" t="str">
        <f t="shared" si="10"/>
        <v># 167 - Brave Suit</v>
      </c>
      <c r="AN49" t="str">
        <f t="shared" si="11"/>
        <v># 167 - Brave Suit</v>
      </c>
      <c r="AO49" t="str">
        <f t="shared" si="12"/>
        <v/>
      </c>
    </row>
    <row r="50" spans="1:41" x14ac:dyDescent="0.25">
      <c r="A50" s="2">
        <v>81</v>
      </c>
      <c r="B50" s="1" t="s">
        <v>8</v>
      </c>
      <c r="C50" s="1" t="s">
        <v>1215</v>
      </c>
      <c r="D50" s="1" t="s">
        <v>1031</v>
      </c>
      <c r="E50" s="1" t="s">
        <v>8</v>
      </c>
      <c r="F50" t="str">
        <f>IF(INT(VLOOKUP($A50, Stats!$Q$8:$U$183, 2)) &gt; 0, _xlfn.CONCAT("+", VLOOKUP($A50, Stats!$Q$8:$U$183, 2), " Dex"), "")</f>
        <v/>
      </c>
      <c r="G50" t="str">
        <f>IF(INT(VLOOKUP($A50, Stats!$Q$8:$U$183, 3)) &gt; 0, _xlfn.CONCAT("+", VLOOKUP($A50, Stats!$Q$8:$U$183, 3), " Strength"), "")</f>
        <v>+1 Strength</v>
      </c>
      <c r="H50" t="str">
        <f>IF(INT(VLOOKUP($A50, Stats!$Q$8:$U$183, 4)) &gt; 0, _xlfn.CONCAT("+", VLOOKUP($A50, Stats!$Q$8:$U$183, 4), " Magic"), "")</f>
        <v>+1 Magic</v>
      </c>
      <c r="I50" t="str">
        <f>IF(INT(VLOOKUP($A50, Stats!$Q$8:$U$183, 5)) &gt; 0, _xlfn.CONCAT("+", VLOOKUP($A50, Stats!$Q$8:$U$183, 5), " Will"), "")</f>
        <v/>
      </c>
      <c r="J50">
        <v>81</v>
      </c>
      <c r="K50" t="s">
        <v>817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tr">
        <f>IF(INT(VLOOKUP($A50, Stats!$Q$8:$U$183, 2)) &gt; 0, _xlfn.CONCAT("+", VLOOKUP($A50, Stats!$Q$8:$U$183, 2), " Dex"), "")</f>
        <v/>
      </c>
      <c r="Z50" t="str">
        <f>IF(INT(VLOOKUP($A50, Stats!$Q$8:$U$183, 3)) &gt; 0, _xlfn.CONCAT("+", VLOOKUP($A50, Stats!$Q$8:$U$183, 3), " Strength"), "")</f>
        <v>+1 Strength</v>
      </c>
      <c r="AA50" t="str">
        <f>IF(INT(VLOOKUP($A50, Stats!$Q$8:$U$183, 4)) &gt; 0, _xlfn.CONCAT("+", VLOOKUP($A50, Stats!$Q$8:$U$183, 4), " Magic"), "")</f>
        <v>+1 Magic</v>
      </c>
      <c r="AB50" t="str">
        <f>IF(INT(VLOOKUP($A50, Stats!$Q$8:$U$183, 5)) &gt; 0, _xlfn.CONCAT("+", VLOOKUP($A50, Stats!$Q$8:$U$183, 5), " Will"), "")</f>
        <v/>
      </c>
      <c r="AD50" t="str">
        <f t="shared" si="1"/>
        <v/>
      </c>
      <c r="AE50" t="str">
        <f t="shared" si="2"/>
        <v># 168 - Cotton Robe</v>
      </c>
      <c r="AF50" t="str">
        <f t="shared" si="3"/>
        <v># 168 - Cotton Robe</v>
      </c>
      <c r="AG50" t="str">
        <f t="shared" si="4"/>
        <v/>
      </c>
      <c r="AH50" t="str">
        <f t="shared" si="5"/>
        <v/>
      </c>
      <c r="AI50" t="str">
        <f t="shared" si="6"/>
        <v># 168 - Cotton Robe</v>
      </c>
      <c r="AJ50" t="str">
        <f t="shared" si="7"/>
        <v># 168 - Cotton Robe</v>
      </c>
      <c r="AK50" t="str">
        <f t="shared" si="8"/>
        <v/>
      </c>
      <c r="AL50" t="str">
        <f t="shared" si="9"/>
        <v/>
      </c>
      <c r="AM50" t="str">
        <f t="shared" si="10"/>
        <v/>
      </c>
      <c r="AN50" t="str">
        <f t="shared" si="11"/>
        <v/>
      </c>
      <c r="AO50" t="str">
        <f t="shared" si="12"/>
        <v/>
      </c>
    </row>
    <row r="51" spans="1:41" x14ac:dyDescent="0.25">
      <c r="A51" s="4">
        <v>82</v>
      </c>
      <c r="B51" s="3" t="s">
        <v>8</v>
      </c>
      <c r="C51" s="3" t="s">
        <v>1215</v>
      </c>
      <c r="D51" s="3" t="s">
        <v>1031</v>
      </c>
      <c r="E51" s="3" t="s">
        <v>8</v>
      </c>
      <c r="F51" t="str">
        <f>IF(INT(VLOOKUP($A51, Stats!$Q$8:$U$183, 2)) &gt; 0, _xlfn.CONCAT("+", VLOOKUP($A51, Stats!$Q$8:$U$183, 2), " Dex"), "")</f>
        <v/>
      </c>
      <c r="G51" t="str">
        <f>IF(INT(VLOOKUP($A51, Stats!$Q$8:$U$183, 3)) &gt; 0, _xlfn.CONCAT("+", VLOOKUP($A51, Stats!$Q$8:$U$183, 3), " Strength"), "")</f>
        <v>+1 Strength</v>
      </c>
      <c r="H51" t="str">
        <f>IF(INT(VLOOKUP($A51, Stats!$Q$8:$U$183, 4)) &gt; 0, _xlfn.CONCAT("+", VLOOKUP($A51, Stats!$Q$8:$U$183, 4), " Magic"), "")</f>
        <v>+1 Magic</v>
      </c>
      <c r="I51" t="str">
        <f>IF(INT(VLOOKUP($A51, Stats!$Q$8:$U$183, 5)) &gt; 0, _xlfn.CONCAT("+", VLOOKUP($A51, Stats!$Q$8:$U$183, 5), " Will"), "")</f>
        <v/>
      </c>
      <c r="J51">
        <v>82</v>
      </c>
      <c r="K51" t="s">
        <v>820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Y51" t="str">
        <f>IF(INT(VLOOKUP($A51, Stats!$Q$8:$U$183, 2)) &gt; 0, _xlfn.CONCAT("+", VLOOKUP($A51, Stats!$Q$8:$U$183, 2), " Dex"), "")</f>
        <v/>
      </c>
      <c r="Z51" t="str">
        <f>IF(INT(VLOOKUP($A51, Stats!$Q$8:$U$183, 3)) &gt; 0, _xlfn.CONCAT("+", VLOOKUP($A51, Stats!$Q$8:$U$183, 3), " Strength"), "")</f>
        <v>+1 Strength</v>
      </c>
      <c r="AA51" t="str">
        <f>IF(INT(VLOOKUP($A51, Stats!$Q$8:$U$183, 4)) &gt; 0, _xlfn.CONCAT("+", VLOOKUP($A51, Stats!$Q$8:$U$183, 4), " Magic"), "")</f>
        <v>+1 Magic</v>
      </c>
      <c r="AB51" t="str">
        <f>IF(INT(VLOOKUP($A51, Stats!$Q$8:$U$183, 5)) &gt; 0, _xlfn.CONCAT("+", VLOOKUP($A51, Stats!$Q$8:$U$183, 5), " Will"), "")</f>
        <v/>
      </c>
      <c r="AD51" t="str">
        <f t="shared" si="1"/>
        <v/>
      </c>
      <c r="AE51" t="str">
        <f t="shared" si="2"/>
        <v># 169 - Silk Robe</v>
      </c>
      <c r="AF51" t="str">
        <f t="shared" si="3"/>
        <v># 169 - Silk Robe</v>
      </c>
      <c r="AG51" t="str">
        <f t="shared" si="4"/>
        <v/>
      </c>
      <c r="AH51" t="str">
        <f t="shared" si="5"/>
        <v/>
      </c>
      <c r="AI51" t="str">
        <f t="shared" si="6"/>
        <v># 169 - Silk Robe</v>
      </c>
      <c r="AJ51" t="str">
        <f t="shared" si="7"/>
        <v># 169 - Silk Robe</v>
      </c>
      <c r="AK51" t="str">
        <f t="shared" si="8"/>
        <v/>
      </c>
      <c r="AL51" t="str">
        <f t="shared" si="9"/>
        <v/>
      </c>
      <c r="AM51" t="str">
        <f t="shared" si="10"/>
        <v/>
      </c>
      <c r="AN51" t="str">
        <f t="shared" si="11"/>
        <v/>
      </c>
      <c r="AO51" t="str">
        <f t="shared" si="12"/>
        <v/>
      </c>
    </row>
    <row r="52" spans="1:41" x14ac:dyDescent="0.25">
      <c r="A52" s="2">
        <v>83</v>
      </c>
      <c r="B52" s="1" t="s">
        <v>8</v>
      </c>
      <c r="C52" s="1" t="s">
        <v>8</v>
      </c>
      <c r="D52" s="1" t="s">
        <v>1031</v>
      </c>
      <c r="E52" s="1" t="s">
        <v>8</v>
      </c>
      <c r="F52" t="str">
        <f>IF(INT(VLOOKUP($A52, Stats!$Q$8:$U$183, 2)) &gt; 0, _xlfn.CONCAT("+", VLOOKUP($A52, Stats!$Q$8:$U$183, 2), " Dex"), "")</f>
        <v/>
      </c>
      <c r="G52" t="str">
        <f>IF(INT(VLOOKUP($A52, Stats!$Q$8:$U$183, 3)) &gt; 0, _xlfn.CONCAT("+", VLOOKUP($A52, Stats!$Q$8:$U$183, 3), " Strength"), "")</f>
        <v/>
      </c>
      <c r="H52" t="str">
        <f>IF(INT(VLOOKUP($A52, Stats!$Q$8:$U$183, 4)) &gt; 0, _xlfn.CONCAT("+", VLOOKUP($A52, Stats!$Q$8:$U$183, 4), " Magic"), "")</f>
        <v>+2 Magic</v>
      </c>
      <c r="I52" t="str">
        <f>IF(INT(VLOOKUP($A52, Stats!$Q$8:$U$183, 5)) &gt; 0, _xlfn.CONCAT("+", VLOOKUP($A52, Stats!$Q$8:$U$183, 5), " Will"), "")</f>
        <v/>
      </c>
      <c r="J52">
        <v>83</v>
      </c>
      <c r="K52" t="s">
        <v>823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Y52" t="str">
        <f>IF(INT(VLOOKUP($A52, Stats!$Q$8:$U$183, 2)) &gt; 0, _xlfn.CONCAT("+", VLOOKUP($A52, Stats!$Q$8:$U$183, 2), " Dex"), "")</f>
        <v/>
      </c>
      <c r="Z52" t="str">
        <f>IF(INT(VLOOKUP($A52, Stats!$Q$8:$U$183, 3)) &gt; 0, _xlfn.CONCAT("+", VLOOKUP($A52, Stats!$Q$8:$U$183, 3), " Strength"), "")</f>
        <v/>
      </c>
      <c r="AA52" t="str">
        <f>IF(INT(VLOOKUP($A52, Stats!$Q$8:$U$183, 4)) &gt; 0, _xlfn.CONCAT("+", VLOOKUP($A52, Stats!$Q$8:$U$183, 4), " Magic"), "")</f>
        <v>+2 Magic</v>
      </c>
      <c r="AB52" t="str">
        <f>IF(INT(VLOOKUP($A52, Stats!$Q$8:$U$183, 5)) &gt; 0, _xlfn.CONCAT("+", VLOOKUP($A52, Stats!$Q$8:$U$183, 5), " Will"), "")</f>
        <v/>
      </c>
      <c r="AD52" t="str">
        <f t="shared" si="1"/>
        <v/>
      </c>
      <c r="AE52" t="str">
        <f t="shared" si="2"/>
        <v># 170 - Magician Robe</v>
      </c>
      <c r="AF52" t="str">
        <f t="shared" si="3"/>
        <v># 170 - Magician Robe</v>
      </c>
      <c r="AG52" t="str">
        <f t="shared" si="4"/>
        <v/>
      </c>
      <c r="AH52" t="str">
        <f t="shared" si="5"/>
        <v/>
      </c>
      <c r="AI52" t="str">
        <f t="shared" si="6"/>
        <v># 170 - Magician Robe</v>
      </c>
      <c r="AJ52" t="str">
        <f t="shared" si="7"/>
        <v># 170 - Magician Robe</v>
      </c>
      <c r="AK52" t="str">
        <f t="shared" si="8"/>
        <v/>
      </c>
      <c r="AL52" t="str">
        <f t="shared" si="9"/>
        <v/>
      </c>
      <c r="AM52" t="str">
        <f t="shared" si="10"/>
        <v/>
      </c>
      <c r="AN52" t="str">
        <f t="shared" si="11"/>
        <v/>
      </c>
      <c r="AO52" t="str">
        <f t="shared" si="12"/>
        <v/>
      </c>
    </row>
    <row r="53" spans="1:41" x14ac:dyDescent="0.25">
      <c r="A53" s="4">
        <v>84</v>
      </c>
      <c r="B53" s="3" t="s">
        <v>8</v>
      </c>
      <c r="C53" s="3" t="s">
        <v>1215</v>
      </c>
      <c r="D53" s="3" t="s">
        <v>1031</v>
      </c>
      <c r="E53" s="3" t="s">
        <v>8</v>
      </c>
      <c r="F53" t="str">
        <f>IF(INT(VLOOKUP($A53, Stats!$Q$8:$U$183, 2)) &gt; 0, _xlfn.CONCAT("+", VLOOKUP($A53, Stats!$Q$8:$U$183, 2), " Dex"), "")</f>
        <v/>
      </c>
      <c r="G53" t="str">
        <f>IF(INT(VLOOKUP($A53, Stats!$Q$8:$U$183, 3)) &gt; 0, _xlfn.CONCAT("+", VLOOKUP($A53, Stats!$Q$8:$U$183, 3), " Strength"), "")</f>
        <v>+1 Strength</v>
      </c>
      <c r="H53" t="str">
        <f>IF(INT(VLOOKUP($A53, Stats!$Q$8:$U$183, 4)) &gt; 0, _xlfn.CONCAT("+", VLOOKUP($A53, Stats!$Q$8:$U$183, 4), " Magic"), "")</f>
        <v>+1 Magic</v>
      </c>
      <c r="I53" t="str">
        <f>IF(INT(VLOOKUP($A53, Stats!$Q$8:$U$183, 5)) &gt; 0, _xlfn.CONCAT("+", VLOOKUP($A53, Stats!$Q$8:$U$183, 5), " Will"), "")</f>
        <v/>
      </c>
      <c r="J53">
        <v>84</v>
      </c>
      <c r="K53" t="s">
        <v>826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tr">
        <f>IF(INT(VLOOKUP($A53, Stats!$Q$8:$U$183, 2)) &gt; 0, _xlfn.CONCAT("+", VLOOKUP($A53, Stats!$Q$8:$U$183, 2), " Dex"), "")</f>
        <v/>
      </c>
      <c r="Z53" t="str">
        <f>IF(INT(VLOOKUP($A53, Stats!$Q$8:$U$183, 3)) &gt; 0, _xlfn.CONCAT("+", VLOOKUP($A53, Stats!$Q$8:$U$183, 3), " Strength"), "")</f>
        <v>+1 Strength</v>
      </c>
      <c r="AA53" t="str">
        <f>IF(INT(VLOOKUP($A53, Stats!$Q$8:$U$183, 4)) &gt; 0, _xlfn.CONCAT("+", VLOOKUP($A53, Stats!$Q$8:$U$183, 4), " Magic"), "")</f>
        <v>+1 Magic</v>
      </c>
      <c r="AB53" t="str">
        <f>IF(INT(VLOOKUP($A53, Stats!$Q$8:$U$183, 5)) &gt; 0, _xlfn.CONCAT("+", VLOOKUP($A53, Stats!$Q$8:$U$183, 5), " Will"), "")</f>
        <v/>
      </c>
      <c r="AD53" t="str">
        <f t="shared" si="1"/>
        <v/>
      </c>
      <c r="AE53" t="str">
        <f t="shared" si="2"/>
        <v/>
      </c>
      <c r="AF53" t="str">
        <f t="shared" si="3"/>
        <v/>
      </c>
      <c r="AG53" t="str">
        <f t="shared" si="4"/>
        <v/>
      </c>
      <c r="AH53" t="str">
        <f t="shared" si="5"/>
        <v/>
      </c>
      <c r="AI53" t="str">
        <f t="shared" si="6"/>
        <v># 171 - Glutton’s Robe</v>
      </c>
      <c r="AJ53" t="str">
        <f t="shared" si="7"/>
        <v/>
      </c>
      <c r="AK53" t="str">
        <f t="shared" si="8"/>
        <v/>
      </c>
      <c r="AL53" t="str">
        <f t="shared" si="9"/>
        <v/>
      </c>
      <c r="AM53" t="str">
        <f t="shared" si="10"/>
        <v/>
      </c>
      <c r="AN53" t="str">
        <f t="shared" si="11"/>
        <v/>
      </c>
      <c r="AO53" t="str">
        <f t="shared" si="12"/>
        <v/>
      </c>
    </row>
    <row r="54" spans="1:41" x14ac:dyDescent="0.25">
      <c r="A54" s="2">
        <v>85</v>
      </c>
      <c r="B54" s="1" t="s">
        <v>8</v>
      </c>
      <c r="C54" s="1" t="s">
        <v>8</v>
      </c>
      <c r="D54" s="1" t="s">
        <v>1031</v>
      </c>
      <c r="E54" s="1" t="s">
        <v>8</v>
      </c>
      <c r="F54" t="str">
        <f>IF(INT(VLOOKUP($A54, Stats!$Q$8:$U$183, 2)) &gt; 0, _xlfn.CONCAT("+", VLOOKUP($A54, Stats!$Q$8:$U$183, 2), " Dex"), "")</f>
        <v/>
      </c>
      <c r="G54" t="str">
        <f>IF(INT(VLOOKUP($A54, Stats!$Q$8:$U$183, 3)) &gt; 0, _xlfn.CONCAT("+", VLOOKUP($A54, Stats!$Q$8:$U$183, 3), " Strength"), "")</f>
        <v/>
      </c>
      <c r="H54" t="str">
        <f>IF(INT(VLOOKUP($A54, Stats!$Q$8:$U$183, 4)) &gt; 0, _xlfn.CONCAT("+", VLOOKUP($A54, Stats!$Q$8:$U$183, 4), " Magic"), "")</f>
        <v>+2 Magic</v>
      </c>
      <c r="I54" t="str">
        <f>IF(INT(VLOOKUP($A54, Stats!$Q$8:$U$183, 5)) &gt; 0, _xlfn.CONCAT("+", VLOOKUP($A54, Stats!$Q$8:$U$183, 5), " Will"), "")</f>
        <v/>
      </c>
      <c r="J54">
        <v>85</v>
      </c>
      <c r="K54" t="s">
        <v>828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tr">
        <f>IF(INT(VLOOKUP($A54, Stats!$Q$8:$U$183, 2)) &gt; 0, _xlfn.CONCAT("+", VLOOKUP($A54, Stats!$Q$8:$U$183, 2), " Dex"), "")</f>
        <v/>
      </c>
      <c r="Z54" t="str">
        <f>IF(INT(VLOOKUP($A54, Stats!$Q$8:$U$183, 3)) &gt; 0, _xlfn.CONCAT("+", VLOOKUP($A54, Stats!$Q$8:$U$183, 3), " Strength"), "")</f>
        <v/>
      </c>
      <c r="AA54" t="str">
        <f>IF(INT(VLOOKUP($A54, Stats!$Q$8:$U$183, 4)) &gt; 0, _xlfn.CONCAT("+", VLOOKUP($A54, Stats!$Q$8:$U$183, 4), " Magic"), "")</f>
        <v>+2 Magic</v>
      </c>
      <c r="AB54" t="str">
        <f>IF(INT(VLOOKUP($A54, Stats!$Q$8:$U$183, 5)) &gt; 0, _xlfn.CONCAT("+", VLOOKUP($A54, Stats!$Q$8:$U$183, 5), " Will"), "")</f>
        <v/>
      </c>
      <c r="AD54" t="str">
        <f t="shared" si="1"/>
        <v/>
      </c>
      <c r="AE54" t="str">
        <f t="shared" si="2"/>
        <v/>
      </c>
      <c r="AF54" t="str">
        <f t="shared" si="3"/>
        <v># 172 - White Robe</v>
      </c>
      <c r="AG54" t="str">
        <f t="shared" si="4"/>
        <v/>
      </c>
      <c r="AH54" t="str">
        <f t="shared" si="5"/>
        <v/>
      </c>
      <c r="AI54" t="str">
        <f t="shared" si="6"/>
        <v/>
      </c>
      <c r="AJ54" t="str">
        <f t="shared" si="7"/>
        <v># 172 - White Robe</v>
      </c>
      <c r="AK54" t="str">
        <f t="shared" si="8"/>
        <v/>
      </c>
      <c r="AL54" t="str">
        <f t="shared" si="9"/>
        <v/>
      </c>
      <c r="AM54" t="str">
        <f t="shared" si="10"/>
        <v/>
      </c>
      <c r="AN54" t="str">
        <f t="shared" si="11"/>
        <v/>
      </c>
      <c r="AO54" t="str">
        <f t="shared" si="12"/>
        <v/>
      </c>
    </row>
    <row r="55" spans="1:41" x14ac:dyDescent="0.25">
      <c r="A55" s="4">
        <v>86</v>
      </c>
      <c r="B55" s="3" t="s">
        <v>8</v>
      </c>
      <c r="C55" s="3" t="s">
        <v>8</v>
      </c>
      <c r="D55" s="3" t="s">
        <v>1031</v>
      </c>
      <c r="E55" s="3" t="s">
        <v>8</v>
      </c>
      <c r="F55" t="str">
        <f>IF(INT(VLOOKUP($A55, Stats!$Q$8:$U$183, 2)) &gt; 0, _xlfn.CONCAT("+", VLOOKUP($A55, Stats!$Q$8:$U$183, 2), " Dex"), "")</f>
        <v/>
      </c>
      <c r="G55" t="str">
        <f>IF(INT(VLOOKUP($A55, Stats!$Q$8:$U$183, 3)) &gt; 0, _xlfn.CONCAT("+", VLOOKUP($A55, Stats!$Q$8:$U$183, 3), " Strength"), "")</f>
        <v/>
      </c>
      <c r="H55" t="str">
        <f>IF(INT(VLOOKUP($A55, Stats!$Q$8:$U$183, 4)) &gt; 0, _xlfn.CONCAT("+", VLOOKUP($A55, Stats!$Q$8:$U$183, 4), " Magic"), "")</f>
        <v>+2 Magic</v>
      </c>
      <c r="I55" t="str">
        <f>IF(INT(VLOOKUP($A55, Stats!$Q$8:$U$183, 5)) &gt; 0, _xlfn.CONCAT("+", VLOOKUP($A55, Stats!$Q$8:$U$183, 5), " Will"), "")</f>
        <v/>
      </c>
      <c r="J55">
        <v>86</v>
      </c>
      <c r="K55" t="s">
        <v>830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t="str">
        <f>IF(INT(VLOOKUP($A55, Stats!$Q$8:$U$183, 2)) &gt; 0, _xlfn.CONCAT("+", VLOOKUP($A55, Stats!$Q$8:$U$183, 2), " Dex"), "")</f>
        <v/>
      </c>
      <c r="Z55" t="str">
        <f>IF(INT(VLOOKUP($A55, Stats!$Q$8:$U$183, 3)) &gt; 0, _xlfn.CONCAT("+", VLOOKUP($A55, Stats!$Q$8:$U$183, 3), " Strength"), "")</f>
        <v/>
      </c>
      <c r="AA55" t="str">
        <f>IF(INT(VLOOKUP($A55, Stats!$Q$8:$U$183, 4)) &gt; 0, _xlfn.CONCAT("+", VLOOKUP($A55, Stats!$Q$8:$U$183, 4), " Magic"), "")</f>
        <v>+2 Magic</v>
      </c>
      <c r="AB55" t="str">
        <f>IF(INT(VLOOKUP($A55, Stats!$Q$8:$U$183, 5)) &gt; 0, _xlfn.CONCAT("+", VLOOKUP($A55, Stats!$Q$8:$U$183, 5), " Will"), "")</f>
        <v/>
      </c>
      <c r="AD55" t="str">
        <f t="shared" si="1"/>
        <v/>
      </c>
      <c r="AE55" t="str">
        <f t="shared" si="2"/>
        <v># 173 - Black Robe</v>
      </c>
      <c r="AF55" t="str">
        <f t="shared" si="3"/>
        <v/>
      </c>
      <c r="AG55" t="str">
        <f t="shared" si="4"/>
        <v/>
      </c>
      <c r="AH55" t="str">
        <f t="shared" si="5"/>
        <v/>
      </c>
      <c r="AI55" t="str">
        <f t="shared" si="6"/>
        <v># 173 - Black Robe</v>
      </c>
      <c r="AJ55" t="str">
        <f t="shared" si="7"/>
        <v/>
      </c>
      <c r="AK55" t="str">
        <f t="shared" si="8"/>
        <v/>
      </c>
      <c r="AL55" t="str">
        <f t="shared" si="9"/>
        <v/>
      </c>
      <c r="AM55" t="str">
        <f t="shared" si="10"/>
        <v/>
      </c>
      <c r="AN55" t="str">
        <f t="shared" si="11"/>
        <v/>
      </c>
      <c r="AO55" t="str">
        <f t="shared" si="12"/>
        <v/>
      </c>
    </row>
    <row r="56" spans="1:41" x14ac:dyDescent="0.25">
      <c r="A56" s="2">
        <v>87</v>
      </c>
      <c r="B56" s="1" t="s">
        <v>8</v>
      </c>
      <c r="C56" s="1" t="s">
        <v>1215</v>
      </c>
      <c r="D56" s="1" t="s">
        <v>1031</v>
      </c>
      <c r="E56" s="1" t="s">
        <v>1032</v>
      </c>
      <c r="F56" t="str">
        <f>IF(INT(VLOOKUP($A56, Stats!$Q$8:$U$183, 2)) &gt; 0, _xlfn.CONCAT("+", VLOOKUP($A56, Stats!$Q$8:$U$183, 2), " Dex"), "")</f>
        <v/>
      </c>
      <c r="G56" t="str">
        <f>IF(INT(VLOOKUP($A56, Stats!$Q$8:$U$183, 3)) &gt; 0, _xlfn.CONCAT("+", VLOOKUP($A56, Stats!$Q$8:$U$183, 3), " Strength"), "")</f>
        <v>+1 Strength</v>
      </c>
      <c r="H56" t="str">
        <f>IF(INT(VLOOKUP($A56, Stats!$Q$8:$U$183, 4)) &gt; 0, _xlfn.CONCAT("+", VLOOKUP($A56, Stats!$Q$8:$U$183, 4), " Magic"), "")</f>
        <v>+1 Magic</v>
      </c>
      <c r="I56" t="str">
        <f>IF(INT(VLOOKUP($A56, Stats!$Q$8:$U$183, 5)) &gt; 0, _xlfn.CONCAT("+", VLOOKUP($A56, Stats!$Q$8:$U$183, 5), " Will"), "")</f>
        <v>+1 Will</v>
      </c>
      <c r="J56">
        <v>87</v>
      </c>
      <c r="K56" t="s">
        <v>832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Y56" t="str">
        <f>IF(INT(VLOOKUP($A56, Stats!$Q$8:$U$183, 2)) &gt; 0, _xlfn.CONCAT("+", VLOOKUP($A56, Stats!$Q$8:$U$183, 2), " Dex"), "")</f>
        <v/>
      </c>
      <c r="Z56" t="str">
        <f>IF(INT(VLOOKUP($A56, Stats!$Q$8:$U$183, 3)) &gt; 0, _xlfn.CONCAT("+", VLOOKUP($A56, Stats!$Q$8:$U$183, 3), " Strength"), "")</f>
        <v>+1 Strength</v>
      </c>
      <c r="AA56" t="str">
        <f>IF(INT(VLOOKUP($A56, Stats!$Q$8:$U$183, 4)) &gt; 0, _xlfn.CONCAT("+", VLOOKUP($A56, Stats!$Q$8:$U$183, 4), " Magic"), "")</f>
        <v>+1 Magic</v>
      </c>
      <c r="AB56" t="str">
        <f>IF(INT(VLOOKUP($A56, Stats!$Q$8:$U$183, 5)) &gt; 0, _xlfn.CONCAT("+", VLOOKUP($A56, Stats!$Q$8:$U$183, 5), " Will"), "")</f>
        <v>+1 Will</v>
      </c>
      <c r="AD56" t="str">
        <f t="shared" si="1"/>
        <v/>
      </c>
      <c r="AE56" t="str">
        <f t="shared" si="2"/>
        <v># 174 - Light Robe</v>
      </c>
      <c r="AF56" t="str">
        <f t="shared" si="3"/>
        <v># 174 - Light Robe</v>
      </c>
      <c r="AG56" t="str">
        <f t="shared" si="4"/>
        <v/>
      </c>
      <c r="AH56" t="str">
        <f t="shared" si="5"/>
        <v/>
      </c>
      <c r="AI56" t="str">
        <f t="shared" si="6"/>
        <v># 174 - Light Robe</v>
      </c>
      <c r="AJ56" t="str">
        <f t="shared" si="7"/>
        <v># 174 - Light Robe</v>
      </c>
      <c r="AK56" t="str">
        <f t="shared" si="8"/>
        <v/>
      </c>
      <c r="AL56" t="str">
        <f t="shared" si="9"/>
        <v/>
      </c>
      <c r="AM56" t="str">
        <f t="shared" si="10"/>
        <v/>
      </c>
      <c r="AN56" t="str">
        <f t="shared" si="11"/>
        <v/>
      </c>
      <c r="AO56" t="str">
        <f t="shared" si="12"/>
        <v/>
      </c>
    </row>
    <row r="57" spans="1:41" x14ac:dyDescent="0.25">
      <c r="A57" s="4">
        <v>88</v>
      </c>
      <c r="B57" s="3" t="s">
        <v>1216</v>
      </c>
      <c r="C57" s="3" t="s">
        <v>1215</v>
      </c>
      <c r="D57" s="3" t="s">
        <v>1031</v>
      </c>
      <c r="E57" s="3" t="s">
        <v>1032</v>
      </c>
      <c r="F57" t="str">
        <f>IF(INT(VLOOKUP($A57, Stats!$Q$8:$U$183, 2)) &gt; 0, _xlfn.CONCAT("+", VLOOKUP($A57, Stats!$Q$8:$U$183, 2), " Dex"), "")</f>
        <v>+1 Dex</v>
      </c>
      <c r="G57" t="str">
        <f>IF(INT(VLOOKUP($A57, Stats!$Q$8:$U$183, 3)) &gt; 0, _xlfn.CONCAT("+", VLOOKUP($A57, Stats!$Q$8:$U$183, 3), " Strength"), "")</f>
        <v>+1 Strength</v>
      </c>
      <c r="H57" t="str">
        <f>IF(INT(VLOOKUP($A57, Stats!$Q$8:$U$183, 4)) &gt; 0, _xlfn.CONCAT("+", VLOOKUP($A57, Stats!$Q$8:$U$183, 4), " Magic"), "")</f>
        <v>+1 Magic</v>
      </c>
      <c r="I57" t="str">
        <f>IF(INT(VLOOKUP($A57, Stats!$Q$8:$U$183, 5)) &gt; 0, _xlfn.CONCAT("+", VLOOKUP($A57, Stats!$Q$8:$U$183, 5), " Will"), "")</f>
        <v>+1 Will</v>
      </c>
      <c r="J57">
        <v>88</v>
      </c>
      <c r="K57" t="s">
        <v>835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Y57" t="str">
        <f>IF(INT(VLOOKUP($A57, Stats!$Q$8:$U$183, 2)) &gt; 0, _xlfn.CONCAT("+", VLOOKUP($A57, Stats!$Q$8:$U$183, 2), " Dex"), "")</f>
        <v>+1 Dex</v>
      </c>
      <c r="Z57" t="str">
        <f>IF(INT(VLOOKUP($A57, Stats!$Q$8:$U$183, 3)) &gt; 0, _xlfn.CONCAT("+", VLOOKUP($A57, Stats!$Q$8:$U$183, 3), " Strength"), "")</f>
        <v>+1 Strength</v>
      </c>
      <c r="AA57" t="str">
        <f>IF(INT(VLOOKUP($A57, Stats!$Q$8:$U$183, 4)) &gt; 0, _xlfn.CONCAT("+", VLOOKUP($A57, Stats!$Q$8:$U$183, 4), " Magic"), "")</f>
        <v>+1 Magic</v>
      </c>
      <c r="AB57" t="str">
        <f>IF(INT(VLOOKUP($A57, Stats!$Q$8:$U$183, 5)) &gt; 0, _xlfn.CONCAT("+", VLOOKUP($A57, Stats!$Q$8:$U$183, 5), " Will"), "")</f>
        <v>+1 Will</v>
      </c>
      <c r="AD57" t="str">
        <f t="shared" si="1"/>
        <v/>
      </c>
      <c r="AE57" t="str">
        <f t="shared" si="2"/>
        <v># 175 - Robe of Lords</v>
      </c>
      <c r="AF57" t="str">
        <f t="shared" si="3"/>
        <v># 175 - Robe of Lords</v>
      </c>
      <c r="AG57" t="str">
        <f t="shared" si="4"/>
        <v/>
      </c>
      <c r="AH57" t="str">
        <f t="shared" si="5"/>
        <v/>
      </c>
      <c r="AI57" t="str">
        <f t="shared" si="6"/>
        <v># 175 - Robe of Lords</v>
      </c>
      <c r="AJ57" t="str">
        <f t="shared" si="7"/>
        <v># 175 - Robe of Lords</v>
      </c>
      <c r="AK57" t="str">
        <f t="shared" si="8"/>
        <v/>
      </c>
      <c r="AL57" t="str">
        <f t="shared" si="9"/>
        <v/>
      </c>
      <c r="AM57" t="str">
        <f t="shared" si="10"/>
        <v/>
      </c>
      <c r="AN57" t="str">
        <f t="shared" si="11"/>
        <v/>
      </c>
      <c r="AO57" t="str">
        <f t="shared" si="12"/>
        <v/>
      </c>
    </row>
    <row r="58" spans="1:41" x14ac:dyDescent="0.25">
      <c r="A58" s="2">
        <v>91</v>
      </c>
      <c r="B58" s="1" t="s">
        <v>8</v>
      </c>
      <c r="C58" s="1" t="s">
        <v>8</v>
      </c>
      <c r="D58" s="1" t="s">
        <v>1031</v>
      </c>
      <c r="E58" s="1" t="s">
        <v>8</v>
      </c>
      <c r="F58" t="str">
        <f>IF(INT(VLOOKUP($A58, Stats!$Q$8:$U$183, 2)) &gt; 0, _xlfn.CONCAT("+", VLOOKUP($A58, Stats!$Q$8:$U$183, 2), " Dex"), "")</f>
        <v/>
      </c>
      <c r="G58" t="str">
        <f>IF(INT(VLOOKUP($A58, Stats!$Q$8:$U$183, 3)) &gt; 0, _xlfn.CONCAT("+", VLOOKUP($A58, Stats!$Q$8:$U$183, 3), " Strength"), "")</f>
        <v/>
      </c>
      <c r="H58" t="str">
        <f>IF(INT(VLOOKUP($A58, Stats!$Q$8:$U$183, 4)) &gt; 0, _xlfn.CONCAT("+", VLOOKUP($A58, Stats!$Q$8:$U$183, 4), " Magic"), "")</f>
        <v>+1 Magic</v>
      </c>
      <c r="I58" t="str">
        <f>IF(INT(VLOOKUP($A58, Stats!$Q$8:$U$183, 5)) &gt; 0, _xlfn.CONCAT("+", VLOOKUP($A58, Stats!$Q$8:$U$183, 5), " Will"), "")</f>
        <v/>
      </c>
      <c r="J58">
        <v>91</v>
      </c>
      <c r="K58" t="s">
        <v>842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Y58" t="str">
        <f>IF(INT(VLOOKUP($A58, Stats!$Q$8:$U$183, 2)) &gt; 0, _xlfn.CONCAT("+", VLOOKUP($A58, Stats!$Q$8:$U$183, 2), " Dex"), "")</f>
        <v/>
      </c>
      <c r="Z58" t="str">
        <f>IF(INT(VLOOKUP($A58, Stats!$Q$8:$U$183, 3)) &gt; 0, _xlfn.CONCAT("+", VLOOKUP($A58, Stats!$Q$8:$U$183, 3), " Strength"), "")</f>
        <v/>
      </c>
      <c r="AA58" t="str">
        <f>IF(INT(VLOOKUP($A58, Stats!$Q$8:$U$183, 4)) &gt; 0, _xlfn.CONCAT("+", VLOOKUP($A58, Stats!$Q$8:$U$183, 4), " Magic"), "")</f>
        <v>+1 Magic</v>
      </c>
      <c r="AB58" t="str">
        <f>IF(INT(VLOOKUP($A58, Stats!$Q$8:$U$183, 5)) &gt; 0, _xlfn.CONCAT("+", VLOOKUP($A58, Stats!$Q$8:$U$183, 5), " Will"), "")</f>
        <v/>
      </c>
      <c r="AD58" t="str">
        <f t="shared" si="1"/>
        <v/>
      </c>
      <c r="AE58" t="str">
        <f t="shared" si="2"/>
        <v/>
      </c>
      <c r="AF58" t="str">
        <f t="shared" si="3"/>
        <v/>
      </c>
      <c r="AG58" t="str">
        <f t="shared" si="4"/>
        <v># 178 - Linen Cuirass</v>
      </c>
      <c r="AH58" t="str">
        <f t="shared" si="5"/>
        <v># 178 - Linen Cuirass</v>
      </c>
      <c r="AI58" t="str">
        <f t="shared" si="6"/>
        <v/>
      </c>
      <c r="AJ58" t="str">
        <f t="shared" si="7"/>
        <v/>
      </c>
      <c r="AK58" t="str">
        <f t="shared" si="8"/>
        <v/>
      </c>
      <c r="AL58" t="str">
        <f t="shared" si="9"/>
        <v/>
      </c>
      <c r="AM58" t="str">
        <f t="shared" si="10"/>
        <v/>
      </c>
      <c r="AN58" t="str">
        <f t="shared" si="11"/>
        <v/>
      </c>
      <c r="AO58" t="str">
        <f t="shared" si="12"/>
        <v># 178 - Linen Cuirass</v>
      </c>
    </row>
    <row r="59" spans="1:41" x14ac:dyDescent="0.25">
      <c r="A59" s="4">
        <v>94</v>
      </c>
      <c r="B59" s="3" t="s">
        <v>8</v>
      </c>
      <c r="C59" s="3" t="s">
        <v>8</v>
      </c>
      <c r="D59" s="3" t="s">
        <v>8</v>
      </c>
      <c r="E59" s="3" t="s">
        <v>1032</v>
      </c>
      <c r="F59" t="str">
        <f>IF(INT(VLOOKUP($A59, Stats!$Q$8:$U$183, 2)) &gt; 0, _xlfn.CONCAT("+", VLOOKUP($A59, Stats!$Q$8:$U$183, 2), " Dex"), "")</f>
        <v/>
      </c>
      <c r="G59" t="str">
        <f>IF(INT(VLOOKUP($A59, Stats!$Q$8:$U$183, 3)) &gt; 0, _xlfn.CONCAT("+", VLOOKUP($A59, Stats!$Q$8:$U$183, 3), " Strength"), "")</f>
        <v/>
      </c>
      <c r="H59" t="str">
        <f>IF(INT(VLOOKUP($A59, Stats!$Q$8:$U$183, 4)) &gt; 0, _xlfn.CONCAT("+", VLOOKUP($A59, Stats!$Q$8:$U$183, 4), " Magic"), "")</f>
        <v/>
      </c>
      <c r="I59" t="str">
        <f>IF(INT(VLOOKUP($A59, Stats!$Q$8:$U$183, 5)) &gt; 0, _xlfn.CONCAT("+", VLOOKUP($A59, Stats!$Q$8:$U$183, 5), " Will"), "")</f>
        <v>+1 Will</v>
      </c>
      <c r="J59">
        <v>94</v>
      </c>
      <c r="K59" t="s">
        <v>850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Y59" t="str">
        <f>IF(INT(VLOOKUP($A59, Stats!$Q$8:$U$183, 2)) &gt; 0, _xlfn.CONCAT("+", VLOOKUP($A59, Stats!$Q$8:$U$183, 2), " Dex"), "")</f>
        <v/>
      </c>
      <c r="Z59" t="str">
        <f>IF(INT(VLOOKUP($A59, Stats!$Q$8:$U$183, 3)) &gt; 0, _xlfn.CONCAT("+", VLOOKUP($A59, Stats!$Q$8:$U$183, 3), " Strength"), "")</f>
        <v/>
      </c>
      <c r="AA59" t="str">
        <f>IF(INT(VLOOKUP($A59, Stats!$Q$8:$U$183, 4)) &gt; 0, _xlfn.CONCAT("+", VLOOKUP($A59, Stats!$Q$8:$U$183, 4), " Magic"), "")</f>
        <v/>
      </c>
      <c r="AB59" t="str">
        <f>IF(INT(VLOOKUP($A59, Stats!$Q$8:$U$183, 5)) &gt; 0, _xlfn.CONCAT("+", VLOOKUP($A59, Stats!$Q$8:$U$183, 5), " Will"), "")</f>
        <v>+1 Will</v>
      </c>
      <c r="AD59" t="str">
        <f t="shared" si="1"/>
        <v/>
      </c>
      <c r="AE59" t="str">
        <f t="shared" si="2"/>
        <v/>
      </c>
      <c r="AF59" t="str">
        <f t="shared" si="3"/>
        <v/>
      </c>
      <c r="AG59" t="str">
        <f t="shared" si="4"/>
        <v># 181 - Plate Mail</v>
      </c>
      <c r="AH59" t="str">
        <f t="shared" si="5"/>
        <v># 181 - Plate Mail</v>
      </c>
      <c r="AI59" t="str">
        <f t="shared" si="6"/>
        <v/>
      </c>
      <c r="AJ59" t="str">
        <f t="shared" si="7"/>
        <v/>
      </c>
      <c r="AK59" t="str">
        <f t="shared" si="8"/>
        <v/>
      </c>
      <c r="AL59" t="str">
        <f t="shared" si="9"/>
        <v/>
      </c>
      <c r="AM59" t="str">
        <f t="shared" si="10"/>
        <v/>
      </c>
      <c r="AN59" t="str">
        <f t="shared" si="11"/>
        <v/>
      </c>
      <c r="AO59" t="str">
        <f t="shared" si="12"/>
        <v># 181 - Plate Mail</v>
      </c>
    </row>
    <row r="60" spans="1:41" x14ac:dyDescent="0.25">
      <c r="A60" s="2">
        <v>95</v>
      </c>
      <c r="B60" s="1" t="s">
        <v>8</v>
      </c>
      <c r="C60" s="1" t="s">
        <v>8</v>
      </c>
      <c r="D60" s="1" t="s">
        <v>1031</v>
      </c>
      <c r="E60" s="1" t="s">
        <v>8</v>
      </c>
      <c r="F60" t="str">
        <f>IF(INT(VLOOKUP($A60, Stats!$Q$8:$U$183, 2)) &gt; 0, _xlfn.CONCAT("+", VLOOKUP($A60, Stats!$Q$8:$U$183, 2), " Dex"), "")</f>
        <v/>
      </c>
      <c r="G60" t="str">
        <f>IF(INT(VLOOKUP($A60, Stats!$Q$8:$U$183, 3)) &gt; 0, _xlfn.CONCAT("+", VLOOKUP($A60, Stats!$Q$8:$U$183, 3), " Strength"), "")</f>
        <v/>
      </c>
      <c r="H60" t="str">
        <f>IF(INT(VLOOKUP($A60, Stats!$Q$8:$U$183, 4)) &gt; 0, _xlfn.CONCAT("+", VLOOKUP($A60, Stats!$Q$8:$U$183, 4), " Magic"), "")</f>
        <v>+1 Magic</v>
      </c>
      <c r="I60" t="str">
        <f>IF(INT(VLOOKUP($A60, Stats!$Q$8:$U$183, 5)) &gt; 0, _xlfn.CONCAT("+", VLOOKUP($A60, Stats!$Q$8:$U$183, 5), " Will"), "")</f>
        <v/>
      </c>
      <c r="J60">
        <v>95</v>
      </c>
      <c r="K60" t="s">
        <v>853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Y60" t="str">
        <f>IF(INT(VLOOKUP($A60, Stats!$Q$8:$U$183, 2)) &gt; 0, _xlfn.CONCAT("+", VLOOKUP($A60, Stats!$Q$8:$U$183, 2), " Dex"), "")</f>
        <v/>
      </c>
      <c r="Z60" t="str">
        <f>IF(INT(VLOOKUP($A60, Stats!$Q$8:$U$183, 3)) &gt; 0, _xlfn.CONCAT("+", VLOOKUP($A60, Stats!$Q$8:$U$183, 3), " Strength"), "")</f>
        <v/>
      </c>
      <c r="AA60" t="str">
        <f>IF(INT(VLOOKUP($A60, Stats!$Q$8:$U$183, 4)) &gt; 0, _xlfn.CONCAT("+", VLOOKUP($A60, Stats!$Q$8:$U$183, 4), " Magic"), "")</f>
        <v>+1 Magic</v>
      </c>
      <c r="AB60" t="str">
        <f>IF(INT(VLOOKUP($A60, Stats!$Q$8:$U$183, 5)) &gt; 0, _xlfn.CONCAT("+", VLOOKUP($A60, Stats!$Q$8:$U$183, 5), " Will"), "")</f>
        <v/>
      </c>
      <c r="AD60" t="str">
        <f t="shared" si="1"/>
        <v/>
      </c>
      <c r="AE60" t="str">
        <f t="shared" si="2"/>
        <v/>
      </c>
      <c r="AF60" t="str">
        <f t="shared" si="3"/>
        <v/>
      </c>
      <c r="AG60" t="str">
        <f t="shared" si="4"/>
        <v># 182 - Gold Armor</v>
      </c>
      <c r="AH60" t="str">
        <f t="shared" si="5"/>
        <v># 182 - Gold Armor</v>
      </c>
      <c r="AI60" t="str">
        <f t="shared" si="6"/>
        <v/>
      </c>
      <c r="AJ60" t="str">
        <f t="shared" si="7"/>
        <v/>
      </c>
      <c r="AK60" t="str">
        <f t="shared" si="8"/>
        <v/>
      </c>
      <c r="AL60" t="str">
        <f t="shared" si="9"/>
        <v/>
      </c>
      <c r="AM60" t="str">
        <f t="shared" si="10"/>
        <v/>
      </c>
      <c r="AN60" t="str">
        <f t="shared" si="11"/>
        <v/>
      </c>
      <c r="AO60" t="str">
        <f t="shared" si="12"/>
        <v># 182 - Gold Armor</v>
      </c>
    </row>
    <row r="61" spans="1:41" x14ac:dyDescent="0.25">
      <c r="A61" s="4">
        <v>98</v>
      </c>
      <c r="B61" s="3" t="s">
        <v>8</v>
      </c>
      <c r="C61" s="3" t="s">
        <v>1215</v>
      </c>
      <c r="D61" s="3" t="s">
        <v>1031</v>
      </c>
      <c r="E61" s="3" t="s">
        <v>8</v>
      </c>
      <c r="F61" t="str">
        <f>IF(INT(VLOOKUP($A61, Stats!$Q$8:$U$183, 2)) &gt; 0, _xlfn.CONCAT("+", VLOOKUP($A61, Stats!$Q$8:$U$183, 2), " Dex"), "")</f>
        <v/>
      </c>
      <c r="G61" t="str">
        <f>IF(INT(VLOOKUP($A61, Stats!$Q$8:$U$183, 3)) &gt; 0, _xlfn.CONCAT("+", VLOOKUP($A61, Stats!$Q$8:$U$183, 3), " Strength"), "")</f>
        <v>+1 Strength</v>
      </c>
      <c r="H61" t="str">
        <f>IF(INT(VLOOKUP($A61, Stats!$Q$8:$U$183, 4)) &gt; 0, _xlfn.CONCAT("+", VLOOKUP($A61, Stats!$Q$8:$U$183, 4), " Magic"), "")</f>
        <v>+1 Magic</v>
      </c>
      <c r="I61" t="str">
        <f>IF(INT(VLOOKUP($A61, Stats!$Q$8:$U$183, 5)) &gt; 0, _xlfn.CONCAT("+", VLOOKUP($A61, Stats!$Q$8:$U$183, 5), " Will"), "")</f>
        <v/>
      </c>
      <c r="J61">
        <v>98</v>
      </c>
      <c r="K61" t="s">
        <v>859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Y61" t="str">
        <f>IF(INT(VLOOKUP($A61, Stats!$Q$8:$U$183, 2)) &gt; 0, _xlfn.CONCAT("+", VLOOKUP($A61, Stats!$Q$8:$U$183, 2), " Dex"), "")</f>
        <v/>
      </c>
      <c r="Z61" t="str">
        <f>IF(INT(VLOOKUP($A61, Stats!$Q$8:$U$183, 3)) &gt; 0, _xlfn.CONCAT("+", VLOOKUP($A61, Stats!$Q$8:$U$183, 3), " Strength"), "")</f>
        <v>+1 Strength</v>
      </c>
      <c r="AA61" t="str">
        <f>IF(INT(VLOOKUP($A61, Stats!$Q$8:$U$183, 4)) &gt; 0, _xlfn.CONCAT("+", VLOOKUP($A61, Stats!$Q$8:$U$183, 4), " Magic"), "")</f>
        <v>+1 Magic</v>
      </c>
      <c r="AB61" t="str">
        <f>IF(INT(VLOOKUP($A61, Stats!$Q$8:$U$183, 5)) &gt; 0, _xlfn.CONCAT("+", VLOOKUP($A61, Stats!$Q$8:$U$183, 5), " Will"), "")</f>
        <v/>
      </c>
      <c r="AD61" t="str">
        <f t="shared" si="1"/>
        <v/>
      </c>
      <c r="AE61" t="str">
        <f t="shared" si="2"/>
        <v/>
      </c>
      <c r="AF61" t="str">
        <f t="shared" si="3"/>
        <v/>
      </c>
      <c r="AG61" t="str">
        <f t="shared" si="4"/>
        <v># 185 - Diamond Armor</v>
      </c>
      <c r="AH61" t="str">
        <f t="shared" si="5"/>
        <v># 185 - Diamond Armor</v>
      </c>
      <c r="AI61" t="str">
        <f t="shared" si="6"/>
        <v/>
      </c>
      <c r="AJ61" t="str">
        <f t="shared" si="7"/>
        <v/>
      </c>
      <c r="AK61" t="str">
        <f t="shared" si="8"/>
        <v/>
      </c>
      <c r="AL61" t="str">
        <f t="shared" si="9"/>
        <v/>
      </c>
      <c r="AM61" t="str">
        <f t="shared" si="10"/>
        <v/>
      </c>
      <c r="AN61" t="str">
        <f t="shared" si="11"/>
        <v/>
      </c>
      <c r="AO61" t="str">
        <f t="shared" si="12"/>
        <v># 185 - Diamond Armor</v>
      </c>
    </row>
    <row r="62" spans="1:41" x14ac:dyDescent="0.25">
      <c r="A62" s="2">
        <v>100</v>
      </c>
      <c r="B62" s="1" t="s">
        <v>1216</v>
      </c>
      <c r="C62" s="1" t="s">
        <v>8</v>
      </c>
      <c r="D62" s="1" t="s">
        <v>8</v>
      </c>
      <c r="E62" s="1" t="s">
        <v>1032</v>
      </c>
      <c r="F62" t="str">
        <f>IF(INT(VLOOKUP($A62, Stats!$Q$8:$U$183, 2)) &gt; 0, _xlfn.CONCAT("+", VLOOKUP($A62, Stats!$Q$8:$U$183, 2), " Dex"), "")</f>
        <v>+1 Dex</v>
      </c>
      <c r="G62" t="str">
        <f>IF(INT(VLOOKUP($A62, Stats!$Q$8:$U$183, 3)) &gt; 0, _xlfn.CONCAT("+", VLOOKUP($A62, Stats!$Q$8:$U$183, 3), " Strength"), "")</f>
        <v/>
      </c>
      <c r="H62" t="str">
        <f>IF(INT(VLOOKUP($A62, Stats!$Q$8:$U$183, 4)) &gt; 0, _xlfn.CONCAT("+", VLOOKUP($A62, Stats!$Q$8:$U$183, 4), " Magic"), "")</f>
        <v/>
      </c>
      <c r="I62" t="str">
        <f>IF(INT(VLOOKUP($A62, Stats!$Q$8:$U$183, 5)) &gt; 0, _xlfn.CONCAT("+", VLOOKUP($A62, Stats!$Q$8:$U$183, 5), " Will"), "")</f>
        <v>+1 Will</v>
      </c>
      <c r="J62">
        <v>100</v>
      </c>
      <c r="K62" t="s">
        <v>864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Y62" t="str">
        <f>IF(INT(VLOOKUP($A62, Stats!$Q$8:$U$183, 2)) &gt; 0, _xlfn.CONCAT("+", VLOOKUP($A62, Stats!$Q$8:$U$183, 2), " Dex"), "")</f>
        <v>+1 Dex</v>
      </c>
      <c r="Z62" t="str">
        <f>IF(INT(VLOOKUP($A62, Stats!$Q$8:$U$183, 3)) &gt; 0, _xlfn.CONCAT("+", VLOOKUP($A62, Stats!$Q$8:$U$183, 3), " Strength"), "")</f>
        <v/>
      </c>
      <c r="AA62" t="str">
        <f>IF(INT(VLOOKUP($A62, Stats!$Q$8:$U$183, 4)) &gt; 0, _xlfn.CONCAT("+", VLOOKUP($A62, Stats!$Q$8:$U$183, 4), " Magic"), "")</f>
        <v/>
      </c>
      <c r="AB62" t="str">
        <f>IF(INT(VLOOKUP($A62, Stats!$Q$8:$U$183, 5)) &gt; 0, _xlfn.CONCAT("+", VLOOKUP($A62, Stats!$Q$8:$U$183, 5), " Will"), "")</f>
        <v>+1 Will</v>
      </c>
      <c r="AD62" t="str">
        <f t="shared" si="1"/>
        <v/>
      </c>
      <c r="AE62" t="str">
        <f t="shared" si="2"/>
        <v/>
      </c>
      <c r="AF62" t="str">
        <f t="shared" si="3"/>
        <v/>
      </c>
      <c r="AG62" t="str">
        <f t="shared" si="4"/>
        <v># 187 - Carabini Mail</v>
      </c>
      <c r="AH62" t="str">
        <f t="shared" si="5"/>
        <v># 187 - Carabini Mail</v>
      </c>
      <c r="AI62" t="str">
        <f t="shared" si="6"/>
        <v/>
      </c>
      <c r="AJ62" t="str">
        <f t="shared" si="7"/>
        <v/>
      </c>
      <c r="AK62" t="str">
        <f t="shared" si="8"/>
        <v/>
      </c>
      <c r="AL62" t="str">
        <f t="shared" si="9"/>
        <v/>
      </c>
      <c r="AM62" t="str">
        <f t="shared" si="10"/>
        <v/>
      </c>
      <c r="AN62" t="str">
        <f t="shared" si="11"/>
        <v/>
      </c>
      <c r="AO62" t="str">
        <f t="shared" si="12"/>
        <v># 187 - Carabini Mail</v>
      </c>
    </row>
    <row r="63" spans="1:41" x14ac:dyDescent="0.25">
      <c r="A63" s="4">
        <v>101</v>
      </c>
      <c r="B63" s="3" t="s">
        <v>8</v>
      </c>
      <c r="C63" s="3" t="s">
        <v>1215</v>
      </c>
      <c r="D63" s="3" t="s">
        <v>1031</v>
      </c>
      <c r="E63" s="3" t="s">
        <v>8</v>
      </c>
      <c r="F63" t="str">
        <f>IF(INT(VLOOKUP($A63, Stats!$Q$8:$U$183, 2)) &gt; 0, _xlfn.CONCAT("+", VLOOKUP($A63, Stats!$Q$8:$U$183, 2), " Dex"), "")</f>
        <v/>
      </c>
      <c r="G63" t="str">
        <f>IF(INT(VLOOKUP($A63, Stats!$Q$8:$U$183, 3)) &gt; 0, _xlfn.CONCAT("+", VLOOKUP($A63, Stats!$Q$8:$U$183, 3), " Strength"), "")</f>
        <v>+1 Strength</v>
      </c>
      <c r="H63" t="str">
        <f>IF(INT(VLOOKUP($A63, Stats!$Q$8:$U$183, 4)) &gt; 0, _xlfn.CONCAT("+", VLOOKUP($A63, Stats!$Q$8:$U$183, 4), " Magic"), "")</f>
        <v>+1 Magic</v>
      </c>
      <c r="I63" t="str">
        <f>IF(INT(VLOOKUP($A63, Stats!$Q$8:$U$183, 5)) &gt; 0, _xlfn.CONCAT("+", VLOOKUP($A63, Stats!$Q$8:$U$183, 5), " Will"), "")</f>
        <v/>
      </c>
      <c r="J63">
        <v>101</v>
      </c>
      <c r="K63" t="s">
        <v>866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Y63" t="str">
        <f>IF(INT(VLOOKUP($A63, Stats!$Q$8:$U$183, 2)) &gt; 0, _xlfn.CONCAT("+", VLOOKUP($A63, Stats!$Q$8:$U$183, 2), " Dex"), "")</f>
        <v/>
      </c>
      <c r="Z63" t="str">
        <f>IF(INT(VLOOKUP($A63, Stats!$Q$8:$U$183, 3)) &gt; 0, _xlfn.CONCAT("+", VLOOKUP($A63, Stats!$Q$8:$U$183, 3), " Strength"), "")</f>
        <v>+1 Strength</v>
      </c>
      <c r="AA63" t="str">
        <f>IF(INT(VLOOKUP($A63, Stats!$Q$8:$U$183, 4)) &gt; 0, _xlfn.CONCAT("+", VLOOKUP($A63, Stats!$Q$8:$U$183, 4), " Magic"), "")</f>
        <v>+1 Magic</v>
      </c>
      <c r="AB63" t="str">
        <f>IF(INT(VLOOKUP($A63, Stats!$Q$8:$U$183, 5)) &gt; 0, _xlfn.CONCAT("+", VLOOKUP($A63, Stats!$Q$8:$U$183, 5), " Will"), "")</f>
        <v/>
      </c>
      <c r="AD63" t="str">
        <f t="shared" si="1"/>
        <v/>
      </c>
      <c r="AE63" t="str">
        <f t="shared" si="2"/>
        <v/>
      </c>
      <c r="AF63" t="str">
        <f t="shared" si="3"/>
        <v/>
      </c>
      <c r="AG63" t="str">
        <f t="shared" si="4"/>
        <v/>
      </c>
      <c r="AH63" t="str">
        <f t="shared" si="5"/>
        <v># 188 - Dragon Mail</v>
      </c>
      <c r="AI63" t="str">
        <f t="shared" si="6"/>
        <v/>
      </c>
      <c r="AJ63" t="str">
        <f t="shared" si="7"/>
        <v/>
      </c>
      <c r="AK63" t="str">
        <f t="shared" si="8"/>
        <v/>
      </c>
      <c r="AL63" t="str">
        <f t="shared" si="9"/>
        <v/>
      </c>
      <c r="AM63" t="str">
        <f t="shared" si="10"/>
        <v/>
      </c>
      <c r="AN63" t="str">
        <f t="shared" si="11"/>
        <v/>
      </c>
      <c r="AO63" t="str">
        <f t="shared" si="12"/>
        <v># 188 - Dragon Mail</v>
      </c>
    </row>
    <row r="64" spans="1:41" x14ac:dyDescent="0.25">
      <c r="A64" s="2">
        <v>102</v>
      </c>
      <c r="B64" s="1" t="s">
        <v>8</v>
      </c>
      <c r="C64" s="1" t="s">
        <v>8</v>
      </c>
      <c r="D64" s="1" t="s">
        <v>1031</v>
      </c>
      <c r="E64" s="1" t="s">
        <v>8</v>
      </c>
      <c r="F64" t="str">
        <f>IF(INT(VLOOKUP($A64, Stats!$Q$8:$U$183, 2)) &gt; 0, _xlfn.CONCAT("+", VLOOKUP($A64, Stats!$Q$8:$U$183, 2), " Dex"), "")</f>
        <v/>
      </c>
      <c r="G64" t="str">
        <f>IF(INT(VLOOKUP($A64, Stats!$Q$8:$U$183, 3)) &gt; 0, _xlfn.CONCAT("+", VLOOKUP($A64, Stats!$Q$8:$U$183, 3), " Strength"), "")</f>
        <v/>
      </c>
      <c r="H64" t="str">
        <f>IF(INT(VLOOKUP($A64, Stats!$Q$8:$U$183, 4)) &gt; 0, _xlfn.CONCAT("+", VLOOKUP($A64, Stats!$Q$8:$U$183, 4), " Magic"), "")</f>
        <v>+2 Magic</v>
      </c>
      <c r="I64" t="str">
        <f>IF(INT(VLOOKUP($A64, Stats!$Q$8:$U$183, 5)) &gt; 0, _xlfn.CONCAT("+", VLOOKUP($A64, Stats!$Q$8:$U$183, 5), " Will"), "")</f>
        <v/>
      </c>
      <c r="J64">
        <v>102</v>
      </c>
      <c r="K64" t="s">
        <v>868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Y64" t="str">
        <f>IF(INT(VLOOKUP($A64, Stats!$Q$8:$U$183, 2)) &gt; 0, _xlfn.CONCAT("+", VLOOKUP($A64, Stats!$Q$8:$U$183, 2), " Dex"), "")</f>
        <v/>
      </c>
      <c r="Z64" t="str">
        <f>IF(INT(VLOOKUP($A64, Stats!$Q$8:$U$183, 3)) &gt; 0, _xlfn.CONCAT("+", VLOOKUP($A64, Stats!$Q$8:$U$183, 3), " Strength"), "")</f>
        <v/>
      </c>
      <c r="AA64" t="str">
        <f>IF(INT(VLOOKUP($A64, Stats!$Q$8:$U$183, 4)) &gt; 0, _xlfn.CONCAT("+", VLOOKUP($A64, Stats!$Q$8:$U$183, 4), " Magic"), "")</f>
        <v>+2 Magic</v>
      </c>
      <c r="AB64" t="str">
        <f>IF(INT(VLOOKUP($A64, Stats!$Q$8:$U$183, 5)) &gt; 0, _xlfn.CONCAT("+", VLOOKUP($A64, Stats!$Q$8:$U$183, 5), " Will"), "")</f>
        <v/>
      </c>
      <c r="AD64" t="str">
        <f t="shared" si="1"/>
        <v/>
      </c>
      <c r="AE64" t="str">
        <f t="shared" si="2"/>
        <v/>
      </c>
      <c r="AF64" t="str">
        <f t="shared" si="3"/>
        <v/>
      </c>
      <c r="AG64" t="str">
        <f t="shared" si="4"/>
        <v># 189 - Genji Armor</v>
      </c>
      <c r="AH64" t="str">
        <f t="shared" si="5"/>
        <v># 189 - Genji Armor</v>
      </c>
      <c r="AI64" t="str">
        <f t="shared" si="6"/>
        <v/>
      </c>
      <c r="AJ64" t="str">
        <f t="shared" si="7"/>
        <v/>
      </c>
      <c r="AK64" t="str">
        <f t="shared" si="8"/>
        <v/>
      </c>
      <c r="AL64" t="str">
        <f t="shared" si="9"/>
        <v/>
      </c>
      <c r="AM64" t="str">
        <f t="shared" si="10"/>
        <v/>
      </c>
      <c r="AN64" t="str">
        <f t="shared" si="11"/>
        <v/>
      </c>
      <c r="AO64" t="str">
        <f t="shared" si="12"/>
        <v># 189 - Genji Armor</v>
      </c>
    </row>
    <row r="65" spans="1:41" x14ac:dyDescent="0.25">
      <c r="A65" s="4">
        <v>103</v>
      </c>
      <c r="B65" s="3" t="s">
        <v>8</v>
      </c>
      <c r="C65" s="3" t="s">
        <v>8</v>
      </c>
      <c r="D65" s="3" t="s">
        <v>8</v>
      </c>
      <c r="E65" s="3" t="s">
        <v>1032</v>
      </c>
      <c r="F65" t="str">
        <f>IF(INT(VLOOKUP($A65, Stats!$Q$8:$U$183, 2)) &gt; 0, _xlfn.CONCAT("+", VLOOKUP($A65, Stats!$Q$8:$U$183, 2), " Dex"), "")</f>
        <v/>
      </c>
      <c r="G65" t="str">
        <f>IF(INT(VLOOKUP($A65, Stats!$Q$8:$U$183, 3)) &gt; 0, _xlfn.CONCAT("+", VLOOKUP($A65, Stats!$Q$8:$U$183, 3), " Strength"), "")</f>
        <v/>
      </c>
      <c r="H65" t="str">
        <f>IF(INT(VLOOKUP($A65, Stats!$Q$8:$U$183, 4)) &gt; 0, _xlfn.CONCAT("+", VLOOKUP($A65, Stats!$Q$8:$U$183, 4), " Magic"), "")</f>
        <v/>
      </c>
      <c r="I65" t="str">
        <f>IF(INT(VLOOKUP($A65, Stats!$Q$8:$U$183, 5)) &gt; 0, _xlfn.CONCAT("+", VLOOKUP($A65, Stats!$Q$8:$U$183, 5), " Will"), "")</f>
        <v>+3 Will</v>
      </c>
      <c r="J65">
        <v>103</v>
      </c>
      <c r="K65" t="s">
        <v>870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Y65" t="str">
        <f>IF(INT(VLOOKUP($A65, Stats!$Q$8:$U$183, 2)) &gt; 0, _xlfn.CONCAT("+", VLOOKUP($A65, Stats!$Q$8:$U$183, 2), " Dex"), "")</f>
        <v/>
      </c>
      <c r="Z65" t="str">
        <f>IF(INT(VLOOKUP($A65, Stats!$Q$8:$U$183, 3)) &gt; 0, _xlfn.CONCAT("+", VLOOKUP($A65, Stats!$Q$8:$U$183, 3), " Strength"), "")</f>
        <v/>
      </c>
      <c r="AA65" t="str">
        <f>IF(INT(VLOOKUP($A65, Stats!$Q$8:$U$183, 4)) &gt; 0, _xlfn.CONCAT("+", VLOOKUP($A65, Stats!$Q$8:$U$183, 4), " Magic"), "")</f>
        <v/>
      </c>
      <c r="AB65" t="str">
        <f>IF(INT(VLOOKUP($A65, Stats!$Q$8:$U$183, 5)) &gt; 0, _xlfn.CONCAT("+", VLOOKUP($A65, Stats!$Q$8:$U$183, 5), " Will"), "")</f>
        <v>+3 Will</v>
      </c>
      <c r="AD65" t="str">
        <f t="shared" si="1"/>
        <v/>
      </c>
      <c r="AE65" t="str">
        <f t="shared" si="2"/>
        <v/>
      </c>
      <c r="AF65" t="str">
        <f t="shared" si="3"/>
        <v/>
      </c>
      <c r="AG65" t="str">
        <f t="shared" si="4"/>
        <v># 190 - Maximillian</v>
      </c>
      <c r="AH65" t="str">
        <f t="shared" si="5"/>
        <v/>
      </c>
      <c r="AI65" t="str">
        <f t="shared" si="6"/>
        <v/>
      </c>
      <c r="AJ65" t="str">
        <f t="shared" si="7"/>
        <v/>
      </c>
      <c r="AK65" t="str">
        <f t="shared" si="8"/>
        <v/>
      </c>
      <c r="AL65" t="str">
        <f t="shared" si="9"/>
        <v/>
      </c>
      <c r="AM65" t="str">
        <f t="shared" si="10"/>
        <v/>
      </c>
      <c r="AN65" t="str">
        <f t="shared" si="11"/>
        <v/>
      </c>
      <c r="AO65" t="str">
        <f t="shared" si="12"/>
        <v># 190 - Maximillian</v>
      </c>
    </row>
    <row r="66" spans="1:41" x14ac:dyDescent="0.25">
      <c r="A66" s="2">
        <v>104</v>
      </c>
      <c r="B66" s="1" t="s">
        <v>8</v>
      </c>
      <c r="C66" s="1" t="s">
        <v>1215</v>
      </c>
      <c r="D66" s="1" t="s">
        <v>8</v>
      </c>
      <c r="E66" s="1" t="s">
        <v>8</v>
      </c>
      <c r="F66" t="str">
        <f>IF(INT(VLOOKUP($A66, Stats!$Q$8:$U$183, 2)) &gt; 0, _xlfn.CONCAT("+", VLOOKUP($A66, Stats!$Q$8:$U$183, 2), " Dex"), "")</f>
        <v/>
      </c>
      <c r="G66" t="str">
        <f>IF(INT(VLOOKUP($A66, Stats!$Q$8:$U$183, 3)) &gt; 0, _xlfn.CONCAT("+", VLOOKUP($A66, Stats!$Q$8:$U$183, 3), " Strength"), "")</f>
        <v>+1 Strength</v>
      </c>
      <c r="H66" t="str">
        <f>IF(INT(VLOOKUP($A66, Stats!$Q$8:$U$183, 4)) &gt; 0, _xlfn.CONCAT("+", VLOOKUP($A66, Stats!$Q$8:$U$183, 4), " Magic"), "")</f>
        <v/>
      </c>
      <c r="I66" t="str">
        <f>IF(INT(VLOOKUP($A66, Stats!$Q$8:$U$183, 5)) &gt; 0, _xlfn.CONCAT("+", VLOOKUP($A66, Stats!$Q$8:$U$183, 5), " Will"), "")</f>
        <v/>
      </c>
      <c r="J66">
        <v>104</v>
      </c>
      <c r="K66" t="s">
        <v>873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Y66" t="str">
        <f>IF(INT(VLOOKUP($A66, Stats!$Q$8:$U$183, 2)) &gt; 0, _xlfn.CONCAT("+", VLOOKUP($A66, Stats!$Q$8:$U$183, 2), " Dex"), "")</f>
        <v/>
      </c>
      <c r="Z66" t="str">
        <f>IF(INT(VLOOKUP($A66, Stats!$Q$8:$U$183, 3)) &gt; 0, _xlfn.CONCAT("+", VLOOKUP($A66, Stats!$Q$8:$U$183, 3), " Strength"), "")</f>
        <v>+1 Strength</v>
      </c>
      <c r="AA66" t="str">
        <f>IF(INT(VLOOKUP($A66, Stats!$Q$8:$U$183, 4)) &gt; 0, _xlfn.CONCAT("+", VLOOKUP($A66, Stats!$Q$8:$U$183, 4), " Magic"), "")</f>
        <v/>
      </c>
      <c r="AB66" t="str">
        <f>IF(INT(VLOOKUP($A66, Stats!$Q$8:$U$183, 5)) &gt; 0, _xlfn.CONCAT("+", VLOOKUP($A66, Stats!$Q$8:$U$183, 5), " Will"), "")</f>
        <v/>
      </c>
      <c r="AD66" t="str">
        <f t="shared" si="1"/>
        <v/>
      </c>
      <c r="AE66" t="str">
        <f t="shared" si="2"/>
        <v/>
      </c>
      <c r="AF66" t="str">
        <f t="shared" si="3"/>
        <v/>
      </c>
      <c r="AG66" t="str">
        <f t="shared" si="4"/>
        <v># 191 - Grand Armor</v>
      </c>
      <c r="AH66" t="str">
        <f t="shared" si="5"/>
        <v># 191 - Grand Armor</v>
      </c>
      <c r="AI66" t="str">
        <f t="shared" si="6"/>
        <v/>
      </c>
      <c r="AJ66" t="str">
        <f t="shared" si="7"/>
        <v/>
      </c>
      <c r="AK66" t="str">
        <f t="shared" si="8"/>
        <v/>
      </c>
      <c r="AL66" t="str">
        <f t="shared" si="9"/>
        <v/>
      </c>
      <c r="AM66" t="str">
        <f t="shared" si="10"/>
        <v/>
      </c>
      <c r="AN66" t="str">
        <f t="shared" si="11"/>
        <v/>
      </c>
      <c r="AO66" t="str">
        <f t="shared" si="12"/>
        <v># 191 - Grand Armor</v>
      </c>
    </row>
    <row r="67" spans="1:41" x14ac:dyDescent="0.25">
      <c r="A67" s="4">
        <v>105</v>
      </c>
      <c r="B67" s="3" t="s">
        <v>8</v>
      </c>
      <c r="C67" s="3" t="s">
        <v>8</v>
      </c>
      <c r="D67" s="3" t="s">
        <v>1031</v>
      </c>
      <c r="E67" s="3" t="s">
        <v>1032</v>
      </c>
      <c r="F67" t="str">
        <f>IF(INT(VLOOKUP($A67, Stats!$Q$8:$U$183, 2)) &gt; 0, _xlfn.CONCAT("+", VLOOKUP($A67, Stats!$Q$8:$U$183, 2), " Dex"), "")</f>
        <v/>
      </c>
      <c r="G67" t="str">
        <f>IF(INT(VLOOKUP($A67, Stats!$Q$8:$U$183, 3)) &gt; 0, _xlfn.CONCAT("+", VLOOKUP($A67, Stats!$Q$8:$U$183, 3), " Strength"), "")</f>
        <v/>
      </c>
      <c r="H67" t="str">
        <f>IF(INT(VLOOKUP($A67, Stats!$Q$8:$U$183, 4)) &gt; 0, _xlfn.CONCAT("+", VLOOKUP($A67, Stats!$Q$8:$U$183, 4), " Magic"), "")</f>
        <v>+1 Magic</v>
      </c>
      <c r="I67" t="str">
        <f>IF(INT(VLOOKUP($A67, Stats!$Q$8:$U$183, 5)) &gt; 0, _xlfn.CONCAT("+", VLOOKUP($A67, Stats!$Q$8:$U$183, 5), " Will"), "")</f>
        <v>+1 Will</v>
      </c>
      <c r="J67">
        <v>105</v>
      </c>
      <c r="K67" t="s">
        <v>875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Y67" t="str">
        <f>IF(INT(VLOOKUP($A67, Stats!$Q$8:$U$183, 2)) &gt; 0, _xlfn.CONCAT("+", VLOOKUP($A67, Stats!$Q$8:$U$183, 2), " Dex"), "")</f>
        <v/>
      </c>
      <c r="Z67" t="str">
        <f>IF(INT(VLOOKUP($A67, Stats!$Q$8:$U$183, 3)) &gt; 0, _xlfn.CONCAT("+", VLOOKUP($A67, Stats!$Q$8:$U$183, 3), " Strength"), "")</f>
        <v/>
      </c>
      <c r="AA67" t="str">
        <f>IF(INT(VLOOKUP($A67, Stats!$Q$8:$U$183, 4)) &gt; 0, _xlfn.CONCAT("+", VLOOKUP($A67, Stats!$Q$8:$U$183, 4), " Magic"), "")</f>
        <v>+1 Magic</v>
      </c>
      <c r="AB67" t="str">
        <f>IF(INT(VLOOKUP($A67, Stats!$Q$8:$U$183, 5)) &gt; 0, _xlfn.CONCAT("+", VLOOKUP($A67, Stats!$Q$8:$U$183, 5), " Will"), "")</f>
        <v>+1 Will</v>
      </c>
      <c r="AD67" t="str">
        <f t="shared" ref="AD67:AD102" si="13">IF(L67 = 1, K67, "")</f>
        <v># 192 - Desert Boots</v>
      </c>
      <c r="AE67" t="str">
        <f t="shared" ref="AE67:AE102" si="14">IF(M67 = 1, $K67, "")</f>
        <v># 192 - Desert Boots</v>
      </c>
      <c r="AF67" t="str">
        <f t="shared" ref="AF67:AF102" si="15">IF(N67 = 1, $K67, "")</f>
        <v># 192 - Desert Boots</v>
      </c>
      <c r="AG67" t="str">
        <f t="shared" ref="AG67:AG102" si="16">IF(O67 = 1, $K67, "")</f>
        <v># 192 - Desert Boots</v>
      </c>
      <c r="AH67" t="str">
        <f t="shared" ref="AH67:AH102" si="17">IF(P67 = 1, $K67, "")</f>
        <v># 192 - Desert Boots</v>
      </c>
      <c r="AI67" t="str">
        <f t="shared" ref="AI67:AI102" si="18">IF(Q67 = 1, $K67, "")</f>
        <v># 192 - Desert Boots</v>
      </c>
      <c r="AJ67" t="str">
        <f t="shared" ref="AJ67:AJ102" si="19">IF(R67 = 1, $K67, "")</f>
        <v># 192 - Desert Boots</v>
      </c>
      <c r="AK67" t="str">
        <f t="shared" ref="AK67:AK102" si="20">IF(S67 = 1, $K67, "")</f>
        <v># 192 - Desert Boots</v>
      </c>
      <c r="AL67" t="str">
        <f t="shared" ref="AL67:AL102" si="21">IF(T67 = 1, $K67, "")</f>
        <v># 192 - Desert Boots</v>
      </c>
      <c r="AM67" t="str">
        <f t="shared" ref="AM67:AM102" si="22">IF(U67 = 1, $K67, "")</f>
        <v># 192 - Desert Boots</v>
      </c>
      <c r="AN67" t="str">
        <f t="shared" ref="AN67:AN102" si="23">IF(V67 = 1, $K67, "")</f>
        <v># 192 - Desert Boots</v>
      </c>
      <c r="AO67" t="str">
        <f t="shared" ref="AO67:AO102" si="24">IF(W67 = 1, $K67, "")</f>
        <v># 192 - Desert Boots</v>
      </c>
    </row>
    <row r="68" spans="1:41" x14ac:dyDescent="0.25">
      <c r="A68" s="2">
        <v>106</v>
      </c>
      <c r="B68" s="1" t="s">
        <v>8</v>
      </c>
      <c r="C68" s="1" t="s">
        <v>8</v>
      </c>
      <c r="D68" s="1" t="s">
        <v>1031</v>
      </c>
      <c r="E68" s="1" t="s">
        <v>8</v>
      </c>
      <c r="F68" t="str">
        <f>IF(INT(VLOOKUP($A68, Stats!$Q$8:$U$183, 2)) &gt; 0, _xlfn.CONCAT("+", VLOOKUP($A68, Stats!$Q$8:$U$183, 2), " Dex"), "")</f>
        <v/>
      </c>
      <c r="G68" t="str">
        <f>IF(INT(VLOOKUP($A68, Stats!$Q$8:$U$183, 3)) &gt; 0, _xlfn.CONCAT("+", VLOOKUP($A68, Stats!$Q$8:$U$183, 3), " Strength"), "")</f>
        <v/>
      </c>
      <c r="H68" t="str">
        <f>IF(INT(VLOOKUP($A68, Stats!$Q$8:$U$183, 4)) &gt; 0, _xlfn.CONCAT("+", VLOOKUP($A68, Stats!$Q$8:$U$183, 4), " Magic"), "")</f>
        <v>+2 Magic</v>
      </c>
      <c r="I68" t="str">
        <f>IF(INT(VLOOKUP($A68, Stats!$Q$8:$U$183, 5)) &gt; 0, _xlfn.CONCAT("+", VLOOKUP($A68, Stats!$Q$8:$U$183, 5), " Will"), "")</f>
        <v/>
      </c>
      <c r="J68">
        <v>106</v>
      </c>
      <c r="K68" t="s">
        <v>878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Y68" t="str">
        <f>IF(INT(VLOOKUP($A68, Stats!$Q$8:$U$183, 2)) &gt; 0, _xlfn.CONCAT("+", VLOOKUP($A68, Stats!$Q$8:$U$183, 2), " Dex"), "")</f>
        <v/>
      </c>
      <c r="Z68" t="str">
        <f>IF(INT(VLOOKUP($A68, Stats!$Q$8:$U$183, 3)) &gt; 0, _xlfn.CONCAT("+", VLOOKUP($A68, Stats!$Q$8:$U$183, 3), " Strength"), "")</f>
        <v/>
      </c>
      <c r="AA68" t="str">
        <f>IF(INT(VLOOKUP($A68, Stats!$Q$8:$U$183, 4)) &gt; 0, _xlfn.CONCAT("+", VLOOKUP($A68, Stats!$Q$8:$U$183, 4), " Magic"), "")</f>
        <v>+2 Magic</v>
      </c>
      <c r="AB68" t="str">
        <f>IF(INT(VLOOKUP($A68, Stats!$Q$8:$U$183, 5)) &gt; 0, _xlfn.CONCAT("+", VLOOKUP($A68, Stats!$Q$8:$U$183, 5), " Will"), "")</f>
        <v/>
      </c>
      <c r="AD68" t="str">
        <f t="shared" si="13"/>
        <v># 193 - Magician Shoes</v>
      </c>
      <c r="AE68" t="str">
        <f t="shared" si="14"/>
        <v># 193 - Magician Shoes</v>
      </c>
      <c r="AF68" t="str">
        <f t="shared" si="15"/>
        <v># 193 - Magician Shoes</v>
      </c>
      <c r="AG68" t="str">
        <f t="shared" si="16"/>
        <v># 193 - Magician Shoes</v>
      </c>
      <c r="AH68" t="str">
        <f t="shared" si="17"/>
        <v># 193 - Magician Shoes</v>
      </c>
      <c r="AI68" t="str">
        <f t="shared" si="18"/>
        <v># 193 - Magician Shoes</v>
      </c>
      <c r="AJ68" t="str">
        <f t="shared" si="19"/>
        <v># 193 - Magician Shoes</v>
      </c>
      <c r="AK68" t="str">
        <f t="shared" si="20"/>
        <v># 193 - Magician Shoes</v>
      </c>
      <c r="AL68" t="str">
        <f t="shared" si="21"/>
        <v># 193 - Magician Shoes</v>
      </c>
      <c r="AM68" t="str">
        <f t="shared" si="22"/>
        <v># 193 - Magician Shoes</v>
      </c>
      <c r="AN68" t="str">
        <f t="shared" si="23"/>
        <v># 193 - Magician Shoes</v>
      </c>
      <c r="AO68" t="str">
        <f t="shared" si="24"/>
        <v># 193 - Magician Shoes</v>
      </c>
    </row>
    <row r="69" spans="1:41" x14ac:dyDescent="0.25">
      <c r="A69" s="4">
        <v>107</v>
      </c>
      <c r="B69" s="3" t="s">
        <v>8</v>
      </c>
      <c r="C69" s="3" t="s">
        <v>1215</v>
      </c>
      <c r="D69" s="3" t="s">
        <v>8</v>
      </c>
      <c r="E69" s="3" t="s">
        <v>8</v>
      </c>
      <c r="F69" t="str">
        <f>IF(INT(VLOOKUP($A69, Stats!$Q$8:$U$183, 2)) &gt; 0, _xlfn.CONCAT("+", VLOOKUP($A69, Stats!$Q$8:$U$183, 2), " Dex"), "")</f>
        <v/>
      </c>
      <c r="G69" t="str">
        <f>IF(INT(VLOOKUP($A69, Stats!$Q$8:$U$183, 3)) &gt; 0, _xlfn.CONCAT("+", VLOOKUP($A69, Stats!$Q$8:$U$183, 3), " Strength"), "")</f>
        <v>+1 Strength</v>
      </c>
      <c r="H69" t="str">
        <f>IF(INT(VLOOKUP($A69, Stats!$Q$8:$U$183, 4)) &gt; 0, _xlfn.CONCAT("+", VLOOKUP($A69, Stats!$Q$8:$U$183, 4), " Magic"), "")</f>
        <v/>
      </c>
      <c r="I69" t="str">
        <f>IF(INT(VLOOKUP($A69, Stats!$Q$8:$U$183, 5)) &gt; 0, _xlfn.CONCAT("+", VLOOKUP($A69, Stats!$Q$8:$U$183, 5), " Will"), "")</f>
        <v/>
      </c>
      <c r="J69">
        <v>107</v>
      </c>
      <c r="K69" t="s">
        <v>880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Y69" t="str">
        <f>IF(INT(VLOOKUP($A69, Stats!$Q$8:$U$183, 2)) &gt; 0, _xlfn.CONCAT("+", VLOOKUP($A69, Stats!$Q$8:$U$183, 2), " Dex"), "")</f>
        <v/>
      </c>
      <c r="Z69" t="str">
        <f>IF(INT(VLOOKUP($A69, Stats!$Q$8:$U$183, 3)) &gt; 0, _xlfn.CONCAT("+", VLOOKUP($A69, Stats!$Q$8:$U$183, 3), " Strength"), "")</f>
        <v>+1 Strength</v>
      </c>
      <c r="AA69" t="str">
        <f>IF(INT(VLOOKUP($A69, Stats!$Q$8:$U$183, 4)) &gt; 0, _xlfn.CONCAT("+", VLOOKUP($A69, Stats!$Q$8:$U$183, 4), " Magic"), "")</f>
        <v/>
      </c>
      <c r="AB69" t="str">
        <f>IF(INT(VLOOKUP($A69, Stats!$Q$8:$U$183, 5)) &gt; 0, _xlfn.CONCAT("+", VLOOKUP($A69, Stats!$Q$8:$U$183, 5), " Will"), "")</f>
        <v/>
      </c>
      <c r="AD69" t="str">
        <f t="shared" si="13"/>
        <v># 194 - Germinas Boots</v>
      </c>
      <c r="AE69" t="str">
        <f t="shared" si="14"/>
        <v># 194 - Germinas Boots</v>
      </c>
      <c r="AF69" t="str">
        <f t="shared" si="15"/>
        <v># 194 - Germinas Boots</v>
      </c>
      <c r="AG69" t="str">
        <f t="shared" si="16"/>
        <v># 194 - Germinas Boots</v>
      </c>
      <c r="AH69" t="str">
        <f t="shared" si="17"/>
        <v># 194 - Germinas Boots</v>
      </c>
      <c r="AI69" t="str">
        <f t="shared" si="18"/>
        <v># 194 - Germinas Boots</v>
      </c>
      <c r="AJ69" t="str">
        <f t="shared" si="19"/>
        <v># 194 - Germinas Boots</v>
      </c>
      <c r="AK69" t="str">
        <f t="shared" si="20"/>
        <v># 194 - Germinas Boots</v>
      </c>
      <c r="AL69" t="str">
        <f t="shared" si="21"/>
        <v># 194 - Germinas Boots</v>
      </c>
      <c r="AM69" t="str">
        <f t="shared" si="22"/>
        <v># 194 - Germinas Boots</v>
      </c>
      <c r="AN69" t="str">
        <f t="shared" si="23"/>
        <v># 194 - Germinas Boots</v>
      </c>
      <c r="AO69" t="str">
        <f t="shared" si="24"/>
        <v># 194 - Germinas Boots</v>
      </c>
    </row>
    <row r="70" spans="1:41" x14ac:dyDescent="0.25">
      <c r="A70" s="2">
        <v>110</v>
      </c>
      <c r="B70" s="1" t="s">
        <v>8</v>
      </c>
      <c r="C70" s="1" t="s">
        <v>1215</v>
      </c>
      <c r="D70" s="1" t="s">
        <v>8</v>
      </c>
      <c r="E70" s="1" t="s">
        <v>8</v>
      </c>
      <c r="F70" t="str">
        <f>IF(INT(VLOOKUP($A70, Stats!$Q$8:$U$183, 2)) &gt; 0, _xlfn.CONCAT("+", VLOOKUP($A70, Stats!$Q$8:$U$183, 2), " Dex"), "")</f>
        <v/>
      </c>
      <c r="G70" t="str">
        <f>IF(INT(VLOOKUP($A70, Stats!$Q$8:$U$183, 3)) &gt; 0, _xlfn.CONCAT("+", VLOOKUP($A70, Stats!$Q$8:$U$183, 3), " Strength"), "")</f>
        <v>+2 Strength</v>
      </c>
      <c r="H70" t="str">
        <f>IF(INT(VLOOKUP($A70, Stats!$Q$8:$U$183, 4)) &gt; 0, _xlfn.CONCAT("+", VLOOKUP($A70, Stats!$Q$8:$U$183, 4), " Magic"), "")</f>
        <v/>
      </c>
      <c r="I70" t="str">
        <f>IF(INT(VLOOKUP($A70, Stats!$Q$8:$U$183, 5)) &gt; 0, _xlfn.CONCAT("+", VLOOKUP($A70, Stats!$Q$8:$U$183, 5), " Will"), "")</f>
        <v/>
      </c>
      <c r="J70">
        <v>110</v>
      </c>
      <c r="K70" t="s">
        <v>886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Y70" t="str">
        <f>IF(INT(VLOOKUP($A70, Stats!$Q$8:$U$183, 2)) &gt; 0, _xlfn.CONCAT("+", VLOOKUP($A70, Stats!$Q$8:$U$183, 2), " Dex"), "")</f>
        <v/>
      </c>
      <c r="Z70" t="str">
        <f>IF(INT(VLOOKUP($A70, Stats!$Q$8:$U$183, 3)) &gt; 0, _xlfn.CONCAT("+", VLOOKUP($A70, Stats!$Q$8:$U$183, 3), " Strength"), "")</f>
        <v>+2 Strength</v>
      </c>
      <c r="AA70" t="str">
        <f>IF(INT(VLOOKUP($A70, Stats!$Q$8:$U$183, 4)) &gt; 0, _xlfn.CONCAT("+", VLOOKUP($A70, Stats!$Q$8:$U$183, 4), " Magic"), "")</f>
        <v/>
      </c>
      <c r="AB70" t="str">
        <f>IF(INT(VLOOKUP($A70, Stats!$Q$8:$U$183, 5)) &gt; 0, _xlfn.CONCAT("+", VLOOKUP($A70, Stats!$Q$8:$U$183, 5), " Will"), "")</f>
        <v/>
      </c>
      <c r="AD70" t="str">
        <f t="shared" si="13"/>
        <v># 197 - Battle Boots</v>
      </c>
      <c r="AE70" t="str">
        <f t="shared" si="14"/>
        <v># 197 - Battle Boots</v>
      </c>
      <c r="AF70" t="str">
        <f t="shared" si="15"/>
        <v># 197 - Battle Boots</v>
      </c>
      <c r="AG70" t="str">
        <f t="shared" si="16"/>
        <v># 197 - Battle Boots</v>
      </c>
      <c r="AH70" t="str">
        <f t="shared" si="17"/>
        <v># 197 - Battle Boots</v>
      </c>
      <c r="AI70" t="str">
        <f t="shared" si="18"/>
        <v># 197 - Battle Boots</v>
      </c>
      <c r="AJ70" t="str">
        <f t="shared" si="19"/>
        <v># 197 - Battle Boots</v>
      </c>
      <c r="AK70" t="str">
        <f t="shared" si="20"/>
        <v># 197 - Battle Boots</v>
      </c>
      <c r="AL70" t="str">
        <f t="shared" si="21"/>
        <v># 197 - Battle Boots</v>
      </c>
      <c r="AM70" t="str">
        <f t="shared" si="22"/>
        <v># 197 - Battle Boots</v>
      </c>
      <c r="AN70" t="str">
        <f t="shared" si="23"/>
        <v># 197 - Battle Boots</v>
      </c>
      <c r="AO70" t="str">
        <f t="shared" si="24"/>
        <v># 197 - Battle Boots</v>
      </c>
    </row>
    <row r="71" spans="1:41" x14ac:dyDescent="0.25">
      <c r="A71" s="4">
        <v>111</v>
      </c>
      <c r="B71" s="3" t="s">
        <v>1216</v>
      </c>
      <c r="C71" s="3" t="s">
        <v>8</v>
      </c>
      <c r="D71" s="3" t="s">
        <v>8</v>
      </c>
      <c r="E71" s="3" t="s">
        <v>8</v>
      </c>
      <c r="F71" t="str">
        <f>IF(INT(VLOOKUP($A71, Stats!$Q$8:$U$183, 2)) &gt; 0, _xlfn.CONCAT("+", VLOOKUP($A71, Stats!$Q$8:$U$183, 2), " Dex"), "")</f>
        <v>+2 Dex</v>
      </c>
      <c r="G71" t="str">
        <f>IF(INT(VLOOKUP($A71, Stats!$Q$8:$U$183, 3)) &gt; 0, _xlfn.CONCAT("+", VLOOKUP($A71, Stats!$Q$8:$U$183, 3), " Strength"), "")</f>
        <v/>
      </c>
      <c r="H71" t="str">
        <f>IF(INT(VLOOKUP($A71, Stats!$Q$8:$U$183, 4)) &gt; 0, _xlfn.CONCAT("+", VLOOKUP($A71, Stats!$Q$8:$U$183, 4), " Magic"), "")</f>
        <v/>
      </c>
      <c r="I71" t="str">
        <f>IF(INT(VLOOKUP($A71, Stats!$Q$8:$U$183, 5)) &gt; 0, _xlfn.CONCAT("+", VLOOKUP($A71, Stats!$Q$8:$U$183, 5), " Will"), "")</f>
        <v/>
      </c>
      <c r="J71">
        <v>111</v>
      </c>
      <c r="K71" t="s">
        <v>890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Y71" t="str">
        <f>IF(INT(VLOOKUP($A71, Stats!$Q$8:$U$183, 2)) &gt; 0, _xlfn.CONCAT("+", VLOOKUP($A71, Stats!$Q$8:$U$183, 2), " Dex"), "")</f>
        <v>+2 Dex</v>
      </c>
      <c r="Z71" t="str">
        <f>IF(INT(VLOOKUP($A71, Stats!$Q$8:$U$183, 3)) &gt; 0, _xlfn.CONCAT("+", VLOOKUP($A71, Stats!$Q$8:$U$183, 3), " Strength"), "")</f>
        <v/>
      </c>
      <c r="AA71" t="str">
        <f>IF(INT(VLOOKUP($A71, Stats!$Q$8:$U$183, 4)) &gt; 0, _xlfn.CONCAT("+", VLOOKUP($A71, Stats!$Q$8:$U$183, 4), " Magic"), "")</f>
        <v/>
      </c>
      <c r="AB71" t="str">
        <f>IF(INT(VLOOKUP($A71, Stats!$Q$8:$U$183, 5)) &gt; 0, _xlfn.CONCAT("+", VLOOKUP($A71, Stats!$Q$8:$U$183, 5), " Will"), "")</f>
        <v/>
      </c>
      <c r="AD71" t="str">
        <f t="shared" si="13"/>
        <v># 198 - Running Shoes</v>
      </c>
      <c r="AE71" t="str">
        <f t="shared" si="14"/>
        <v># 198 - Running Shoes</v>
      </c>
      <c r="AF71" t="str">
        <f t="shared" si="15"/>
        <v># 198 - Running Shoes</v>
      </c>
      <c r="AG71" t="str">
        <f t="shared" si="16"/>
        <v># 198 - Running Shoes</v>
      </c>
      <c r="AH71" t="str">
        <f t="shared" si="17"/>
        <v># 198 - Running Shoes</v>
      </c>
      <c r="AI71" t="str">
        <f t="shared" si="18"/>
        <v># 198 - Running Shoes</v>
      </c>
      <c r="AJ71" t="str">
        <f t="shared" si="19"/>
        <v># 198 - Running Shoes</v>
      </c>
      <c r="AK71" t="str">
        <f t="shared" si="20"/>
        <v># 198 - Running Shoes</v>
      </c>
      <c r="AL71" t="str">
        <f t="shared" si="21"/>
        <v># 198 - Running Shoes</v>
      </c>
      <c r="AM71" t="str">
        <f t="shared" si="22"/>
        <v># 198 - Running Shoes</v>
      </c>
      <c r="AN71" t="str">
        <f t="shared" si="23"/>
        <v># 198 - Running Shoes</v>
      </c>
      <c r="AO71" t="str">
        <f t="shared" si="24"/>
        <v># 198 - Running Shoes</v>
      </c>
    </row>
    <row r="72" spans="1:41" x14ac:dyDescent="0.25">
      <c r="A72" s="2">
        <v>112</v>
      </c>
      <c r="B72" s="1" t="s">
        <v>8</v>
      </c>
      <c r="C72" s="1" t="s">
        <v>8</v>
      </c>
      <c r="D72" s="1" t="s">
        <v>1031</v>
      </c>
      <c r="E72" s="1" t="s">
        <v>1032</v>
      </c>
      <c r="F72" t="str">
        <f>IF(INT(VLOOKUP($A72, Stats!$Q$8:$U$183, 2)) &gt; 0, _xlfn.CONCAT("+", VLOOKUP($A72, Stats!$Q$8:$U$183, 2), " Dex"), "")</f>
        <v/>
      </c>
      <c r="G72" t="str">
        <f>IF(INT(VLOOKUP($A72, Stats!$Q$8:$U$183, 3)) &gt; 0, _xlfn.CONCAT("+", VLOOKUP($A72, Stats!$Q$8:$U$183, 3), " Strength"), "")</f>
        <v/>
      </c>
      <c r="H72" t="str">
        <f>IF(INT(VLOOKUP($A72, Stats!$Q$8:$U$183, 4)) &gt; 0, _xlfn.CONCAT("+", VLOOKUP($A72, Stats!$Q$8:$U$183, 4), " Magic"), "")</f>
        <v>+3 Magic</v>
      </c>
      <c r="I72" t="str">
        <f>IF(INT(VLOOKUP($A72, Stats!$Q$8:$U$183, 5)) &gt; 0, _xlfn.CONCAT("+", VLOOKUP($A72, Stats!$Q$8:$U$183, 5), " Will"), "")</f>
        <v>+1 Will</v>
      </c>
      <c r="J72">
        <v>112</v>
      </c>
      <c r="K72" t="s">
        <v>892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Y72" t="str">
        <f>IF(INT(VLOOKUP($A72, Stats!$Q$8:$U$183, 2)) &gt; 0, _xlfn.CONCAT("+", VLOOKUP($A72, Stats!$Q$8:$U$183, 2), " Dex"), "")</f>
        <v/>
      </c>
      <c r="Z72" t="str">
        <f>IF(INT(VLOOKUP($A72, Stats!$Q$8:$U$183, 3)) &gt; 0, _xlfn.CONCAT("+", VLOOKUP($A72, Stats!$Q$8:$U$183, 3), " Strength"), "")</f>
        <v/>
      </c>
      <c r="AA72" t="str">
        <f>IF(INT(VLOOKUP($A72, Stats!$Q$8:$U$183, 4)) &gt; 0, _xlfn.CONCAT("+", VLOOKUP($A72, Stats!$Q$8:$U$183, 4), " Magic"), "")</f>
        <v>+3 Magic</v>
      </c>
      <c r="AB72" t="str">
        <f>IF(INT(VLOOKUP($A72, Stats!$Q$8:$U$183, 5)) &gt; 0, _xlfn.CONCAT("+", VLOOKUP($A72, Stats!$Q$8:$U$183, 5), " Will"), "")</f>
        <v>+1 Will</v>
      </c>
      <c r="AD72" t="str">
        <f t="shared" si="13"/>
        <v/>
      </c>
      <c r="AE72" t="str">
        <f t="shared" si="14"/>
        <v/>
      </c>
      <c r="AF72" t="str">
        <f t="shared" si="15"/>
        <v># 199 - Anklet</v>
      </c>
      <c r="AG72" t="str">
        <f t="shared" si="16"/>
        <v/>
      </c>
      <c r="AH72" t="str">
        <f t="shared" si="17"/>
        <v># 199 - Anklet</v>
      </c>
      <c r="AI72" t="str">
        <f t="shared" si="18"/>
        <v/>
      </c>
      <c r="AJ72" t="str">
        <f t="shared" si="19"/>
        <v># 199 - Anklet</v>
      </c>
      <c r="AK72" t="str">
        <f t="shared" si="20"/>
        <v># 199 - Anklet</v>
      </c>
      <c r="AL72" t="str">
        <f t="shared" si="21"/>
        <v/>
      </c>
      <c r="AM72" t="str">
        <f t="shared" si="22"/>
        <v/>
      </c>
      <c r="AN72" t="str">
        <f t="shared" si="23"/>
        <v/>
      </c>
      <c r="AO72" t="str">
        <f t="shared" si="24"/>
        <v># 199 - Anklet</v>
      </c>
    </row>
    <row r="73" spans="1:41" x14ac:dyDescent="0.25">
      <c r="A73" s="4">
        <v>113</v>
      </c>
      <c r="B73" s="3" t="s">
        <v>8</v>
      </c>
      <c r="C73" s="3" t="s">
        <v>1215</v>
      </c>
      <c r="D73" s="3" t="s">
        <v>8</v>
      </c>
      <c r="E73" s="3" t="s">
        <v>8</v>
      </c>
      <c r="F73" t="str">
        <f>IF(INT(VLOOKUP($A73, Stats!$Q$8:$U$183, 2)) &gt; 0, _xlfn.CONCAT("+", VLOOKUP($A73, Stats!$Q$8:$U$183, 2), " Dex"), "")</f>
        <v/>
      </c>
      <c r="G73" t="str">
        <f>IF(INT(VLOOKUP($A73, Stats!$Q$8:$U$183, 3)) &gt; 0, _xlfn.CONCAT("+", VLOOKUP($A73, Stats!$Q$8:$U$183, 3), " Strength"), "")</f>
        <v>+3 Strength</v>
      </c>
      <c r="H73" t="str">
        <f>IF(INT(VLOOKUP($A73, Stats!$Q$8:$U$183, 4)) &gt; 0, _xlfn.CONCAT("+", VLOOKUP($A73, Stats!$Q$8:$U$183, 4), " Magic"), "")</f>
        <v/>
      </c>
      <c r="I73" t="str">
        <f>IF(INT(VLOOKUP($A73, Stats!$Q$8:$U$183, 5)) &gt; 0, _xlfn.CONCAT("+", VLOOKUP($A73, Stats!$Q$8:$U$183, 5), " Will"), "")</f>
        <v/>
      </c>
      <c r="J73">
        <v>113</v>
      </c>
      <c r="K73" t="s">
        <v>894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Y73" t="str">
        <f>IF(INT(VLOOKUP($A73, Stats!$Q$8:$U$183, 2)) &gt; 0, _xlfn.CONCAT("+", VLOOKUP($A73, Stats!$Q$8:$U$183, 2), " Dex"), "")</f>
        <v/>
      </c>
      <c r="Z73" t="str">
        <f>IF(INT(VLOOKUP($A73, Stats!$Q$8:$U$183, 3)) &gt; 0, _xlfn.CONCAT("+", VLOOKUP($A73, Stats!$Q$8:$U$183, 3), " Strength"), "")</f>
        <v>+3 Strength</v>
      </c>
      <c r="AA73" t="str">
        <f>IF(INT(VLOOKUP($A73, Stats!$Q$8:$U$183, 4)) &gt; 0, _xlfn.CONCAT("+", VLOOKUP($A73, Stats!$Q$8:$U$183, 4), " Magic"), "")</f>
        <v/>
      </c>
      <c r="AB73" t="str">
        <f>IF(INT(VLOOKUP($A73, Stats!$Q$8:$U$183, 5)) &gt; 0, _xlfn.CONCAT("+", VLOOKUP($A73, Stats!$Q$8:$U$183, 5), " Will"), "")</f>
        <v/>
      </c>
      <c r="AD73" t="str">
        <f t="shared" si="13"/>
        <v># 200 - Power Belt</v>
      </c>
      <c r="AE73" t="str">
        <f t="shared" si="14"/>
        <v># 200 - Power Belt</v>
      </c>
      <c r="AF73" t="str">
        <f t="shared" si="15"/>
        <v># 200 - Power Belt</v>
      </c>
      <c r="AG73" t="str">
        <f t="shared" si="16"/>
        <v># 200 - Power Belt</v>
      </c>
      <c r="AH73" t="str">
        <f t="shared" si="17"/>
        <v># 200 - Power Belt</v>
      </c>
      <c r="AI73" t="str">
        <f t="shared" si="18"/>
        <v># 200 - Power Belt</v>
      </c>
      <c r="AJ73" t="str">
        <f t="shared" si="19"/>
        <v># 200 - Power Belt</v>
      </c>
      <c r="AK73" t="str">
        <f t="shared" si="20"/>
        <v># 200 - Power Belt</v>
      </c>
      <c r="AL73" t="str">
        <f t="shared" si="21"/>
        <v># 200 - Power Belt</v>
      </c>
      <c r="AM73" t="str">
        <f t="shared" si="22"/>
        <v># 200 - Power Belt</v>
      </c>
      <c r="AN73" t="str">
        <f t="shared" si="23"/>
        <v># 200 - Power Belt</v>
      </c>
      <c r="AO73" t="str">
        <f t="shared" si="24"/>
        <v># 200 - Power Belt</v>
      </c>
    </row>
    <row r="74" spans="1:41" x14ac:dyDescent="0.25">
      <c r="A74" s="2">
        <v>114</v>
      </c>
      <c r="B74" s="1" t="s">
        <v>8</v>
      </c>
      <c r="C74" s="1" t="s">
        <v>1215</v>
      </c>
      <c r="D74" s="1" t="s">
        <v>8</v>
      </c>
      <c r="E74" s="1" t="s">
        <v>1032</v>
      </c>
      <c r="F74" t="str">
        <f>IF(INT(VLOOKUP($A74, Stats!$Q$8:$U$183, 2)) &gt; 0, _xlfn.CONCAT("+", VLOOKUP($A74, Stats!$Q$8:$U$183, 2), " Dex"), "")</f>
        <v/>
      </c>
      <c r="G74" t="str">
        <f>IF(INT(VLOOKUP($A74, Stats!$Q$8:$U$183, 3)) &gt; 0, _xlfn.CONCAT("+", VLOOKUP($A74, Stats!$Q$8:$U$183, 3), " Strength"), "")</f>
        <v>+2 Strength</v>
      </c>
      <c r="H74" t="str">
        <f>IF(INT(VLOOKUP($A74, Stats!$Q$8:$U$183, 4)) &gt; 0, _xlfn.CONCAT("+", VLOOKUP($A74, Stats!$Q$8:$U$183, 4), " Magic"), "")</f>
        <v/>
      </c>
      <c r="I74" t="str">
        <f>IF(INT(VLOOKUP($A74, Stats!$Q$8:$U$183, 5)) &gt; 0, _xlfn.CONCAT("+", VLOOKUP($A74, Stats!$Q$8:$U$183, 5), " Will"), "")</f>
        <v>+2 Will</v>
      </c>
      <c r="J74">
        <v>114</v>
      </c>
      <c r="K74" t="s">
        <v>896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Y74" t="str">
        <f>IF(INT(VLOOKUP($A74, Stats!$Q$8:$U$183, 2)) &gt; 0, _xlfn.CONCAT("+", VLOOKUP($A74, Stats!$Q$8:$U$183, 2), " Dex"), "")</f>
        <v/>
      </c>
      <c r="Z74" t="str">
        <f>IF(INT(VLOOKUP($A74, Stats!$Q$8:$U$183, 3)) &gt; 0, _xlfn.CONCAT("+", VLOOKUP($A74, Stats!$Q$8:$U$183, 3), " Strength"), "")</f>
        <v>+2 Strength</v>
      </c>
      <c r="AA74" t="str">
        <f>IF(INT(VLOOKUP($A74, Stats!$Q$8:$U$183, 4)) &gt; 0, _xlfn.CONCAT("+", VLOOKUP($A74, Stats!$Q$8:$U$183, 4), " Magic"), "")</f>
        <v/>
      </c>
      <c r="AB74" t="str">
        <f>IF(INT(VLOOKUP($A74, Stats!$Q$8:$U$183, 5)) &gt; 0, _xlfn.CONCAT("+", VLOOKUP($A74, Stats!$Q$8:$U$183, 5), " Will"), "")</f>
        <v>+2 Will</v>
      </c>
      <c r="AD74" t="str">
        <f t="shared" si="13"/>
        <v># 201 - Black Belt</v>
      </c>
      <c r="AE74" t="str">
        <f t="shared" si="14"/>
        <v># 201 - Black Belt</v>
      </c>
      <c r="AF74" t="str">
        <f t="shared" si="15"/>
        <v># 201 - Black Belt</v>
      </c>
      <c r="AG74" t="str">
        <f t="shared" si="16"/>
        <v># 201 - Black Belt</v>
      </c>
      <c r="AH74" t="str">
        <f t="shared" si="17"/>
        <v># 201 - Black Belt</v>
      </c>
      <c r="AI74" t="str">
        <f t="shared" si="18"/>
        <v># 201 - Black Belt</v>
      </c>
      <c r="AJ74" t="str">
        <f t="shared" si="19"/>
        <v># 201 - Black Belt</v>
      </c>
      <c r="AK74" t="str">
        <f t="shared" si="20"/>
        <v># 201 - Black Belt</v>
      </c>
      <c r="AL74" t="str">
        <f t="shared" si="21"/>
        <v># 201 - Black Belt</v>
      </c>
      <c r="AM74" t="str">
        <f t="shared" si="22"/>
        <v># 201 - Black Belt</v>
      </c>
      <c r="AN74" t="str">
        <f t="shared" si="23"/>
        <v># 201 - Black Belt</v>
      </c>
      <c r="AO74" t="str">
        <f t="shared" si="24"/>
        <v># 201 - Black Belt</v>
      </c>
    </row>
    <row r="75" spans="1:41" x14ac:dyDescent="0.25">
      <c r="A75" s="4">
        <v>115</v>
      </c>
      <c r="B75" s="3" t="s">
        <v>8</v>
      </c>
      <c r="C75" s="3" t="s">
        <v>1215</v>
      </c>
      <c r="D75" s="3" t="s">
        <v>1031</v>
      </c>
      <c r="E75" s="3" t="s">
        <v>1032</v>
      </c>
      <c r="F75" t="str">
        <f>IF(INT(VLOOKUP($A75, Stats!$Q$8:$U$183, 2)) &gt; 0, _xlfn.CONCAT("+", VLOOKUP($A75, Stats!$Q$8:$U$183, 2), " Dex"), "")</f>
        <v/>
      </c>
      <c r="G75" t="str">
        <f>IF(INT(VLOOKUP($A75, Stats!$Q$8:$U$183, 3)) &gt; 0, _xlfn.CONCAT("+", VLOOKUP($A75, Stats!$Q$8:$U$183, 3), " Strength"), "")</f>
        <v>+1 Strength</v>
      </c>
      <c r="H75" t="str">
        <f>IF(INT(VLOOKUP($A75, Stats!$Q$8:$U$183, 4)) &gt; 0, _xlfn.CONCAT("+", VLOOKUP($A75, Stats!$Q$8:$U$183, 4), " Magic"), "")</f>
        <v>+1 Magic</v>
      </c>
      <c r="I75" t="str">
        <f>IF(INT(VLOOKUP($A75, Stats!$Q$8:$U$183, 5)) &gt; 0, _xlfn.CONCAT("+", VLOOKUP($A75, Stats!$Q$8:$U$183, 5), " Will"), "")</f>
        <v>+2 Will</v>
      </c>
      <c r="J75">
        <v>115</v>
      </c>
      <c r="K75" t="s">
        <v>899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Y75" t="str">
        <f>IF(INT(VLOOKUP($A75, Stats!$Q$8:$U$183, 2)) &gt; 0, _xlfn.CONCAT("+", VLOOKUP($A75, Stats!$Q$8:$U$183, 2), " Dex"), "")</f>
        <v/>
      </c>
      <c r="Z75" t="str">
        <f>IF(INT(VLOOKUP($A75, Stats!$Q$8:$U$183, 3)) &gt; 0, _xlfn.CONCAT("+", VLOOKUP($A75, Stats!$Q$8:$U$183, 3), " Strength"), "")</f>
        <v>+1 Strength</v>
      </c>
      <c r="AA75" t="str">
        <f>IF(INT(VLOOKUP($A75, Stats!$Q$8:$U$183, 4)) &gt; 0, _xlfn.CONCAT("+", VLOOKUP($A75, Stats!$Q$8:$U$183, 4), " Magic"), "")</f>
        <v>+1 Magic</v>
      </c>
      <c r="AB75" t="str">
        <f>IF(INT(VLOOKUP($A75, Stats!$Q$8:$U$183, 5)) &gt; 0, _xlfn.CONCAT("+", VLOOKUP($A75, Stats!$Q$8:$U$183, 5), " Will"), "")</f>
        <v>+2 Will</v>
      </c>
      <c r="AD75" t="str">
        <f t="shared" si="13"/>
        <v># 202 - Glass Buckle</v>
      </c>
      <c r="AE75" t="str">
        <f t="shared" si="14"/>
        <v># 202 - Glass Buckle</v>
      </c>
      <c r="AF75" t="str">
        <f t="shared" si="15"/>
        <v># 202 - Glass Buckle</v>
      </c>
      <c r="AG75" t="str">
        <f t="shared" si="16"/>
        <v># 202 - Glass Buckle</v>
      </c>
      <c r="AH75" t="str">
        <f t="shared" si="17"/>
        <v># 202 - Glass Buckle</v>
      </c>
      <c r="AI75" t="str">
        <f t="shared" si="18"/>
        <v># 202 - Glass Buckle</v>
      </c>
      <c r="AJ75" t="str">
        <f t="shared" si="19"/>
        <v># 202 - Glass Buckle</v>
      </c>
      <c r="AK75" t="str">
        <f t="shared" si="20"/>
        <v># 202 - Glass Buckle</v>
      </c>
      <c r="AL75" t="str">
        <f t="shared" si="21"/>
        <v># 202 - Glass Buckle</v>
      </c>
      <c r="AM75" t="str">
        <f t="shared" si="22"/>
        <v># 202 - Glass Buckle</v>
      </c>
      <c r="AN75" t="str">
        <f t="shared" si="23"/>
        <v># 202 - Glass Buckle</v>
      </c>
      <c r="AO75" t="str">
        <f t="shared" si="24"/>
        <v># 202 - Glass Buckle</v>
      </c>
    </row>
    <row r="76" spans="1:41" x14ac:dyDescent="0.25">
      <c r="A76" s="2">
        <v>116</v>
      </c>
      <c r="B76" s="1" t="s">
        <v>8</v>
      </c>
      <c r="C76" s="1" t="s">
        <v>8</v>
      </c>
      <c r="D76" s="1" t="s">
        <v>8</v>
      </c>
      <c r="E76" s="1" t="s">
        <v>1032</v>
      </c>
      <c r="F76" t="str">
        <f>IF(INT(VLOOKUP($A76, Stats!$Q$8:$U$183, 2)) &gt; 0, _xlfn.CONCAT("+", VLOOKUP($A76, Stats!$Q$8:$U$183, 2), " Dex"), "")</f>
        <v/>
      </c>
      <c r="G76" t="str">
        <f>IF(INT(VLOOKUP($A76, Stats!$Q$8:$U$183, 3)) &gt; 0, _xlfn.CONCAT("+", VLOOKUP($A76, Stats!$Q$8:$U$183, 3), " Strength"), "")</f>
        <v/>
      </c>
      <c r="H76" t="str">
        <f>IF(INT(VLOOKUP($A76, Stats!$Q$8:$U$183, 4)) &gt; 0, _xlfn.CONCAT("+", VLOOKUP($A76, Stats!$Q$8:$U$183, 4), " Magic"), "")</f>
        <v/>
      </c>
      <c r="I76" t="str">
        <f>IF(INT(VLOOKUP($A76, Stats!$Q$8:$U$183, 5)) &gt; 0, _xlfn.CONCAT("+", VLOOKUP($A76, Stats!$Q$8:$U$183, 5), " Will"), "")</f>
        <v>+2 Will</v>
      </c>
      <c r="J76">
        <v>116</v>
      </c>
      <c r="K76" t="s">
        <v>902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Y76" t="str">
        <f>IF(INT(VLOOKUP($A76, Stats!$Q$8:$U$183, 2)) &gt; 0, _xlfn.CONCAT("+", VLOOKUP($A76, Stats!$Q$8:$U$183, 2), " Dex"), "")</f>
        <v/>
      </c>
      <c r="Z76" t="str">
        <f>IF(INT(VLOOKUP($A76, Stats!$Q$8:$U$183, 3)) &gt; 0, _xlfn.CONCAT("+", VLOOKUP($A76, Stats!$Q$8:$U$183, 3), " Strength"), "")</f>
        <v/>
      </c>
      <c r="AA76" t="str">
        <f>IF(INT(VLOOKUP($A76, Stats!$Q$8:$U$183, 4)) &gt; 0, _xlfn.CONCAT("+", VLOOKUP($A76, Stats!$Q$8:$U$183, 4), " Magic"), "")</f>
        <v/>
      </c>
      <c r="AB76" t="str">
        <f>IF(INT(VLOOKUP($A76, Stats!$Q$8:$U$183, 5)) &gt; 0, _xlfn.CONCAT("+", VLOOKUP($A76, Stats!$Q$8:$U$183, 5), " Will"), "")</f>
        <v>+2 Will</v>
      </c>
      <c r="AD76" t="str">
        <f t="shared" si="13"/>
        <v># 203 - Madain’s Ring</v>
      </c>
      <c r="AE76" t="str">
        <f t="shared" si="14"/>
        <v># 203 - Madain’s Ring</v>
      </c>
      <c r="AF76" t="str">
        <f t="shared" si="15"/>
        <v># 203 - Madain’s Ring</v>
      </c>
      <c r="AG76" t="str">
        <f t="shared" si="16"/>
        <v># 203 - Madain’s Ring</v>
      </c>
      <c r="AH76" t="str">
        <f t="shared" si="17"/>
        <v># 203 - Madain’s Ring</v>
      </c>
      <c r="AI76" t="str">
        <f t="shared" si="18"/>
        <v># 203 - Madain’s Ring</v>
      </c>
      <c r="AJ76" t="str">
        <f t="shared" si="19"/>
        <v># 203 - Madain’s Ring</v>
      </c>
      <c r="AK76" t="str">
        <f t="shared" si="20"/>
        <v># 203 - Madain’s Ring</v>
      </c>
      <c r="AL76" t="str">
        <f t="shared" si="21"/>
        <v># 203 - Madain’s Ring</v>
      </c>
      <c r="AM76" t="str">
        <f t="shared" si="22"/>
        <v># 203 - Madain’s Ring</v>
      </c>
      <c r="AN76" t="str">
        <f t="shared" si="23"/>
        <v># 203 - Madain’s Ring</v>
      </c>
      <c r="AO76" t="str">
        <f t="shared" si="24"/>
        <v># 203 - Madain’s Ring</v>
      </c>
    </row>
    <row r="77" spans="1:41" x14ac:dyDescent="0.25">
      <c r="A77" s="4">
        <v>117</v>
      </c>
      <c r="B77" s="3" t="s">
        <v>8</v>
      </c>
      <c r="C77" s="3" t="s">
        <v>8</v>
      </c>
      <c r="D77" s="3" t="s">
        <v>1031</v>
      </c>
      <c r="E77" s="3" t="s">
        <v>8</v>
      </c>
      <c r="F77" t="str">
        <f>IF(INT(VLOOKUP($A77, Stats!$Q$8:$U$183, 2)) &gt; 0, _xlfn.CONCAT("+", VLOOKUP($A77, Stats!$Q$8:$U$183, 2), " Dex"), "")</f>
        <v/>
      </c>
      <c r="G77" t="str">
        <f>IF(INT(VLOOKUP($A77, Stats!$Q$8:$U$183, 3)) &gt; 0, _xlfn.CONCAT("+", VLOOKUP($A77, Stats!$Q$8:$U$183, 3), " Strength"), "")</f>
        <v/>
      </c>
      <c r="H77" t="str">
        <f>IF(INT(VLOOKUP($A77, Stats!$Q$8:$U$183, 4)) &gt; 0, _xlfn.CONCAT("+", VLOOKUP($A77, Stats!$Q$8:$U$183, 4), " Magic"), "")</f>
        <v>+1 Magic</v>
      </c>
      <c r="I77" t="str">
        <f>IF(INT(VLOOKUP($A77, Stats!$Q$8:$U$183, 5)) &gt; 0, _xlfn.CONCAT("+", VLOOKUP($A77, Stats!$Q$8:$U$183, 5), " Will"), "")</f>
        <v/>
      </c>
      <c r="J77">
        <v>117</v>
      </c>
      <c r="K77" t="s">
        <v>906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Y77" t="str">
        <f>IF(INT(VLOOKUP($A77, Stats!$Q$8:$U$183, 2)) &gt; 0, _xlfn.CONCAT("+", VLOOKUP($A77, Stats!$Q$8:$U$183, 2), " Dex"), "")</f>
        <v/>
      </c>
      <c r="Z77" t="str">
        <f>IF(INT(VLOOKUP($A77, Stats!$Q$8:$U$183, 3)) &gt; 0, _xlfn.CONCAT("+", VLOOKUP($A77, Stats!$Q$8:$U$183, 3), " Strength"), "")</f>
        <v/>
      </c>
      <c r="AA77" t="str">
        <f>IF(INT(VLOOKUP($A77, Stats!$Q$8:$U$183, 4)) &gt; 0, _xlfn.CONCAT("+", VLOOKUP($A77, Stats!$Q$8:$U$183, 4), " Magic"), "")</f>
        <v>+1 Magic</v>
      </c>
      <c r="AB77" t="str">
        <f>IF(INT(VLOOKUP($A77, Stats!$Q$8:$U$183, 5)) &gt; 0, _xlfn.CONCAT("+", VLOOKUP($A77, Stats!$Q$8:$U$183, 5), " Will"), "")</f>
        <v/>
      </c>
      <c r="AD77" t="str">
        <f t="shared" si="13"/>
        <v># 204 - Rosetta Ring</v>
      </c>
      <c r="AE77" t="str">
        <f t="shared" si="14"/>
        <v># 204 - Rosetta Ring</v>
      </c>
      <c r="AF77" t="str">
        <f t="shared" si="15"/>
        <v># 204 - Rosetta Ring</v>
      </c>
      <c r="AG77" t="str">
        <f t="shared" si="16"/>
        <v># 204 - Rosetta Ring</v>
      </c>
      <c r="AH77" t="str">
        <f t="shared" si="17"/>
        <v># 204 - Rosetta Ring</v>
      </c>
      <c r="AI77" t="str">
        <f t="shared" si="18"/>
        <v># 204 - Rosetta Ring</v>
      </c>
      <c r="AJ77" t="str">
        <f t="shared" si="19"/>
        <v># 204 - Rosetta Ring</v>
      </c>
      <c r="AK77" t="str">
        <f t="shared" si="20"/>
        <v># 204 - Rosetta Ring</v>
      </c>
      <c r="AL77" t="str">
        <f t="shared" si="21"/>
        <v># 204 - Rosetta Ring</v>
      </c>
      <c r="AM77" t="str">
        <f t="shared" si="22"/>
        <v># 204 - Rosetta Ring</v>
      </c>
      <c r="AN77" t="str">
        <f t="shared" si="23"/>
        <v># 204 - Rosetta Ring</v>
      </c>
      <c r="AO77" t="str">
        <f t="shared" si="24"/>
        <v># 204 - Rosetta Ring</v>
      </c>
    </row>
    <row r="78" spans="1:41" x14ac:dyDescent="0.25">
      <c r="A78" s="2">
        <v>118</v>
      </c>
      <c r="B78" s="1" t="s">
        <v>8</v>
      </c>
      <c r="C78" s="1" t="s">
        <v>1215</v>
      </c>
      <c r="D78" s="1" t="s">
        <v>8</v>
      </c>
      <c r="E78" s="1" t="s">
        <v>1032</v>
      </c>
      <c r="F78" t="str">
        <f>IF(INT(VLOOKUP($A78, Stats!$Q$8:$U$183, 2)) &gt; 0, _xlfn.CONCAT("+", VLOOKUP($A78, Stats!$Q$8:$U$183, 2), " Dex"), "")</f>
        <v/>
      </c>
      <c r="G78" t="str">
        <f>IF(INT(VLOOKUP($A78, Stats!$Q$8:$U$183, 3)) &gt; 0, _xlfn.CONCAT("+", VLOOKUP($A78, Stats!$Q$8:$U$183, 3), " Strength"), "")</f>
        <v>+1 Strength</v>
      </c>
      <c r="H78" t="str">
        <f>IF(INT(VLOOKUP($A78, Stats!$Q$8:$U$183, 4)) &gt; 0, _xlfn.CONCAT("+", VLOOKUP($A78, Stats!$Q$8:$U$183, 4), " Magic"), "")</f>
        <v/>
      </c>
      <c r="I78" t="str">
        <f>IF(INT(VLOOKUP($A78, Stats!$Q$8:$U$183, 5)) &gt; 0, _xlfn.CONCAT("+", VLOOKUP($A78, Stats!$Q$8:$U$183, 5), " Will"), "")</f>
        <v>+1 Will</v>
      </c>
      <c r="J78">
        <v>118</v>
      </c>
      <c r="K78" t="s">
        <v>908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Y78" t="str">
        <f>IF(INT(VLOOKUP($A78, Stats!$Q$8:$U$183, 2)) &gt; 0, _xlfn.CONCAT("+", VLOOKUP($A78, Stats!$Q$8:$U$183, 2), " Dex"), "")</f>
        <v/>
      </c>
      <c r="Z78" t="str">
        <f>IF(INT(VLOOKUP($A78, Stats!$Q$8:$U$183, 3)) &gt; 0, _xlfn.CONCAT("+", VLOOKUP($A78, Stats!$Q$8:$U$183, 3), " Strength"), "")</f>
        <v>+1 Strength</v>
      </c>
      <c r="AA78" t="str">
        <f>IF(INT(VLOOKUP($A78, Stats!$Q$8:$U$183, 4)) &gt; 0, _xlfn.CONCAT("+", VLOOKUP($A78, Stats!$Q$8:$U$183, 4), " Magic"), "")</f>
        <v/>
      </c>
      <c r="AB78" t="str">
        <f>IF(INT(VLOOKUP($A78, Stats!$Q$8:$U$183, 5)) &gt; 0, _xlfn.CONCAT("+", VLOOKUP($A78, Stats!$Q$8:$U$183, 5), " Will"), "")</f>
        <v>+1 Will</v>
      </c>
      <c r="AD78" t="str">
        <f t="shared" si="13"/>
        <v># 205 - Reflect Ring</v>
      </c>
      <c r="AE78" t="str">
        <f t="shared" si="14"/>
        <v># 205 - Reflect Ring</v>
      </c>
      <c r="AF78" t="str">
        <f t="shared" si="15"/>
        <v># 205 - Reflect Ring</v>
      </c>
      <c r="AG78" t="str">
        <f t="shared" si="16"/>
        <v># 205 - Reflect Ring</v>
      </c>
      <c r="AH78" t="str">
        <f t="shared" si="17"/>
        <v># 205 - Reflect Ring</v>
      </c>
      <c r="AI78" t="str">
        <f t="shared" si="18"/>
        <v># 205 - Reflect Ring</v>
      </c>
      <c r="AJ78" t="str">
        <f t="shared" si="19"/>
        <v># 205 - Reflect Ring</v>
      </c>
      <c r="AK78" t="str">
        <f t="shared" si="20"/>
        <v># 205 - Reflect Ring</v>
      </c>
      <c r="AL78" t="str">
        <f t="shared" si="21"/>
        <v># 205 - Reflect Ring</v>
      </c>
      <c r="AM78" t="str">
        <f t="shared" si="22"/>
        <v># 205 - Reflect Ring</v>
      </c>
      <c r="AN78" t="str">
        <f t="shared" si="23"/>
        <v># 205 - Reflect Ring</v>
      </c>
      <c r="AO78" t="str">
        <f t="shared" si="24"/>
        <v># 205 - Reflect Ring</v>
      </c>
    </row>
    <row r="79" spans="1:41" x14ac:dyDescent="0.25">
      <c r="A79" s="4">
        <v>119</v>
      </c>
      <c r="B79" s="3" t="s">
        <v>8</v>
      </c>
      <c r="C79" s="3" t="s">
        <v>8</v>
      </c>
      <c r="D79" s="3" t="s">
        <v>8</v>
      </c>
      <c r="E79" s="3" t="s">
        <v>1032</v>
      </c>
      <c r="F79" t="str">
        <f>IF(INT(VLOOKUP($A79, Stats!$Q$8:$U$183, 2)) &gt; 0, _xlfn.CONCAT("+", VLOOKUP($A79, Stats!$Q$8:$U$183, 2), " Dex"), "")</f>
        <v/>
      </c>
      <c r="G79" t="str">
        <f>IF(INT(VLOOKUP($A79, Stats!$Q$8:$U$183, 3)) &gt; 0, _xlfn.CONCAT("+", VLOOKUP($A79, Stats!$Q$8:$U$183, 3), " Strength"), "")</f>
        <v/>
      </c>
      <c r="H79" t="str">
        <f>IF(INT(VLOOKUP($A79, Stats!$Q$8:$U$183, 4)) &gt; 0, _xlfn.CONCAT("+", VLOOKUP($A79, Stats!$Q$8:$U$183, 4), " Magic"), "")</f>
        <v/>
      </c>
      <c r="I79" t="str">
        <f>IF(INT(VLOOKUP($A79, Stats!$Q$8:$U$183, 5)) &gt; 0, _xlfn.CONCAT("+", VLOOKUP($A79, Stats!$Q$8:$U$183, 5), " Will"), "")</f>
        <v>+2 Will</v>
      </c>
      <c r="J79">
        <v>119</v>
      </c>
      <c r="K79" t="s">
        <v>910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Y79" t="str">
        <f>IF(INT(VLOOKUP($A79, Stats!$Q$8:$U$183, 2)) &gt; 0, _xlfn.CONCAT("+", VLOOKUP($A79, Stats!$Q$8:$U$183, 2), " Dex"), "")</f>
        <v/>
      </c>
      <c r="Z79" t="str">
        <f>IF(INT(VLOOKUP($A79, Stats!$Q$8:$U$183, 3)) &gt; 0, _xlfn.CONCAT("+", VLOOKUP($A79, Stats!$Q$8:$U$183, 3), " Strength"), "")</f>
        <v/>
      </c>
      <c r="AA79" t="str">
        <f>IF(INT(VLOOKUP($A79, Stats!$Q$8:$U$183, 4)) &gt; 0, _xlfn.CONCAT("+", VLOOKUP($A79, Stats!$Q$8:$U$183, 4), " Magic"), "")</f>
        <v/>
      </c>
      <c r="AB79" t="str">
        <f>IF(INT(VLOOKUP($A79, Stats!$Q$8:$U$183, 5)) &gt; 0, _xlfn.CONCAT("+", VLOOKUP($A79, Stats!$Q$8:$U$183, 5), " Will"), "")</f>
        <v>+2 Will</v>
      </c>
      <c r="AD79" t="str">
        <f t="shared" si="13"/>
        <v># 206 - Coral Ring</v>
      </c>
      <c r="AE79" t="str">
        <f t="shared" si="14"/>
        <v># 206 - Coral Ring</v>
      </c>
      <c r="AF79" t="str">
        <f t="shared" si="15"/>
        <v># 206 - Coral Ring</v>
      </c>
      <c r="AG79" t="str">
        <f t="shared" si="16"/>
        <v># 206 - Coral Ring</v>
      </c>
      <c r="AH79" t="str">
        <f t="shared" si="17"/>
        <v># 206 - Coral Ring</v>
      </c>
      <c r="AI79" t="str">
        <f t="shared" si="18"/>
        <v># 206 - Coral Ring</v>
      </c>
      <c r="AJ79" t="str">
        <f t="shared" si="19"/>
        <v># 206 - Coral Ring</v>
      </c>
      <c r="AK79" t="str">
        <f t="shared" si="20"/>
        <v># 206 - Coral Ring</v>
      </c>
      <c r="AL79" t="str">
        <f t="shared" si="21"/>
        <v># 206 - Coral Ring</v>
      </c>
      <c r="AM79" t="str">
        <f t="shared" si="22"/>
        <v># 206 - Coral Ring</v>
      </c>
      <c r="AN79" t="str">
        <f t="shared" si="23"/>
        <v># 206 - Coral Ring</v>
      </c>
      <c r="AO79" t="str">
        <f t="shared" si="24"/>
        <v># 206 - Coral Ring</v>
      </c>
    </row>
    <row r="80" spans="1:41" x14ac:dyDescent="0.25">
      <c r="A80" s="2">
        <v>120</v>
      </c>
      <c r="B80" s="1" t="s">
        <v>8</v>
      </c>
      <c r="C80" s="1" t="s">
        <v>1215</v>
      </c>
      <c r="D80" s="1" t="s">
        <v>8</v>
      </c>
      <c r="E80" s="1" t="s">
        <v>8</v>
      </c>
      <c r="F80" t="str">
        <f>IF(INT(VLOOKUP($A80, Stats!$Q$8:$U$183, 2)) &gt; 0, _xlfn.CONCAT("+", VLOOKUP($A80, Stats!$Q$8:$U$183, 2), " Dex"), "")</f>
        <v/>
      </c>
      <c r="G80" t="str">
        <f>IF(INT(VLOOKUP($A80, Stats!$Q$8:$U$183, 3)) &gt; 0, _xlfn.CONCAT("+", VLOOKUP($A80, Stats!$Q$8:$U$183, 3), " Strength"), "")</f>
        <v>+2 Strength</v>
      </c>
      <c r="H80" t="str">
        <f>IF(INT(VLOOKUP($A80, Stats!$Q$8:$U$183, 4)) &gt; 0, _xlfn.CONCAT("+", VLOOKUP($A80, Stats!$Q$8:$U$183, 4), " Magic"), "")</f>
        <v/>
      </c>
      <c r="I80" t="str">
        <f>IF(INT(VLOOKUP($A80, Stats!$Q$8:$U$183, 5)) &gt; 0, _xlfn.CONCAT("+", VLOOKUP($A80, Stats!$Q$8:$U$183, 5), " Will"), "")</f>
        <v/>
      </c>
      <c r="J80">
        <v>120</v>
      </c>
      <c r="K80" t="s">
        <v>913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Y80" t="str">
        <f>IF(INT(VLOOKUP($A80, Stats!$Q$8:$U$183, 2)) &gt; 0, _xlfn.CONCAT("+", VLOOKUP($A80, Stats!$Q$8:$U$183, 2), " Dex"), "")</f>
        <v/>
      </c>
      <c r="Z80" t="str">
        <f>IF(INT(VLOOKUP($A80, Stats!$Q$8:$U$183, 3)) &gt; 0, _xlfn.CONCAT("+", VLOOKUP($A80, Stats!$Q$8:$U$183, 3), " Strength"), "")</f>
        <v>+2 Strength</v>
      </c>
      <c r="AA80" t="str">
        <f>IF(INT(VLOOKUP($A80, Stats!$Q$8:$U$183, 4)) &gt; 0, _xlfn.CONCAT("+", VLOOKUP($A80, Stats!$Q$8:$U$183, 4), " Magic"), "")</f>
        <v/>
      </c>
      <c r="AB80" t="str">
        <f>IF(INT(VLOOKUP($A80, Stats!$Q$8:$U$183, 5)) &gt; 0, _xlfn.CONCAT("+", VLOOKUP($A80, Stats!$Q$8:$U$183, 5), " Will"), "")</f>
        <v/>
      </c>
      <c r="AD80" t="str">
        <f t="shared" si="13"/>
        <v># 207 - Promist Ring</v>
      </c>
      <c r="AE80" t="str">
        <f t="shared" si="14"/>
        <v># 207 - Promist Ring</v>
      </c>
      <c r="AF80" t="str">
        <f t="shared" si="15"/>
        <v># 207 - Promist Ring</v>
      </c>
      <c r="AG80" t="str">
        <f t="shared" si="16"/>
        <v># 207 - Promist Ring</v>
      </c>
      <c r="AH80" t="str">
        <f t="shared" si="17"/>
        <v># 207 - Promist Ring</v>
      </c>
      <c r="AI80" t="str">
        <f t="shared" si="18"/>
        <v># 207 - Promist Ring</v>
      </c>
      <c r="AJ80" t="str">
        <f t="shared" si="19"/>
        <v># 207 - Promist Ring</v>
      </c>
      <c r="AK80" t="str">
        <f t="shared" si="20"/>
        <v># 207 - Promist Ring</v>
      </c>
      <c r="AL80" t="str">
        <f t="shared" si="21"/>
        <v># 207 - Promist Ring</v>
      </c>
      <c r="AM80" t="str">
        <f t="shared" si="22"/>
        <v># 207 - Promist Ring</v>
      </c>
      <c r="AN80" t="str">
        <f t="shared" si="23"/>
        <v># 207 - Promist Ring</v>
      </c>
      <c r="AO80" t="str">
        <f t="shared" si="24"/>
        <v># 207 - Promist Ring</v>
      </c>
    </row>
    <row r="81" spans="1:41" x14ac:dyDescent="0.25">
      <c r="A81" s="4">
        <v>121</v>
      </c>
      <c r="B81" s="3" t="s">
        <v>8</v>
      </c>
      <c r="C81" s="3" t="s">
        <v>8</v>
      </c>
      <c r="D81" s="3" t="s">
        <v>8</v>
      </c>
      <c r="E81" s="3" t="s">
        <v>1032</v>
      </c>
      <c r="F81" t="str">
        <f>IF(INT(VLOOKUP($A81, Stats!$Q$8:$U$183, 2)) &gt; 0, _xlfn.CONCAT("+", VLOOKUP($A81, Stats!$Q$8:$U$183, 2), " Dex"), "")</f>
        <v/>
      </c>
      <c r="G81" t="str">
        <f>IF(INT(VLOOKUP($A81, Stats!$Q$8:$U$183, 3)) &gt; 0, _xlfn.CONCAT("+", VLOOKUP($A81, Stats!$Q$8:$U$183, 3), " Strength"), "")</f>
        <v/>
      </c>
      <c r="H81" t="str">
        <f>IF(INT(VLOOKUP($A81, Stats!$Q$8:$U$183, 4)) &gt; 0, _xlfn.CONCAT("+", VLOOKUP($A81, Stats!$Q$8:$U$183, 4), " Magic"), "")</f>
        <v/>
      </c>
      <c r="I81" t="str">
        <f>IF(INT(VLOOKUP($A81, Stats!$Q$8:$U$183, 5)) &gt; 0, _xlfn.CONCAT("+", VLOOKUP($A81, Stats!$Q$8:$U$183, 5), " Will"), "")</f>
        <v>+4 Will</v>
      </c>
      <c r="J81">
        <v>121</v>
      </c>
      <c r="K81" t="s">
        <v>915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Y81" t="str">
        <f>IF(INT(VLOOKUP($A81, Stats!$Q$8:$U$183, 2)) &gt; 0, _xlfn.CONCAT("+", VLOOKUP($A81, Stats!$Q$8:$U$183, 2), " Dex"), "")</f>
        <v/>
      </c>
      <c r="Z81" t="str">
        <f>IF(INT(VLOOKUP($A81, Stats!$Q$8:$U$183, 3)) &gt; 0, _xlfn.CONCAT("+", VLOOKUP($A81, Stats!$Q$8:$U$183, 3), " Strength"), "")</f>
        <v/>
      </c>
      <c r="AA81" t="str">
        <f>IF(INT(VLOOKUP($A81, Stats!$Q$8:$U$183, 4)) &gt; 0, _xlfn.CONCAT("+", VLOOKUP($A81, Stats!$Q$8:$U$183, 4), " Magic"), "")</f>
        <v/>
      </c>
      <c r="AB81" t="str">
        <f>IF(INT(VLOOKUP($A81, Stats!$Q$8:$U$183, 5)) &gt; 0, _xlfn.CONCAT("+", VLOOKUP($A81, Stats!$Q$8:$U$183, 5), " Will"), "")</f>
        <v>+4 Will</v>
      </c>
      <c r="AD81" t="str">
        <f t="shared" si="13"/>
        <v># 208 - Rebirth Ring</v>
      </c>
      <c r="AE81" t="str">
        <f t="shared" si="14"/>
        <v># 208 - Rebirth Ring</v>
      </c>
      <c r="AF81" t="str">
        <f t="shared" si="15"/>
        <v># 208 - Rebirth Ring</v>
      </c>
      <c r="AG81" t="str">
        <f t="shared" si="16"/>
        <v># 208 - Rebirth Ring</v>
      </c>
      <c r="AH81" t="str">
        <f t="shared" si="17"/>
        <v># 208 - Rebirth Ring</v>
      </c>
      <c r="AI81" t="str">
        <f t="shared" si="18"/>
        <v># 208 - Rebirth Ring</v>
      </c>
      <c r="AJ81" t="str">
        <f t="shared" si="19"/>
        <v># 208 - Rebirth Ring</v>
      </c>
      <c r="AK81" t="str">
        <f t="shared" si="20"/>
        <v># 208 - Rebirth Ring</v>
      </c>
      <c r="AL81" t="str">
        <f t="shared" si="21"/>
        <v># 208 - Rebirth Ring</v>
      </c>
      <c r="AM81" t="str">
        <f t="shared" si="22"/>
        <v># 208 - Rebirth Ring</v>
      </c>
      <c r="AN81" t="str">
        <f t="shared" si="23"/>
        <v># 208 - Rebirth Ring</v>
      </c>
      <c r="AO81" t="str">
        <f t="shared" si="24"/>
        <v># 208 - Rebirth Ring</v>
      </c>
    </row>
    <row r="82" spans="1:41" x14ac:dyDescent="0.25">
      <c r="A82" s="2">
        <v>122</v>
      </c>
      <c r="B82" s="1" t="s">
        <v>8</v>
      </c>
      <c r="C82" s="1" t="s">
        <v>8</v>
      </c>
      <c r="D82" s="1" t="s">
        <v>8</v>
      </c>
      <c r="E82" s="1" t="s">
        <v>1032</v>
      </c>
      <c r="F82" t="str">
        <f>IF(INT(VLOOKUP($A82, Stats!$Q$8:$U$183, 2)) &gt; 0, _xlfn.CONCAT("+", VLOOKUP($A82, Stats!$Q$8:$U$183, 2), " Dex"), "")</f>
        <v/>
      </c>
      <c r="G82" t="str">
        <f>IF(INT(VLOOKUP($A82, Stats!$Q$8:$U$183, 3)) &gt; 0, _xlfn.CONCAT("+", VLOOKUP($A82, Stats!$Q$8:$U$183, 3), " Strength"), "")</f>
        <v/>
      </c>
      <c r="H82" t="str">
        <f>IF(INT(VLOOKUP($A82, Stats!$Q$8:$U$183, 4)) &gt; 0, _xlfn.CONCAT("+", VLOOKUP($A82, Stats!$Q$8:$U$183, 4), " Magic"), "")</f>
        <v/>
      </c>
      <c r="I82" t="str">
        <f>IF(INT(VLOOKUP($A82, Stats!$Q$8:$U$183, 5)) &gt; 0, _xlfn.CONCAT("+", VLOOKUP($A82, Stats!$Q$8:$U$183, 5), " Will"), "")</f>
        <v>+1 Will</v>
      </c>
      <c r="J82">
        <v>122</v>
      </c>
      <c r="K82" t="s">
        <v>917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Y82" t="str">
        <f>IF(INT(VLOOKUP($A82, Stats!$Q$8:$U$183, 2)) &gt; 0, _xlfn.CONCAT("+", VLOOKUP($A82, Stats!$Q$8:$U$183, 2), " Dex"), "")</f>
        <v/>
      </c>
      <c r="Z82" t="str">
        <f>IF(INT(VLOOKUP($A82, Stats!$Q$8:$U$183, 3)) &gt; 0, _xlfn.CONCAT("+", VLOOKUP($A82, Stats!$Q$8:$U$183, 3), " Strength"), "")</f>
        <v/>
      </c>
      <c r="AA82" t="str">
        <f>IF(INT(VLOOKUP($A82, Stats!$Q$8:$U$183, 4)) &gt; 0, _xlfn.CONCAT("+", VLOOKUP($A82, Stats!$Q$8:$U$183, 4), " Magic"), "")</f>
        <v/>
      </c>
      <c r="AB82" t="str">
        <f>IF(INT(VLOOKUP($A82, Stats!$Q$8:$U$183, 5)) &gt; 0, _xlfn.CONCAT("+", VLOOKUP($A82, Stats!$Q$8:$U$183, 5), " Will"), "")</f>
        <v>+1 Will</v>
      </c>
      <c r="AD82" t="str">
        <f t="shared" si="13"/>
        <v># 209 - Protect Ring</v>
      </c>
      <c r="AE82" t="str">
        <f t="shared" si="14"/>
        <v># 209 - Protect Ring</v>
      </c>
      <c r="AF82" t="str">
        <f t="shared" si="15"/>
        <v># 209 - Protect Ring</v>
      </c>
      <c r="AG82" t="str">
        <f t="shared" si="16"/>
        <v># 209 - Protect Ring</v>
      </c>
      <c r="AH82" t="str">
        <f t="shared" si="17"/>
        <v># 209 - Protect Ring</v>
      </c>
      <c r="AI82" t="str">
        <f t="shared" si="18"/>
        <v># 209 - Protect Ring</v>
      </c>
      <c r="AJ82" t="str">
        <f t="shared" si="19"/>
        <v># 209 - Protect Ring</v>
      </c>
      <c r="AK82" t="str">
        <f t="shared" si="20"/>
        <v># 209 - Protect Ring</v>
      </c>
      <c r="AL82" t="str">
        <f t="shared" si="21"/>
        <v># 209 - Protect Ring</v>
      </c>
      <c r="AM82" t="str">
        <f t="shared" si="22"/>
        <v># 209 - Protect Ring</v>
      </c>
      <c r="AN82" t="str">
        <f t="shared" si="23"/>
        <v># 209 - Protect Ring</v>
      </c>
      <c r="AO82" t="str">
        <f t="shared" si="24"/>
        <v># 209 - Protect Ring</v>
      </c>
    </row>
    <row r="83" spans="1:41" x14ac:dyDescent="0.25">
      <c r="A83" s="4">
        <v>123</v>
      </c>
      <c r="B83" s="3" t="s">
        <v>8</v>
      </c>
      <c r="C83" s="3" t="s">
        <v>1215</v>
      </c>
      <c r="D83" s="3" t="s">
        <v>1031</v>
      </c>
      <c r="E83" s="3" t="s">
        <v>8</v>
      </c>
      <c r="F83" t="str">
        <f>IF(INT(VLOOKUP($A83, Stats!$Q$8:$U$183, 2)) &gt; 0, _xlfn.CONCAT("+", VLOOKUP($A83, Stats!$Q$8:$U$183, 2), " Dex"), "")</f>
        <v/>
      </c>
      <c r="G83" t="str">
        <f>IF(INT(VLOOKUP($A83, Stats!$Q$8:$U$183, 3)) &gt; 0, _xlfn.CONCAT("+", VLOOKUP($A83, Stats!$Q$8:$U$183, 3), " Strength"), "")</f>
        <v>+2 Strength</v>
      </c>
      <c r="H83" t="str">
        <f>IF(INT(VLOOKUP($A83, Stats!$Q$8:$U$183, 4)) &gt; 0, _xlfn.CONCAT("+", VLOOKUP($A83, Stats!$Q$8:$U$183, 4), " Magic"), "")</f>
        <v>+2 Magic</v>
      </c>
      <c r="I83" t="str">
        <f>IF(INT(VLOOKUP($A83, Stats!$Q$8:$U$183, 5)) &gt; 0, _xlfn.CONCAT("+", VLOOKUP($A83, Stats!$Q$8:$U$183, 5), " Will"), "")</f>
        <v/>
      </c>
      <c r="J83">
        <v>123</v>
      </c>
      <c r="K83" t="s">
        <v>919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Y83" t="str">
        <f>IF(INT(VLOOKUP($A83, Stats!$Q$8:$U$183, 2)) &gt; 0, _xlfn.CONCAT("+", VLOOKUP($A83, Stats!$Q$8:$U$183, 2), " Dex"), "")</f>
        <v/>
      </c>
      <c r="Z83" t="str">
        <f>IF(INT(VLOOKUP($A83, Stats!$Q$8:$U$183, 3)) &gt; 0, _xlfn.CONCAT("+", VLOOKUP($A83, Stats!$Q$8:$U$183, 3), " Strength"), "")</f>
        <v>+2 Strength</v>
      </c>
      <c r="AA83" t="str">
        <f>IF(INT(VLOOKUP($A83, Stats!$Q$8:$U$183, 4)) &gt; 0, _xlfn.CONCAT("+", VLOOKUP($A83, Stats!$Q$8:$U$183, 4), " Magic"), "")</f>
        <v>+2 Magic</v>
      </c>
      <c r="AB83" t="str">
        <f>IF(INT(VLOOKUP($A83, Stats!$Q$8:$U$183, 5)) &gt; 0, _xlfn.CONCAT("+", VLOOKUP($A83, Stats!$Q$8:$U$183, 5), " Will"), "")</f>
        <v/>
      </c>
      <c r="AD83" t="str">
        <f t="shared" si="13"/>
        <v># 210 - Pumice Piece</v>
      </c>
      <c r="AE83" t="str">
        <f t="shared" si="14"/>
        <v># 210 - Pumice Piece</v>
      </c>
      <c r="AF83" t="str">
        <f t="shared" si="15"/>
        <v># 210 - Pumice Piece</v>
      </c>
      <c r="AG83" t="str">
        <f t="shared" si="16"/>
        <v># 210 - Pumice Piece</v>
      </c>
      <c r="AH83" t="str">
        <f t="shared" si="17"/>
        <v># 210 - Pumice Piece</v>
      </c>
      <c r="AI83" t="str">
        <f t="shared" si="18"/>
        <v># 210 - Pumice Piece</v>
      </c>
      <c r="AJ83" t="str">
        <f t="shared" si="19"/>
        <v># 210 - Pumice Piece</v>
      </c>
      <c r="AK83" t="str">
        <f t="shared" si="20"/>
        <v># 210 - Pumice Piece</v>
      </c>
      <c r="AL83" t="str">
        <f t="shared" si="21"/>
        <v># 210 - Pumice Piece</v>
      </c>
      <c r="AM83" t="str">
        <f t="shared" si="22"/>
        <v># 210 - Pumice Piece</v>
      </c>
      <c r="AN83" t="str">
        <f t="shared" si="23"/>
        <v># 210 - Pumice Piece</v>
      </c>
      <c r="AO83" t="str">
        <f t="shared" si="24"/>
        <v># 210 - Pumice Piece</v>
      </c>
    </row>
    <row r="84" spans="1:41" x14ac:dyDescent="0.25">
      <c r="A84" s="2">
        <v>124</v>
      </c>
      <c r="B84" s="1" t="s">
        <v>1216</v>
      </c>
      <c r="C84" s="1" t="s">
        <v>8</v>
      </c>
      <c r="D84" s="1" t="s">
        <v>1031</v>
      </c>
      <c r="E84" s="1" t="s">
        <v>8</v>
      </c>
      <c r="F84" t="str">
        <f>IF(INT(VLOOKUP($A84, Stats!$Q$8:$U$183, 2)) &gt; 0, _xlfn.CONCAT("+", VLOOKUP($A84, Stats!$Q$8:$U$183, 2), " Dex"), "")</f>
        <v>+1 Dex</v>
      </c>
      <c r="G84" t="str">
        <f>IF(INT(VLOOKUP($A84, Stats!$Q$8:$U$183, 3)) &gt; 0, _xlfn.CONCAT("+", VLOOKUP($A84, Stats!$Q$8:$U$183, 3), " Strength"), "")</f>
        <v/>
      </c>
      <c r="H84" t="str">
        <f>IF(INT(VLOOKUP($A84, Stats!$Q$8:$U$183, 4)) &gt; 0, _xlfn.CONCAT("+", VLOOKUP($A84, Stats!$Q$8:$U$183, 4), " Magic"), "")</f>
        <v>+1 Magic</v>
      </c>
      <c r="I84" t="str">
        <f>IF(INT(VLOOKUP($A84, Stats!$Q$8:$U$183, 5)) &gt; 0, _xlfn.CONCAT("+", VLOOKUP($A84, Stats!$Q$8:$U$183, 5), " Will"), "")</f>
        <v/>
      </c>
      <c r="J84">
        <v>124</v>
      </c>
      <c r="K84" t="s">
        <v>921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Y84" t="str">
        <f>IF(INT(VLOOKUP($A84, Stats!$Q$8:$U$183, 2)) &gt; 0, _xlfn.CONCAT("+", VLOOKUP($A84, Stats!$Q$8:$U$183, 2), " Dex"), "")</f>
        <v>+1 Dex</v>
      </c>
      <c r="Z84" t="str">
        <f>IF(INT(VLOOKUP($A84, Stats!$Q$8:$U$183, 3)) &gt; 0, _xlfn.CONCAT("+", VLOOKUP($A84, Stats!$Q$8:$U$183, 3), " Strength"), "")</f>
        <v/>
      </c>
      <c r="AA84" t="str">
        <f>IF(INT(VLOOKUP($A84, Stats!$Q$8:$U$183, 4)) &gt; 0, _xlfn.CONCAT("+", VLOOKUP($A84, Stats!$Q$8:$U$183, 4), " Magic"), "")</f>
        <v>+1 Magic</v>
      </c>
      <c r="AB84" t="str">
        <f>IF(INT(VLOOKUP($A84, Stats!$Q$8:$U$183, 5)) &gt; 0, _xlfn.CONCAT("+", VLOOKUP($A84, Stats!$Q$8:$U$183, 5), " Will"), "")</f>
        <v/>
      </c>
      <c r="AD84" t="str">
        <f t="shared" si="13"/>
        <v># 211 - Pumice</v>
      </c>
      <c r="AE84" t="str">
        <f t="shared" si="14"/>
        <v># 211 - Pumice</v>
      </c>
      <c r="AF84" t="str">
        <f t="shared" si="15"/>
        <v># 211 - Pumice</v>
      </c>
      <c r="AG84" t="str">
        <f t="shared" si="16"/>
        <v># 211 - Pumice</v>
      </c>
      <c r="AH84" t="str">
        <f t="shared" si="17"/>
        <v># 211 - Pumice</v>
      </c>
      <c r="AI84" t="str">
        <f t="shared" si="18"/>
        <v># 211 - Pumice</v>
      </c>
      <c r="AJ84" t="str">
        <f t="shared" si="19"/>
        <v># 211 - Pumice</v>
      </c>
      <c r="AK84" t="str">
        <f t="shared" si="20"/>
        <v># 211 - Pumice</v>
      </c>
      <c r="AL84" t="str">
        <f t="shared" si="21"/>
        <v># 211 - Pumice</v>
      </c>
      <c r="AM84" t="str">
        <f t="shared" si="22"/>
        <v># 211 - Pumice</v>
      </c>
      <c r="AN84" t="str">
        <f t="shared" si="23"/>
        <v># 211 - Pumice</v>
      </c>
      <c r="AO84" t="str">
        <f t="shared" si="24"/>
        <v># 211 - Pumice</v>
      </c>
    </row>
    <row r="85" spans="1:41" x14ac:dyDescent="0.25">
      <c r="A85" s="4">
        <v>125</v>
      </c>
      <c r="B85" s="3" t="s">
        <v>8</v>
      </c>
      <c r="C85" s="3" t="s">
        <v>1215</v>
      </c>
      <c r="D85" s="3" t="s">
        <v>8</v>
      </c>
      <c r="E85" s="3" t="s">
        <v>8</v>
      </c>
      <c r="F85" t="str">
        <f>IF(INT(VLOOKUP($A85, Stats!$Q$8:$U$183, 2)) &gt; 0, _xlfn.CONCAT("+", VLOOKUP($A85, Stats!$Q$8:$U$183, 2), " Dex"), "")</f>
        <v/>
      </c>
      <c r="G85" t="str">
        <f>IF(INT(VLOOKUP($A85, Stats!$Q$8:$U$183, 3)) &gt; 0, _xlfn.CONCAT("+", VLOOKUP($A85, Stats!$Q$8:$U$183, 3), " Strength"), "")</f>
        <v>+2 Strength</v>
      </c>
      <c r="H85" t="str">
        <f>IF(INT(VLOOKUP($A85, Stats!$Q$8:$U$183, 4)) &gt; 0, _xlfn.CONCAT("+", VLOOKUP($A85, Stats!$Q$8:$U$183, 4), " Magic"), "")</f>
        <v/>
      </c>
      <c r="I85" t="str">
        <f>IF(INT(VLOOKUP($A85, Stats!$Q$8:$U$183, 5)) &gt; 0, _xlfn.CONCAT("+", VLOOKUP($A85, Stats!$Q$8:$U$183, 5), " Will"), "")</f>
        <v/>
      </c>
      <c r="J85">
        <v>125</v>
      </c>
      <c r="K85" t="s">
        <v>923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Y85" t="str">
        <f>IF(INT(VLOOKUP($A85, Stats!$Q$8:$U$183, 2)) &gt; 0, _xlfn.CONCAT("+", VLOOKUP($A85, Stats!$Q$8:$U$183, 2), " Dex"), "")</f>
        <v/>
      </c>
      <c r="Z85" t="str">
        <f>IF(INT(VLOOKUP($A85, Stats!$Q$8:$U$183, 3)) &gt; 0, _xlfn.CONCAT("+", VLOOKUP($A85, Stats!$Q$8:$U$183, 3), " Strength"), "")</f>
        <v>+2 Strength</v>
      </c>
      <c r="AA85" t="str">
        <f>IF(INT(VLOOKUP($A85, Stats!$Q$8:$U$183, 4)) &gt; 0, _xlfn.CONCAT("+", VLOOKUP($A85, Stats!$Q$8:$U$183, 4), " Magic"), "")</f>
        <v/>
      </c>
      <c r="AB85" t="str">
        <f>IF(INT(VLOOKUP($A85, Stats!$Q$8:$U$183, 5)) &gt; 0, _xlfn.CONCAT("+", VLOOKUP($A85, Stats!$Q$8:$U$183, 5), " Will"), "")</f>
        <v/>
      </c>
      <c r="AD85" t="str">
        <f t="shared" si="13"/>
        <v># 212 - Yellow Scarf</v>
      </c>
      <c r="AE85" t="str">
        <f t="shared" si="14"/>
        <v># 212 - Yellow Scarf</v>
      </c>
      <c r="AF85" t="str">
        <f t="shared" si="15"/>
        <v># 212 - Yellow Scarf</v>
      </c>
      <c r="AG85" t="str">
        <f t="shared" si="16"/>
        <v># 212 - Yellow Scarf</v>
      </c>
      <c r="AH85" t="str">
        <f t="shared" si="17"/>
        <v># 212 - Yellow Scarf</v>
      </c>
      <c r="AI85" t="str">
        <f t="shared" si="18"/>
        <v># 212 - Yellow Scarf</v>
      </c>
      <c r="AJ85" t="str">
        <f t="shared" si="19"/>
        <v># 212 - Yellow Scarf</v>
      </c>
      <c r="AK85" t="str">
        <f t="shared" si="20"/>
        <v># 212 - Yellow Scarf</v>
      </c>
      <c r="AL85" t="str">
        <f t="shared" si="21"/>
        <v># 212 - Yellow Scarf</v>
      </c>
      <c r="AM85" t="str">
        <f t="shared" si="22"/>
        <v># 212 - Yellow Scarf</v>
      </c>
      <c r="AN85" t="str">
        <f t="shared" si="23"/>
        <v># 212 - Yellow Scarf</v>
      </c>
      <c r="AO85" t="str">
        <f t="shared" si="24"/>
        <v># 212 - Yellow Scarf</v>
      </c>
    </row>
    <row r="86" spans="1:41" x14ac:dyDescent="0.25">
      <c r="A86" s="2">
        <v>126</v>
      </c>
      <c r="B86" s="1" t="s">
        <v>8</v>
      </c>
      <c r="C86" s="1" t="s">
        <v>8</v>
      </c>
      <c r="D86" s="1" t="s">
        <v>1031</v>
      </c>
      <c r="E86" s="1" t="s">
        <v>8</v>
      </c>
      <c r="F86" t="str">
        <f>IF(INT(VLOOKUP($A86, Stats!$Q$8:$U$183, 2)) &gt; 0, _xlfn.CONCAT("+", VLOOKUP($A86, Stats!$Q$8:$U$183, 2), " Dex"), "")</f>
        <v/>
      </c>
      <c r="G86" t="str">
        <f>IF(INT(VLOOKUP($A86, Stats!$Q$8:$U$183, 3)) &gt; 0, _xlfn.CONCAT("+", VLOOKUP($A86, Stats!$Q$8:$U$183, 3), " Strength"), "")</f>
        <v/>
      </c>
      <c r="H86" t="str">
        <f>IF(INT(VLOOKUP($A86, Stats!$Q$8:$U$183, 4)) &gt; 0, _xlfn.CONCAT("+", VLOOKUP($A86, Stats!$Q$8:$U$183, 4), " Magic"), "")</f>
        <v>+2 Magic</v>
      </c>
      <c r="I86" t="str">
        <f>IF(INT(VLOOKUP($A86, Stats!$Q$8:$U$183, 5)) &gt; 0, _xlfn.CONCAT("+", VLOOKUP($A86, Stats!$Q$8:$U$183, 5), " Will"), "")</f>
        <v/>
      </c>
      <c r="J86">
        <v>126</v>
      </c>
      <c r="K86" t="s">
        <v>925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Y86" t="str">
        <f>IF(INT(VLOOKUP($A86, Stats!$Q$8:$U$183, 2)) &gt; 0, _xlfn.CONCAT("+", VLOOKUP($A86, Stats!$Q$8:$U$183, 2), " Dex"), "")</f>
        <v/>
      </c>
      <c r="Z86" t="str">
        <f>IF(INT(VLOOKUP($A86, Stats!$Q$8:$U$183, 3)) &gt; 0, _xlfn.CONCAT("+", VLOOKUP($A86, Stats!$Q$8:$U$183, 3), " Strength"), "")</f>
        <v/>
      </c>
      <c r="AA86" t="str">
        <f>IF(INT(VLOOKUP($A86, Stats!$Q$8:$U$183, 4)) &gt; 0, _xlfn.CONCAT("+", VLOOKUP($A86, Stats!$Q$8:$U$183, 4), " Magic"), "")</f>
        <v>+2 Magic</v>
      </c>
      <c r="AB86" t="str">
        <f>IF(INT(VLOOKUP($A86, Stats!$Q$8:$U$183, 5)) &gt; 0, _xlfn.CONCAT("+", VLOOKUP($A86, Stats!$Q$8:$U$183, 5), " Will"), "")</f>
        <v/>
      </c>
      <c r="AD86" t="str">
        <f t="shared" si="13"/>
        <v># 213 - Gold Choker</v>
      </c>
      <c r="AE86" t="str">
        <f t="shared" si="14"/>
        <v># 213 - Gold Choker</v>
      </c>
      <c r="AF86" t="str">
        <f t="shared" si="15"/>
        <v># 213 - Gold Choker</v>
      </c>
      <c r="AG86" t="str">
        <f t="shared" si="16"/>
        <v># 213 - Gold Choker</v>
      </c>
      <c r="AH86" t="str">
        <f t="shared" si="17"/>
        <v># 213 - Gold Choker</v>
      </c>
      <c r="AI86" t="str">
        <f t="shared" si="18"/>
        <v># 213 - Gold Choker</v>
      </c>
      <c r="AJ86" t="str">
        <f t="shared" si="19"/>
        <v># 213 - Gold Choker</v>
      </c>
      <c r="AK86" t="str">
        <f t="shared" si="20"/>
        <v># 213 - Gold Choker</v>
      </c>
      <c r="AL86" t="str">
        <f t="shared" si="21"/>
        <v># 213 - Gold Choker</v>
      </c>
      <c r="AM86" t="str">
        <f t="shared" si="22"/>
        <v># 213 - Gold Choker</v>
      </c>
      <c r="AN86" t="str">
        <f t="shared" si="23"/>
        <v># 213 - Gold Choker</v>
      </c>
      <c r="AO86" t="str">
        <f t="shared" si="24"/>
        <v># 213 - Gold Choker</v>
      </c>
    </row>
    <row r="87" spans="1:41" x14ac:dyDescent="0.25">
      <c r="A87" s="4">
        <v>127</v>
      </c>
      <c r="B87" s="3" t="s">
        <v>8</v>
      </c>
      <c r="C87" s="3" t="s">
        <v>8</v>
      </c>
      <c r="D87" s="3" t="s">
        <v>8</v>
      </c>
      <c r="E87" s="3" t="s">
        <v>1032</v>
      </c>
      <c r="F87" t="str">
        <f>IF(INT(VLOOKUP($A87, Stats!$Q$8:$U$183, 2)) &gt; 0, _xlfn.CONCAT("+", VLOOKUP($A87, Stats!$Q$8:$U$183, 2), " Dex"), "")</f>
        <v/>
      </c>
      <c r="G87" t="str">
        <f>IF(INT(VLOOKUP($A87, Stats!$Q$8:$U$183, 3)) &gt; 0, _xlfn.CONCAT("+", VLOOKUP($A87, Stats!$Q$8:$U$183, 3), " Strength"), "")</f>
        <v/>
      </c>
      <c r="H87" t="str">
        <f>IF(INT(VLOOKUP($A87, Stats!$Q$8:$U$183, 4)) &gt; 0, _xlfn.CONCAT("+", VLOOKUP($A87, Stats!$Q$8:$U$183, 4), " Magic"), "")</f>
        <v/>
      </c>
      <c r="I87" t="str">
        <f>IF(INT(VLOOKUP($A87, Stats!$Q$8:$U$183, 5)) &gt; 0, _xlfn.CONCAT("+", VLOOKUP($A87, Stats!$Q$8:$U$183, 5), " Will"), "")</f>
        <v>+2 Will</v>
      </c>
      <c r="J87">
        <v>127</v>
      </c>
      <c r="K87" t="s">
        <v>927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Y87" t="str">
        <f>IF(INT(VLOOKUP($A87, Stats!$Q$8:$U$183, 2)) &gt; 0, _xlfn.CONCAT("+", VLOOKUP($A87, Stats!$Q$8:$U$183, 2), " Dex"), "")</f>
        <v/>
      </c>
      <c r="Z87" t="str">
        <f>IF(INT(VLOOKUP($A87, Stats!$Q$8:$U$183, 3)) &gt; 0, _xlfn.CONCAT("+", VLOOKUP($A87, Stats!$Q$8:$U$183, 3), " Strength"), "")</f>
        <v/>
      </c>
      <c r="AA87" t="str">
        <f>IF(INT(VLOOKUP($A87, Stats!$Q$8:$U$183, 4)) &gt; 0, _xlfn.CONCAT("+", VLOOKUP($A87, Stats!$Q$8:$U$183, 4), " Magic"), "")</f>
        <v/>
      </c>
      <c r="AB87" t="str">
        <f>IF(INT(VLOOKUP($A87, Stats!$Q$8:$U$183, 5)) &gt; 0, _xlfn.CONCAT("+", VLOOKUP($A87, Stats!$Q$8:$U$183, 5), " Will"), "")</f>
        <v>+2 Will</v>
      </c>
      <c r="AD87" t="str">
        <f t="shared" si="13"/>
        <v># 214 - Fairy Earrings</v>
      </c>
      <c r="AE87" t="str">
        <f t="shared" si="14"/>
        <v># 214 - Fairy Earrings</v>
      </c>
      <c r="AF87" t="str">
        <f t="shared" si="15"/>
        <v># 214 - Fairy Earrings</v>
      </c>
      <c r="AG87" t="str">
        <f t="shared" si="16"/>
        <v># 214 - Fairy Earrings</v>
      </c>
      <c r="AH87" t="str">
        <f t="shared" si="17"/>
        <v># 214 - Fairy Earrings</v>
      </c>
      <c r="AI87" t="str">
        <f t="shared" si="18"/>
        <v># 214 - Fairy Earrings</v>
      </c>
      <c r="AJ87" t="str">
        <f t="shared" si="19"/>
        <v># 214 - Fairy Earrings</v>
      </c>
      <c r="AK87" t="str">
        <f t="shared" si="20"/>
        <v># 214 - Fairy Earrings</v>
      </c>
      <c r="AL87" t="str">
        <f t="shared" si="21"/>
        <v># 214 - Fairy Earrings</v>
      </c>
      <c r="AM87" t="str">
        <f t="shared" si="22"/>
        <v># 214 - Fairy Earrings</v>
      </c>
      <c r="AN87" t="str">
        <f t="shared" si="23"/>
        <v># 214 - Fairy Earrings</v>
      </c>
      <c r="AO87" t="str">
        <f t="shared" si="24"/>
        <v># 214 - Fairy Earrings</v>
      </c>
    </row>
    <row r="88" spans="1:41" x14ac:dyDescent="0.25">
      <c r="A88" s="2">
        <v>128</v>
      </c>
      <c r="B88" s="1" t="s">
        <v>8</v>
      </c>
      <c r="C88" s="1" t="s">
        <v>1215</v>
      </c>
      <c r="D88" s="1" t="s">
        <v>8</v>
      </c>
      <c r="E88" s="1" t="s">
        <v>8</v>
      </c>
      <c r="F88" t="str">
        <f>IF(INT(VLOOKUP($A88, Stats!$Q$8:$U$183, 2)) &gt; 0, _xlfn.CONCAT("+", VLOOKUP($A88, Stats!$Q$8:$U$183, 2), " Dex"), "")</f>
        <v/>
      </c>
      <c r="G88" t="str">
        <f>IF(INT(VLOOKUP($A88, Stats!$Q$8:$U$183, 3)) &gt; 0, _xlfn.CONCAT("+", VLOOKUP($A88, Stats!$Q$8:$U$183, 3), " Strength"), "")</f>
        <v>+2 Strength</v>
      </c>
      <c r="H88" t="str">
        <f>IF(INT(VLOOKUP($A88, Stats!$Q$8:$U$183, 4)) &gt; 0, _xlfn.CONCAT("+", VLOOKUP($A88, Stats!$Q$8:$U$183, 4), " Magic"), "")</f>
        <v/>
      </c>
      <c r="I88" t="str">
        <f>IF(INT(VLOOKUP($A88, Stats!$Q$8:$U$183, 5)) &gt; 0, _xlfn.CONCAT("+", VLOOKUP($A88, Stats!$Q$8:$U$183, 5), " Will"), "")</f>
        <v/>
      </c>
      <c r="J88">
        <v>128</v>
      </c>
      <c r="K88" t="s">
        <v>929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Y88" t="str">
        <f>IF(INT(VLOOKUP($A88, Stats!$Q$8:$U$183, 2)) &gt; 0, _xlfn.CONCAT("+", VLOOKUP($A88, Stats!$Q$8:$U$183, 2), " Dex"), "")</f>
        <v/>
      </c>
      <c r="Z88" t="str">
        <f>IF(INT(VLOOKUP($A88, Stats!$Q$8:$U$183, 3)) &gt; 0, _xlfn.CONCAT("+", VLOOKUP($A88, Stats!$Q$8:$U$183, 3), " Strength"), "")</f>
        <v>+2 Strength</v>
      </c>
      <c r="AA88" t="str">
        <f>IF(INT(VLOOKUP($A88, Stats!$Q$8:$U$183, 4)) &gt; 0, _xlfn.CONCAT("+", VLOOKUP($A88, Stats!$Q$8:$U$183, 4), " Magic"), "")</f>
        <v/>
      </c>
      <c r="AB88" t="str">
        <f>IF(INT(VLOOKUP($A88, Stats!$Q$8:$U$183, 5)) &gt; 0, _xlfn.CONCAT("+", VLOOKUP($A88, Stats!$Q$8:$U$183, 5), " Will"), "")</f>
        <v/>
      </c>
      <c r="AD88" t="str">
        <f t="shared" si="13"/>
        <v/>
      </c>
      <c r="AE88" t="str">
        <f t="shared" si="14"/>
        <v/>
      </c>
      <c r="AF88" t="str">
        <f t="shared" si="15"/>
        <v># 215 - Angel Earrings</v>
      </c>
      <c r="AG88" t="str">
        <f t="shared" si="16"/>
        <v/>
      </c>
      <c r="AH88" t="str">
        <f t="shared" si="17"/>
        <v># 215 - Angel Earrings</v>
      </c>
      <c r="AI88" t="str">
        <f t="shared" si="18"/>
        <v/>
      </c>
      <c r="AJ88" t="str">
        <f t="shared" si="19"/>
        <v># 215 - Angel Earrings</v>
      </c>
      <c r="AK88" t="str">
        <f t="shared" si="20"/>
        <v/>
      </c>
      <c r="AL88" t="str">
        <f t="shared" si="21"/>
        <v># 215 - Angel Earrings</v>
      </c>
      <c r="AM88" t="str">
        <f t="shared" si="22"/>
        <v># 215 - Angel Earrings</v>
      </c>
      <c r="AN88" t="str">
        <f t="shared" si="23"/>
        <v># 215 - Angel Earrings</v>
      </c>
      <c r="AO88" t="str">
        <f t="shared" si="24"/>
        <v># 215 - Angel Earrings</v>
      </c>
    </row>
    <row r="89" spans="1:41" x14ac:dyDescent="0.25">
      <c r="A89" s="4">
        <v>129</v>
      </c>
      <c r="B89" s="3" t="s">
        <v>8</v>
      </c>
      <c r="C89" s="3" t="s">
        <v>8</v>
      </c>
      <c r="D89" s="3" t="s">
        <v>1031</v>
      </c>
      <c r="E89" s="3" t="s">
        <v>1032</v>
      </c>
      <c r="F89" t="str">
        <f>IF(INT(VLOOKUP($A89, Stats!$Q$8:$U$183, 2)) &gt; 0, _xlfn.CONCAT("+", VLOOKUP($A89, Stats!$Q$8:$U$183, 2), " Dex"), "")</f>
        <v/>
      </c>
      <c r="G89" t="str">
        <f>IF(INT(VLOOKUP($A89, Stats!$Q$8:$U$183, 3)) &gt; 0, _xlfn.CONCAT("+", VLOOKUP($A89, Stats!$Q$8:$U$183, 3), " Strength"), "")</f>
        <v/>
      </c>
      <c r="H89" t="str">
        <f>IF(INT(VLOOKUP($A89, Stats!$Q$8:$U$183, 4)) &gt; 0, _xlfn.CONCAT("+", VLOOKUP($A89, Stats!$Q$8:$U$183, 4), " Magic"), "")</f>
        <v>+2 Magic</v>
      </c>
      <c r="I89" t="str">
        <f>IF(INT(VLOOKUP($A89, Stats!$Q$8:$U$183, 5)) &gt; 0, _xlfn.CONCAT("+", VLOOKUP($A89, Stats!$Q$8:$U$183, 5), " Will"), "")</f>
        <v>+4 Will</v>
      </c>
      <c r="J89">
        <v>129</v>
      </c>
      <c r="K89" t="s">
        <v>931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1</v>
      </c>
      <c r="Y89" t="str">
        <f>IF(INT(VLOOKUP($A89, Stats!$Q$8:$U$183, 2)) &gt; 0, _xlfn.CONCAT("+", VLOOKUP($A89, Stats!$Q$8:$U$183, 2), " Dex"), "")</f>
        <v/>
      </c>
      <c r="Z89" t="str">
        <f>IF(INT(VLOOKUP($A89, Stats!$Q$8:$U$183, 3)) &gt; 0, _xlfn.CONCAT("+", VLOOKUP($A89, Stats!$Q$8:$U$183, 3), " Strength"), "")</f>
        <v/>
      </c>
      <c r="AA89" t="str">
        <f>IF(INT(VLOOKUP($A89, Stats!$Q$8:$U$183, 4)) &gt; 0, _xlfn.CONCAT("+", VLOOKUP($A89, Stats!$Q$8:$U$183, 4), " Magic"), "")</f>
        <v>+2 Magic</v>
      </c>
      <c r="AB89" t="str">
        <f>IF(INT(VLOOKUP($A89, Stats!$Q$8:$U$183, 5)) &gt; 0, _xlfn.CONCAT("+", VLOOKUP($A89, Stats!$Q$8:$U$183, 5), " Will"), "")</f>
        <v>+4 Will</v>
      </c>
      <c r="AD89" t="str">
        <f t="shared" si="13"/>
        <v/>
      </c>
      <c r="AE89" t="str">
        <f t="shared" si="14"/>
        <v/>
      </c>
      <c r="AF89" t="str">
        <f t="shared" si="15"/>
        <v># 216 - Pearl Rouge</v>
      </c>
      <c r="AG89" t="str">
        <f t="shared" si="16"/>
        <v/>
      </c>
      <c r="AH89" t="str">
        <f t="shared" si="17"/>
        <v># 216 - Pearl Rouge</v>
      </c>
      <c r="AI89" t="str">
        <f t="shared" si="18"/>
        <v/>
      </c>
      <c r="AJ89" t="str">
        <f t="shared" si="19"/>
        <v># 216 - Pearl Rouge</v>
      </c>
      <c r="AK89" t="str">
        <f t="shared" si="20"/>
        <v/>
      </c>
      <c r="AL89" t="str">
        <f t="shared" si="21"/>
        <v/>
      </c>
      <c r="AM89" t="str">
        <f t="shared" si="22"/>
        <v/>
      </c>
      <c r="AN89" t="str">
        <f t="shared" si="23"/>
        <v/>
      </c>
      <c r="AO89" t="str">
        <f t="shared" si="24"/>
        <v># 216 - Pearl Rouge</v>
      </c>
    </row>
    <row r="90" spans="1:41" x14ac:dyDescent="0.25">
      <c r="A90" s="2">
        <v>131</v>
      </c>
      <c r="B90" s="1" t="s">
        <v>1216</v>
      </c>
      <c r="C90" s="1" t="s">
        <v>8</v>
      </c>
      <c r="D90" s="1" t="s">
        <v>1031</v>
      </c>
      <c r="E90" s="1" t="s">
        <v>1032</v>
      </c>
      <c r="F90" t="str">
        <f>IF(INT(VLOOKUP($A90, Stats!$Q$8:$U$183, 2)) &gt; 0, _xlfn.CONCAT("+", VLOOKUP($A90, Stats!$Q$8:$U$183, 2), " Dex"), "")</f>
        <v>+1 Dex</v>
      </c>
      <c r="G90" t="str">
        <f>IF(INT(VLOOKUP($A90, Stats!$Q$8:$U$183, 3)) &gt; 0, _xlfn.CONCAT("+", VLOOKUP($A90, Stats!$Q$8:$U$183, 3), " Strength"), "")</f>
        <v/>
      </c>
      <c r="H90" t="str">
        <f>IF(INT(VLOOKUP($A90, Stats!$Q$8:$U$183, 4)) &gt; 0, _xlfn.CONCAT("+", VLOOKUP($A90, Stats!$Q$8:$U$183, 4), " Magic"), "")</f>
        <v>+2 Magic</v>
      </c>
      <c r="I90" t="str">
        <f>IF(INT(VLOOKUP($A90, Stats!$Q$8:$U$183, 5)) &gt; 0, _xlfn.CONCAT("+", VLOOKUP($A90, Stats!$Q$8:$U$183, 5), " Will"), "")</f>
        <v>+1 Will</v>
      </c>
      <c r="J90">
        <v>131</v>
      </c>
      <c r="K90" t="s">
        <v>934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  <c r="Y90" t="str">
        <f>IF(INT(VLOOKUP($A90, Stats!$Q$8:$U$183, 2)) &gt; 0, _xlfn.CONCAT("+", VLOOKUP($A90, Stats!$Q$8:$U$183, 2), " Dex"), "")</f>
        <v>+1 Dex</v>
      </c>
      <c r="Z90" t="str">
        <f>IF(INT(VLOOKUP($A90, Stats!$Q$8:$U$183, 3)) &gt; 0, _xlfn.CONCAT("+", VLOOKUP($A90, Stats!$Q$8:$U$183, 3), " Strength"), "")</f>
        <v/>
      </c>
      <c r="AA90" t="str">
        <f>IF(INT(VLOOKUP($A90, Stats!$Q$8:$U$183, 4)) &gt; 0, _xlfn.CONCAT("+", VLOOKUP($A90, Stats!$Q$8:$U$183, 4), " Magic"), "")</f>
        <v>+2 Magic</v>
      </c>
      <c r="AB90" t="str">
        <f>IF(INT(VLOOKUP($A90, Stats!$Q$8:$U$183, 5)) &gt; 0, _xlfn.CONCAT("+", VLOOKUP($A90, Stats!$Q$8:$U$183, 5), " Will"), "")</f>
        <v>+1 Will</v>
      </c>
      <c r="AD90" t="str">
        <f t="shared" si="13"/>
        <v/>
      </c>
      <c r="AE90" t="str">
        <f t="shared" si="14"/>
        <v/>
      </c>
      <c r="AF90" t="str">
        <f t="shared" si="15"/>
        <v># 218 - Cachusha</v>
      </c>
      <c r="AG90" t="str">
        <f t="shared" si="16"/>
        <v/>
      </c>
      <c r="AH90" t="str">
        <f t="shared" si="17"/>
        <v># 218 - Cachusha</v>
      </c>
      <c r="AI90" t="str">
        <f t="shared" si="18"/>
        <v/>
      </c>
      <c r="AJ90" t="str">
        <f t="shared" si="19"/>
        <v># 218 - Cachusha</v>
      </c>
      <c r="AK90" t="str">
        <f t="shared" si="20"/>
        <v/>
      </c>
      <c r="AL90" t="str">
        <f t="shared" si="21"/>
        <v/>
      </c>
      <c r="AM90" t="str">
        <f t="shared" si="22"/>
        <v/>
      </c>
      <c r="AN90" t="str">
        <f t="shared" si="23"/>
        <v/>
      </c>
      <c r="AO90" t="str">
        <f t="shared" si="24"/>
        <v># 218 - Cachusha</v>
      </c>
    </row>
    <row r="91" spans="1:41" x14ac:dyDescent="0.25">
      <c r="A91" s="4">
        <v>132</v>
      </c>
      <c r="B91" s="3" t="s">
        <v>8</v>
      </c>
      <c r="C91" s="3" t="s">
        <v>1215</v>
      </c>
      <c r="D91" s="3" t="s">
        <v>1031</v>
      </c>
      <c r="E91" s="3" t="s">
        <v>1032</v>
      </c>
      <c r="F91" t="str">
        <f>IF(INT(VLOOKUP($A91, Stats!$Q$8:$U$183, 2)) &gt; 0, _xlfn.CONCAT("+", VLOOKUP($A91, Stats!$Q$8:$U$183, 2), " Dex"), "")</f>
        <v/>
      </c>
      <c r="G91" t="str">
        <f>IF(INT(VLOOKUP($A91, Stats!$Q$8:$U$183, 3)) &gt; 0, _xlfn.CONCAT("+", VLOOKUP($A91, Stats!$Q$8:$U$183, 3), " Strength"), "")</f>
        <v>+3 Strength</v>
      </c>
      <c r="H91" t="str">
        <f>IF(INT(VLOOKUP($A91, Stats!$Q$8:$U$183, 4)) &gt; 0, _xlfn.CONCAT("+", VLOOKUP($A91, Stats!$Q$8:$U$183, 4), " Magic"), "")</f>
        <v>+1 Magic</v>
      </c>
      <c r="I91" t="str">
        <f>IF(INT(VLOOKUP($A91, Stats!$Q$8:$U$183, 5)) &gt; 0, _xlfn.CONCAT("+", VLOOKUP($A91, Stats!$Q$8:$U$183, 5), " Will"), "")</f>
        <v>+1 Will</v>
      </c>
      <c r="J91">
        <v>132</v>
      </c>
      <c r="K91" t="s">
        <v>937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Y91" t="str">
        <f>IF(INT(VLOOKUP($A91, Stats!$Q$8:$U$183, 2)) &gt; 0, _xlfn.CONCAT("+", VLOOKUP($A91, Stats!$Q$8:$U$183, 2), " Dex"), "")</f>
        <v/>
      </c>
      <c r="Z91" t="str">
        <f>IF(INT(VLOOKUP($A91, Stats!$Q$8:$U$183, 3)) &gt; 0, _xlfn.CONCAT("+", VLOOKUP($A91, Stats!$Q$8:$U$183, 3), " Strength"), "")</f>
        <v>+3 Strength</v>
      </c>
      <c r="AA91" t="str">
        <f>IF(INT(VLOOKUP($A91, Stats!$Q$8:$U$183, 4)) &gt; 0, _xlfn.CONCAT("+", VLOOKUP($A91, Stats!$Q$8:$U$183, 4), " Magic"), "")</f>
        <v>+1 Magic</v>
      </c>
      <c r="AB91" t="str">
        <f>IF(INT(VLOOKUP($A91, Stats!$Q$8:$U$183, 5)) &gt; 0, _xlfn.CONCAT("+", VLOOKUP($A91, Stats!$Q$8:$U$183, 5), " Will"), "")</f>
        <v>+1 Will</v>
      </c>
      <c r="AD91" t="str">
        <f t="shared" si="13"/>
        <v/>
      </c>
      <c r="AE91" t="str">
        <f t="shared" si="14"/>
        <v/>
      </c>
      <c r="AF91" t="str">
        <f t="shared" si="15"/>
        <v># 219 - Barette</v>
      </c>
      <c r="AG91" t="str">
        <f t="shared" si="16"/>
        <v/>
      </c>
      <c r="AH91" t="str">
        <f t="shared" si="17"/>
        <v># 219 - Barette</v>
      </c>
      <c r="AI91" t="str">
        <f t="shared" si="18"/>
        <v/>
      </c>
      <c r="AJ91" t="str">
        <f t="shared" si="19"/>
        <v># 219 - Barette</v>
      </c>
      <c r="AK91" t="str">
        <f t="shared" si="20"/>
        <v/>
      </c>
      <c r="AL91" t="str">
        <f t="shared" si="21"/>
        <v/>
      </c>
      <c r="AM91" t="str">
        <f t="shared" si="22"/>
        <v/>
      </c>
      <c r="AN91" t="str">
        <f t="shared" si="23"/>
        <v/>
      </c>
      <c r="AO91" t="str">
        <f t="shared" si="24"/>
        <v># 219 - Barette</v>
      </c>
    </row>
    <row r="92" spans="1:41" x14ac:dyDescent="0.25">
      <c r="A92" s="2">
        <v>133</v>
      </c>
      <c r="B92" s="1" t="s">
        <v>8</v>
      </c>
      <c r="C92" s="1" t="s">
        <v>1215</v>
      </c>
      <c r="D92" s="1" t="s">
        <v>1031</v>
      </c>
      <c r="E92" s="1" t="s">
        <v>1032</v>
      </c>
      <c r="F92" t="str">
        <f>IF(INT(VLOOKUP($A92, Stats!$Q$8:$U$183, 2)) &gt; 0, _xlfn.CONCAT("+", VLOOKUP($A92, Stats!$Q$8:$U$183, 2), " Dex"), "")</f>
        <v/>
      </c>
      <c r="G92" t="str">
        <f>IF(INT(VLOOKUP($A92, Stats!$Q$8:$U$183, 3)) &gt; 0, _xlfn.CONCAT("+", VLOOKUP($A92, Stats!$Q$8:$U$183, 3), " Strength"), "")</f>
        <v>+1 Strength</v>
      </c>
      <c r="H92" t="str">
        <f>IF(INT(VLOOKUP($A92, Stats!$Q$8:$U$183, 4)) &gt; 0, _xlfn.CONCAT("+", VLOOKUP($A92, Stats!$Q$8:$U$183, 4), " Magic"), "")</f>
        <v>+2 Magic</v>
      </c>
      <c r="I92" t="str">
        <f>IF(INT(VLOOKUP($A92, Stats!$Q$8:$U$183, 5)) &gt; 0, _xlfn.CONCAT("+", VLOOKUP($A92, Stats!$Q$8:$U$183, 5), " Will"), "")</f>
        <v>+1 Will</v>
      </c>
      <c r="J92">
        <v>133</v>
      </c>
      <c r="K92" t="s">
        <v>939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Y92" t="str">
        <f>IF(INT(VLOOKUP($A92, Stats!$Q$8:$U$183, 2)) &gt; 0, _xlfn.CONCAT("+", VLOOKUP($A92, Stats!$Q$8:$U$183, 2), " Dex"), "")</f>
        <v/>
      </c>
      <c r="Z92" t="str">
        <f>IF(INT(VLOOKUP($A92, Stats!$Q$8:$U$183, 3)) &gt; 0, _xlfn.CONCAT("+", VLOOKUP($A92, Stats!$Q$8:$U$183, 3), " Strength"), "")</f>
        <v>+1 Strength</v>
      </c>
      <c r="AA92" t="str">
        <f>IF(INT(VLOOKUP($A92, Stats!$Q$8:$U$183, 4)) &gt; 0, _xlfn.CONCAT("+", VLOOKUP($A92, Stats!$Q$8:$U$183, 4), " Magic"), "")</f>
        <v>+2 Magic</v>
      </c>
      <c r="AB92" t="str">
        <f>IF(INT(VLOOKUP($A92, Stats!$Q$8:$U$183, 5)) &gt; 0, _xlfn.CONCAT("+", VLOOKUP($A92, Stats!$Q$8:$U$183, 5), " Will"), "")</f>
        <v>+1 Will</v>
      </c>
      <c r="AD92" t="str">
        <f t="shared" si="13"/>
        <v/>
      </c>
      <c r="AE92" t="str">
        <f t="shared" si="14"/>
        <v/>
      </c>
      <c r="AF92" t="str">
        <f t="shared" si="15"/>
        <v># 220 - Extension</v>
      </c>
      <c r="AG92" t="str">
        <f t="shared" si="16"/>
        <v/>
      </c>
      <c r="AH92" t="str">
        <f t="shared" si="17"/>
        <v># 220 - Extension</v>
      </c>
      <c r="AI92" t="str">
        <f t="shared" si="18"/>
        <v/>
      </c>
      <c r="AJ92" t="str">
        <f t="shared" si="19"/>
        <v># 220 - Extension</v>
      </c>
      <c r="AK92" t="str">
        <f t="shared" si="20"/>
        <v/>
      </c>
      <c r="AL92" t="str">
        <f t="shared" si="21"/>
        <v/>
      </c>
      <c r="AM92" t="str">
        <f t="shared" si="22"/>
        <v/>
      </c>
      <c r="AN92" t="str">
        <f t="shared" si="23"/>
        <v/>
      </c>
      <c r="AO92" t="str">
        <f t="shared" si="24"/>
        <v># 220 - Extension</v>
      </c>
    </row>
    <row r="93" spans="1:41" x14ac:dyDescent="0.25">
      <c r="A93" s="4">
        <v>134</v>
      </c>
      <c r="B93" s="3" t="s">
        <v>8</v>
      </c>
      <c r="C93" s="3" t="s">
        <v>1215</v>
      </c>
      <c r="D93" s="3" t="s">
        <v>1031</v>
      </c>
      <c r="E93" s="3" t="s">
        <v>1032</v>
      </c>
      <c r="F93" t="str">
        <f>IF(INT(VLOOKUP($A93, Stats!$Q$8:$U$183, 2)) &gt; 0, _xlfn.CONCAT("+", VLOOKUP($A93, Stats!$Q$8:$U$183, 2), " Dex"), "")</f>
        <v/>
      </c>
      <c r="G93" t="str">
        <f>IF(INT(VLOOKUP($A93, Stats!$Q$8:$U$183, 3)) &gt; 0, _xlfn.CONCAT("+", VLOOKUP($A93, Stats!$Q$8:$U$183, 3), " Strength"), "")</f>
        <v>+1 Strength</v>
      </c>
      <c r="H93" t="str">
        <f>IF(INT(VLOOKUP($A93, Stats!$Q$8:$U$183, 4)) &gt; 0, _xlfn.CONCAT("+", VLOOKUP($A93, Stats!$Q$8:$U$183, 4), " Magic"), "")</f>
        <v>+3 Magic</v>
      </c>
      <c r="I93" t="str">
        <f>IF(INT(VLOOKUP($A93, Stats!$Q$8:$U$183, 5)) &gt; 0, _xlfn.CONCAT("+", VLOOKUP($A93, Stats!$Q$8:$U$183, 5), " Will"), "")</f>
        <v>+1 Will</v>
      </c>
      <c r="J93">
        <v>134</v>
      </c>
      <c r="K93" t="s">
        <v>941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Y93" t="str">
        <f>IF(INT(VLOOKUP($A93, Stats!$Q$8:$U$183, 2)) &gt; 0, _xlfn.CONCAT("+", VLOOKUP($A93, Stats!$Q$8:$U$183, 2), " Dex"), "")</f>
        <v/>
      </c>
      <c r="Z93" t="str">
        <f>IF(INT(VLOOKUP($A93, Stats!$Q$8:$U$183, 3)) &gt; 0, _xlfn.CONCAT("+", VLOOKUP($A93, Stats!$Q$8:$U$183, 3), " Strength"), "")</f>
        <v>+1 Strength</v>
      </c>
      <c r="AA93" t="str">
        <f>IF(INT(VLOOKUP($A93, Stats!$Q$8:$U$183, 4)) &gt; 0, _xlfn.CONCAT("+", VLOOKUP($A93, Stats!$Q$8:$U$183, 4), " Magic"), "")</f>
        <v>+3 Magic</v>
      </c>
      <c r="AB93" t="str">
        <f>IF(INT(VLOOKUP($A93, Stats!$Q$8:$U$183, 5)) &gt; 0, _xlfn.CONCAT("+", VLOOKUP($A93, Stats!$Q$8:$U$183, 5), " Will"), "")</f>
        <v>+1 Will</v>
      </c>
      <c r="AD93" t="str">
        <f t="shared" si="13"/>
        <v># 221 - Ribbon</v>
      </c>
      <c r="AE93" t="str">
        <f t="shared" si="14"/>
        <v># 221 - Ribbon</v>
      </c>
      <c r="AF93" t="str">
        <f t="shared" si="15"/>
        <v># 221 - Ribbon</v>
      </c>
      <c r="AG93" t="str">
        <f t="shared" si="16"/>
        <v># 221 - Ribbon</v>
      </c>
      <c r="AH93" t="str">
        <f t="shared" si="17"/>
        <v># 221 - Ribbon</v>
      </c>
      <c r="AI93" t="str">
        <f t="shared" si="18"/>
        <v># 221 - Ribbon</v>
      </c>
      <c r="AJ93" t="str">
        <f t="shared" si="19"/>
        <v># 221 - Ribbon</v>
      </c>
      <c r="AK93" t="str">
        <f t="shared" si="20"/>
        <v># 221 - Ribbon</v>
      </c>
      <c r="AL93" t="str">
        <f t="shared" si="21"/>
        <v># 221 - Ribbon</v>
      </c>
      <c r="AM93" t="str">
        <f t="shared" si="22"/>
        <v># 221 - Ribbon</v>
      </c>
      <c r="AN93" t="str">
        <f t="shared" si="23"/>
        <v># 221 - Ribbon</v>
      </c>
      <c r="AO93" t="str">
        <f t="shared" si="24"/>
        <v># 221 - Ribbon</v>
      </c>
    </row>
    <row r="94" spans="1:41" x14ac:dyDescent="0.25">
      <c r="A94" s="2">
        <v>135</v>
      </c>
      <c r="B94" s="1" t="s">
        <v>8</v>
      </c>
      <c r="C94" s="1" t="s">
        <v>8</v>
      </c>
      <c r="D94" s="1" t="s">
        <v>1031</v>
      </c>
      <c r="E94" s="1" t="s">
        <v>8</v>
      </c>
      <c r="F94" t="str">
        <f>IF(INT(VLOOKUP($A94, Stats!$Q$8:$U$183, 2)) &gt; 0, _xlfn.CONCAT("+", VLOOKUP($A94, Stats!$Q$8:$U$183, 2), " Dex"), "")</f>
        <v/>
      </c>
      <c r="G94" t="str">
        <f>IF(INT(VLOOKUP($A94, Stats!$Q$8:$U$183, 3)) &gt; 0, _xlfn.CONCAT("+", VLOOKUP($A94, Stats!$Q$8:$U$183, 3), " Strength"), "")</f>
        <v/>
      </c>
      <c r="H94" t="str">
        <f>IF(INT(VLOOKUP($A94, Stats!$Q$8:$U$183, 4)) &gt; 0, _xlfn.CONCAT("+", VLOOKUP($A94, Stats!$Q$8:$U$183, 4), " Magic"), "")</f>
        <v>+1 Magic</v>
      </c>
      <c r="I94" t="str">
        <f>IF(INT(VLOOKUP($A94, Stats!$Q$8:$U$183, 5)) &gt; 0, _xlfn.CONCAT("+", VLOOKUP($A94, Stats!$Q$8:$U$183, 5), " Will"), "")</f>
        <v/>
      </c>
      <c r="J94">
        <v>135</v>
      </c>
      <c r="K94" t="s">
        <v>942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1</v>
      </c>
      <c r="Y94" t="str">
        <f>IF(INT(VLOOKUP($A94, Stats!$Q$8:$U$183, 2)) &gt; 0, _xlfn.CONCAT("+", VLOOKUP($A94, Stats!$Q$8:$U$183, 2), " Dex"), "")</f>
        <v/>
      </c>
      <c r="Z94" t="str">
        <f>IF(INT(VLOOKUP($A94, Stats!$Q$8:$U$183, 3)) &gt; 0, _xlfn.CONCAT("+", VLOOKUP($A94, Stats!$Q$8:$U$183, 3), " Strength"), "")</f>
        <v/>
      </c>
      <c r="AA94" t="str">
        <f>IF(INT(VLOOKUP($A94, Stats!$Q$8:$U$183, 4)) &gt; 0, _xlfn.CONCAT("+", VLOOKUP($A94, Stats!$Q$8:$U$183, 4), " Magic"), "")</f>
        <v>+1 Magic</v>
      </c>
      <c r="AB94" t="str">
        <f>IF(INT(VLOOKUP($A94, Stats!$Q$8:$U$183, 5)) &gt; 0, _xlfn.CONCAT("+", VLOOKUP($A94, Stats!$Q$8:$U$183, 5), " Will"), "")</f>
        <v/>
      </c>
      <c r="AD94" t="str">
        <f t="shared" si="13"/>
        <v/>
      </c>
      <c r="AE94" t="str">
        <f t="shared" si="14"/>
        <v/>
      </c>
      <c r="AF94" t="str">
        <f t="shared" si="15"/>
        <v># 222 - Maiden Prayer</v>
      </c>
      <c r="AG94" t="str">
        <f t="shared" si="16"/>
        <v/>
      </c>
      <c r="AH94" t="str">
        <f t="shared" si="17"/>
        <v># 222 - Maiden Prayer</v>
      </c>
      <c r="AI94" t="str">
        <f t="shared" si="18"/>
        <v/>
      </c>
      <c r="AJ94" t="str">
        <f t="shared" si="19"/>
        <v># 222 - Maiden Prayer</v>
      </c>
      <c r="AK94" t="str">
        <f t="shared" si="20"/>
        <v/>
      </c>
      <c r="AL94" t="str">
        <f t="shared" si="21"/>
        <v/>
      </c>
      <c r="AM94" t="str">
        <f t="shared" si="22"/>
        <v/>
      </c>
      <c r="AN94" t="str">
        <f t="shared" si="23"/>
        <v/>
      </c>
      <c r="AO94" t="str">
        <f t="shared" si="24"/>
        <v># 222 - Maiden Prayer</v>
      </c>
    </row>
    <row r="95" spans="1:41" x14ac:dyDescent="0.25">
      <c r="A95" s="4">
        <v>136</v>
      </c>
      <c r="B95" s="3" t="s">
        <v>8</v>
      </c>
      <c r="C95" s="3" t="s">
        <v>1215</v>
      </c>
      <c r="D95" s="3" t="s">
        <v>8</v>
      </c>
      <c r="E95" s="3" t="s">
        <v>8</v>
      </c>
      <c r="F95" t="str">
        <f>IF(INT(VLOOKUP($A95, Stats!$Q$8:$U$183, 2)) &gt; 0, _xlfn.CONCAT("+", VLOOKUP($A95, Stats!$Q$8:$U$183, 2), " Dex"), "")</f>
        <v/>
      </c>
      <c r="G95" t="str">
        <f>IF(INT(VLOOKUP($A95, Stats!$Q$8:$U$183, 3)) &gt; 0, _xlfn.CONCAT("+", VLOOKUP($A95, Stats!$Q$8:$U$183, 3), " Strength"), "")</f>
        <v>+2 Strength</v>
      </c>
      <c r="H95" t="str">
        <f>IF(INT(VLOOKUP($A95, Stats!$Q$8:$U$183, 4)) &gt; 0, _xlfn.CONCAT("+", VLOOKUP($A95, Stats!$Q$8:$U$183, 4), " Magic"), "")</f>
        <v/>
      </c>
      <c r="I95" t="str">
        <f>IF(INT(VLOOKUP($A95, Stats!$Q$8:$U$183, 5)) &gt; 0, _xlfn.CONCAT("+", VLOOKUP($A95, Stats!$Q$8:$U$183, 5), " Will"), "")</f>
        <v/>
      </c>
      <c r="J95">
        <v>136</v>
      </c>
      <c r="K95" t="s">
        <v>944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Y95" t="str">
        <f>IF(INT(VLOOKUP($A95, Stats!$Q$8:$U$183, 2)) &gt; 0, _xlfn.CONCAT("+", VLOOKUP($A95, Stats!$Q$8:$U$183, 2), " Dex"), "")</f>
        <v/>
      </c>
      <c r="Z95" t="str">
        <f>IF(INT(VLOOKUP($A95, Stats!$Q$8:$U$183, 3)) &gt; 0, _xlfn.CONCAT("+", VLOOKUP($A95, Stats!$Q$8:$U$183, 3), " Strength"), "")</f>
        <v>+2 Strength</v>
      </c>
      <c r="AA95" t="str">
        <f>IF(INT(VLOOKUP($A95, Stats!$Q$8:$U$183, 4)) &gt; 0, _xlfn.CONCAT("+", VLOOKUP($A95, Stats!$Q$8:$U$183, 4), " Magic"), "")</f>
        <v/>
      </c>
      <c r="AB95" t="str">
        <f>IF(INT(VLOOKUP($A95, Stats!$Q$8:$U$183, 5)) &gt; 0, _xlfn.CONCAT("+", VLOOKUP($A95, Stats!$Q$8:$U$183, 5), " Will"), "")</f>
        <v/>
      </c>
      <c r="AD95" t="str">
        <f t="shared" si="13"/>
        <v/>
      </c>
      <c r="AE95" t="str">
        <f t="shared" si="14"/>
        <v/>
      </c>
      <c r="AF95" t="str">
        <f t="shared" si="15"/>
        <v># 223 - Ancient Aroma</v>
      </c>
      <c r="AG95" t="str">
        <f t="shared" si="16"/>
        <v/>
      </c>
      <c r="AH95" t="str">
        <f t="shared" si="17"/>
        <v># 223 - Ancient Aroma</v>
      </c>
      <c r="AI95" t="str">
        <f t="shared" si="18"/>
        <v/>
      </c>
      <c r="AJ95" t="str">
        <f t="shared" si="19"/>
        <v># 223 - Ancient Aroma</v>
      </c>
      <c r="AK95" t="str">
        <f t="shared" si="20"/>
        <v/>
      </c>
      <c r="AL95" t="str">
        <f t="shared" si="21"/>
        <v/>
      </c>
      <c r="AM95" t="str">
        <f t="shared" si="22"/>
        <v/>
      </c>
      <c r="AN95" t="str">
        <f t="shared" si="23"/>
        <v/>
      </c>
      <c r="AO95" t="str">
        <f t="shared" si="24"/>
        <v># 223 - Ancient Aroma</v>
      </c>
    </row>
    <row r="96" spans="1:41" x14ac:dyDescent="0.25">
      <c r="A96" s="2">
        <v>149</v>
      </c>
      <c r="B96" s="1" t="s">
        <v>1216</v>
      </c>
      <c r="C96" s="1" t="s">
        <v>8</v>
      </c>
      <c r="D96" s="1" t="s">
        <v>8</v>
      </c>
      <c r="E96" s="1" t="s">
        <v>8</v>
      </c>
      <c r="F96" t="str">
        <f>IF(INT(VLOOKUP($A96, Stats!$Q$8:$U$183, 2)) &gt; 0, _xlfn.CONCAT("+", VLOOKUP($A96, Stats!$Q$8:$U$183, 2), " Dex"), "")</f>
        <v>+1 Dex</v>
      </c>
      <c r="G96" t="str">
        <f>IF(INT(VLOOKUP($A96, Stats!$Q$8:$U$183, 3)) &gt; 0, _xlfn.CONCAT("+", VLOOKUP($A96, Stats!$Q$8:$U$183, 3), " Strength"), "")</f>
        <v/>
      </c>
      <c r="H96" t="str">
        <f>IF(INT(VLOOKUP($A96, Stats!$Q$8:$U$183, 4)) &gt; 0, _xlfn.CONCAT("+", VLOOKUP($A96, Stats!$Q$8:$U$183, 4), " Magic"), "")</f>
        <v/>
      </c>
      <c r="I96" t="str">
        <f>IF(INT(VLOOKUP($A96, Stats!$Q$8:$U$183, 5)) &gt; 0, _xlfn.CONCAT("+", VLOOKUP($A96, Stats!$Q$8:$U$183, 5), " Will"), "")</f>
        <v/>
      </c>
      <c r="J96">
        <v>149</v>
      </c>
      <c r="K96" t="s">
        <v>369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t="str">
        <f>IF(INT(VLOOKUP($A96, Stats!$Q$8:$U$183, 2)) &gt; 0, _xlfn.CONCAT("+", VLOOKUP($A96, Stats!$Q$8:$U$183, 2), " Dex"), "")</f>
        <v>+1 Dex</v>
      </c>
      <c r="Z96" t="str">
        <f>IF(INT(VLOOKUP($A96, Stats!$Q$8:$U$183, 3)) &gt; 0, _xlfn.CONCAT("+", VLOOKUP($A96, Stats!$Q$8:$U$183, 3), " Strength"), "")</f>
        <v/>
      </c>
      <c r="AA96" t="str">
        <f>IF(INT(VLOOKUP($A96, Stats!$Q$8:$U$183, 4)) &gt; 0, _xlfn.CONCAT("+", VLOOKUP($A96, Stats!$Q$8:$U$183, 4), " Magic"), "")</f>
        <v/>
      </c>
      <c r="AB96" t="str">
        <f>IF(INT(VLOOKUP($A96, Stats!$Q$8:$U$183, 5)) &gt; 0, _xlfn.CONCAT("+", VLOOKUP($A96, Stats!$Q$8:$U$183, 5), " Will"), "")</f>
        <v/>
      </c>
      <c r="AD96" t="str">
        <f t="shared" si="13"/>
        <v># 006 - Orichalcon</v>
      </c>
      <c r="AE96" t="str">
        <f t="shared" si="14"/>
        <v/>
      </c>
      <c r="AF96" t="str">
        <f t="shared" si="15"/>
        <v/>
      </c>
      <c r="AG96" t="str">
        <f t="shared" si="16"/>
        <v/>
      </c>
      <c r="AH96" t="str">
        <f t="shared" si="17"/>
        <v/>
      </c>
      <c r="AI96" t="str">
        <f t="shared" si="18"/>
        <v/>
      </c>
      <c r="AJ96" t="str">
        <f t="shared" si="19"/>
        <v/>
      </c>
      <c r="AK96" t="str">
        <f t="shared" si="20"/>
        <v/>
      </c>
      <c r="AL96" t="str">
        <f t="shared" si="21"/>
        <v/>
      </c>
      <c r="AM96" t="str">
        <f t="shared" si="22"/>
        <v/>
      </c>
      <c r="AN96" t="str">
        <f t="shared" si="23"/>
        <v/>
      </c>
      <c r="AO96" t="str">
        <f t="shared" si="24"/>
        <v/>
      </c>
    </row>
    <row r="97" spans="1:41" x14ac:dyDescent="0.25">
      <c r="A97" s="4">
        <v>150</v>
      </c>
      <c r="B97" s="3" t="s">
        <v>8</v>
      </c>
      <c r="C97" s="3" t="s">
        <v>8</v>
      </c>
      <c r="D97" s="3" t="s">
        <v>1031</v>
      </c>
      <c r="E97" s="3" t="s">
        <v>8</v>
      </c>
      <c r="F97" t="str">
        <f>IF(INT(VLOOKUP($A97, Stats!$Q$8:$U$183, 2)) &gt; 0, _xlfn.CONCAT("+", VLOOKUP($A97, Stats!$Q$8:$U$183, 2), " Dex"), "")</f>
        <v/>
      </c>
      <c r="G97" t="str">
        <f>IF(INT(VLOOKUP($A97, Stats!$Q$8:$U$183, 3)) &gt; 0, _xlfn.CONCAT("+", VLOOKUP($A97, Stats!$Q$8:$U$183, 3), " Strength"), "")</f>
        <v/>
      </c>
      <c r="H97" t="str">
        <f>IF(INT(VLOOKUP($A97, Stats!$Q$8:$U$183, 4)) &gt; 0, _xlfn.CONCAT("+", VLOOKUP($A97, Stats!$Q$8:$U$183, 4), " Magic"), "")</f>
        <v>+2 Magic</v>
      </c>
      <c r="I97" t="str">
        <f>IF(INT(VLOOKUP($A97, Stats!$Q$8:$U$183, 5)) &gt; 0, _xlfn.CONCAT("+", VLOOKUP($A97, Stats!$Q$8:$U$183, 5), " Will"), "")</f>
        <v/>
      </c>
      <c r="J97">
        <v>150</v>
      </c>
      <c r="K97" t="s">
        <v>388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t="str">
        <f>IF(INT(VLOOKUP($A97, Stats!$Q$8:$U$183, 2)) &gt; 0, _xlfn.CONCAT("+", VLOOKUP($A97, Stats!$Q$8:$U$183, 2), " Dex"), "")</f>
        <v/>
      </c>
      <c r="Z97" t="str">
        <f>IF(INT(VLOOKUP($A97, Stats!$Q$8:$U$183, 3)) &gt; 0, _xlfn.CONCAT("+", VLOOKUP($A97, Stats!$Q$8:$U$183, 3), " Strength"), "")</f>
        <v/>
      </c>
      <c r="AA97" t="str">
        <f>IF(INT(VLOOKUP($A97, Stats!$Q$8:$U$183, 4)) &gt; 0, _xlfn.CONCAT("+", VLOOKUP($A97, Stats!$Q$8:$U$183, 4), " Magic"), "")</f>
        <v>+2 Magic</v>
      </c>
      <c r="AB97" t="str">
        <f>IF(INT(VLOOKUP($A97, Stats!$Q$8:$U$183, 5)) &gt; 0, _xlfn.CONCAT("+", VLOOKUP($A97, Stats!$Q$8:$U$183, 5), " Will"), "")</f>
        <v/>
      </c>
      <c r="AD97" t="str">
        <f t="shared" si="13"/>
        <v># 013 - Masamune</v>
      </c>
      <c r="AE97" t="str">
        <f t="shared" si="14"/>
        <v/>
      </c>
      <c r="AF97" t="str">
        <f t="shared" si="15"/>
        <v/>
      </c>
      <c r="AG97" t="str">
        <f t="shared" si="16"/>
        <v/>
      </c>
      <c r="AH97" t="str">
        <f t="shared" si="17"/>
        <v/>
      </c>
      <c r="AI97" t="str">
        <f t="shared" si="18"/>
        <v/>
      </c>
      <c r="AJ97" t="str">
        <f t="shared" si="19"/>
        <v/>
      </c>
      <c r="AK97" t="str">
        <f t="shared" si="20"/>
        <v/>
      </c>
      <c r="AL97" t="str">
        <f t="shared" si="21"/>
        <v/>
      </c>
      <c r="AM97" t="str">
        <f t="shared" si="22"/>
        <v/>
      </c>
      <c r="AN97" t="str">
        <f t="shared" si="23"/>
        <v/>
      </c>
      <c r="AO97" t="str">
        <f t="shared" si="24"/>
        <v/>
      </c>
    </row>
    <row r="98" spans="1:41" x14ac:dyDescent="0.25">
      <c r="A98" s="2">
        <v>151</v>
      </c>
      <c r="B98" s="1" t="s">
        <v>8</v>
      </c>
      <c r="C98" s="1" t="s">
        <v>8</v>
      </c>
      <c r="D98" s="1" t="s">
        <v>8</v>
      </c>
      <c r="E98" s="1" t="s">
        <v>1032</v>
      </c>
      <c r="F98" t="str">
        <f>IF(INT(VLOOKUP($A98, Stats!$Q$8:$U$183, 2)) &gt; 0, _xlfn.CONCAT("+", VLOOKUP($A98, Stats!$Q$8:$U$183, 2), " Dex"), "")</f>
        <v/>
      </c>
      <c r="G98" t="str">
        <f>IF(INT(VLOOKUP($A98, Stats!$Q$8:$U$183, 3)) &gt; 0, _xlfn.CONCAT("+", VLOOKUP($A98, Stats!$Q$8:$U$183, 3), " Strength"), "")</f>
        <v/>
      </c>
      <c r="H98" t="str">
        <f>IF(INT(VLOOKUP($A98, Stats!$Q$8:$U$183, 4)) &gt; 0, _xlfn.CONCAT("+", VLOOKUP($A98, Stats!$Q$8:$U$183, 4), " Magic"), "")</f>
        <v/>
      </c>
      <c r="I98" t="str">
        <f>IF(INT(VLOOKUP($A98, Stats!$Q$8:$U$183, 5)) &gt; 0, _xlfn.CONCAT("+", VLOOKUP($A98, Stats!$Q$8:$U$183, 5), " Will"), "")</f>
        <v>+3 Will</v>
      </c>
      <c r="J98">
        <v>151</v>
      </c>
      <c r="K98" t="s">
        <v>420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Y98" t="str">
        <f>IF(INT(VLOOKUP($A98, Stats!$Q$8:$U$183, 2)) &gt; 0, _xlfn.CONCAT("+", VLOOKUP($A98, Stats!$Q$8:$U$183, 2), " Dex"), "")</f>
        <v/>
      </c>
      <c r="Z98" t="str">
        <f>IF(INT(VLOOKUP($A98, Stats!$Q$8:$U$183, 3)) &gt; 0, _xlfn.CONCAT("+", VLOOKUP($A98, Stats!$Q$8:$U$183, 3), " Strength"), "")</f>
        <v/>
      </c>
      <c r="AA98" t="str">
        <f>IF(INT(VLOOKUP($A98, Stats!$Q$8:$U$183, 4)) &gt; 0, _xlfn.CONCAT("+", VLOOKUP($A98, Stats!$Q$8:$U$183, 4), " Magic"), "")</f>
        <v/>
      </c>
      <c r="AB98" t="str">
        <f>IF(INT(VLOOKUP($A98, Stats!$Q$8:$U$183, 5)) &gt; 0, _xlfn.CONCAT("+", VLOOKUP($A98, Stats!$Q$8:$U$183, 5), " Will"), "")</f>
        <v>+3 Will</v>
      </c>
      <c r="AD98" t="str">
        <f t="shared" si="13"/>
        <v/>
      </c>
      <c r="AE98" t="str">
        <f t="shared" si="14"/>
        <v/>
      </c>
      <c r="AF98" t="str">
        <f t="shared" si="15"/>
        <v/>
      </c>
      <c r="AG98" t="str">
        <f t="shared" si="16"/>
        <v># 025 - Defender</v>
      </c>
      <c r="AH98" t="str">
        <f t="shared" si="17"/>
        <v/>
      </c>
      <c r="AI98" t="str">
        <f t="shared" si="18"/>
        <v/>
      </c>
      <c r="AJ98" t="str">
        <f t="shared" si="19"/>
        <v/>
      </c>
      <c r="AK98" t="str">
        <f t="shared" si="20"/>
        <v/>
      </c>
      <c r="AL98" t="str">
        <f t="shared" si="21"/>
        <v/>
      </c>
      <c r="AM98" t="str">
        <f t="shared" si="22"/>
        <v># 025 - Defender</v>
      </c>
      <c r="AN98" t="str">
        <f t="shared" si="23"/>
        <v># 025 - Defender</v>
      </c>
      <c r="AO98" t="str">
        <f t="shared" si="24"/>
        <v/>
      </c>
    </row>
    <row r="99" spans="1:41" x14ac:dyDescent="0.25">
      <c r="A99" s="4">
        <v>152</v>
      </c>
      <c r="B99" s="3" t="s">
        <v>1216</v>
      </c>
      <c r="C99" s="3" t="s">
        <v>1215</v>
      </c>
      <c r="D99" s="3" t="s">
        <v>1031</v>
      </c>
      <c r="E99" s="3" t="s">
        <v>1032</v>
      </c>
      <c r="F99" t="str">
        <f>IF(INT(VLOOKUP($A99, Stats!$Q$8:$U$183, 2)) &gt; 0, _xlfn.CONCAT("+", VLOOKUP($A99, Stats!$Q$8:$U$183, 2), " Dex"), "")</f>
        <v>+1 Dex</v>
      </c>
      <c r="G99" t="str">
        <f>IF(INT(VLOOKUP($A99, Stats!$Q$8:$U$183, 3)) &gt; 0, _xlfn.CONCAT("+", VLOOKUP($A99, Stats!$Q$8:$U$183, 3), " Strength"), "")</f>
        <v>+2 Strength</v>
      </c>
      <c r="H99" t="str">
        <f>IF(INT(VLOOKUP($A99, Stats!$Q$8:$U$183, 4)) &gt; 0, _xlfn.CONCAT("+", VLOOKUP($A99, Stats!$Q$8:$U$183, 4), " Magic"), "")</f>
        <v>+2 Magic</v>
      </c>
      <c r="I99" t="str">
        <f>IF(INT(VLOOKUP($A99, Stats!$Q$8:$U$183, 5)) &gt; 0, _xlfn.CONCAT("+", VLOOKUP($A99, Stats!$Q$8:$U$183, 5), " Will"), "")</f>
        <v>+5 Will</v>
      </c>
      <c r="J99">
        <v>152</v>
      </c>
      <c r="K99" t="s">
        <v>422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Y99" t="str">
        <f>IF(INT(VLOOKUP($A99, Stats!$Q$8:$U$183, 2)) &gt; 0, _xlfn.CONCAT("+", VLOOKUP($A99, Stats!$Q$8:$U$183, 2), " Dex"), "")</f>
        <v>+1 Dex</v>
      </c>
      <c r="Z99" t="str">
        <f>IF(INT(VLOOKUP($A99, Stats!$Q$8:$U$183, 3)) &gt; 0, _xlfn.CONCAT("+", VLOOKUP($A99, Stats!$Q$8:$U$183, 3), " Strength"), "")</f>
        <v>+2 Strength</v>
      </c>
      <c r="AA99" t="str">
        <f>IF(INT(VLOOKUP($A99, Stats!$Q$8:$U$183, 4)) &gt; 0, _xlfn.CONCAT("+", VLOOKUP($A99, Stats!$Q$8:$U$183, 4), " Magic"), "")</f>
        <v>+2 Magic</v>
      </c>
      <c r="AB99" t="str">
        <f>IF(INT(VLOOKUP($A99, Stats!$Q$8:$U$183, 5)) &gt; 0, _xlfn.CONCAT("+", VLOOKUP($A99, Stats!$Q$8:$U$183, 5), " Will"), "")</f>
        <v>+5 Will</v>
      </c>
      <c r="AD99" t="str">
        <f t="shared" si="13"/>
        <v/>
      </c>
      <c r="AE99" t="str">
        <f t="shared" si="14"/>
        <v/>
      </c>
      <c r="AF99" t="str">
        <f t="shared" si="15"/>
        <v/>
      </c>
      <c r="AG99" t="str">
        <f t="shared" si="16"/>
        <v/>
      </c>
      <c r="AH99" t="str">
        <f t="shared" si="17"/>
        <v/>
      </c>
      <c r="AI99" t="str">
        <f t="shared" si="18"/>
        <v/>
      </c>
      <c r="AJ99" t="str">
        <f t="shared" si="19"/>
        <v/>
      </c>
      <c r="AK99" t="str">
        <f t="shared" si="20"/>
        <v/>
      </c>
      <c r="AL99" t="str">
        <f t="shared" si="21"/>
        <v/>
      </c>
      <c r="AM99" t="str">
        <f t="shared" si="22"/>
        <v/>
      </c>
      <c r="AN99" t="str">
        <f t="shared" si="23"/>
        <v/>
      </c>
      <c r="AO99" t="str">
        <f t="shared" si="24"/>
        <v># 026 - Save the Queen</v>
      </c>
    </row>
    <row r="100" spans="1:41" x14ac:dyDescent="0.25">
      <c r="A100" s="2">
        <v>153</v>
      </c>
      <c r="B100" s="1" t="s">
        <v>8</v>
      </c>
      <c r="C100" s="1" t="s">
        <v>8</v>
      </c>
      <c r="D100" s="1" t="s">
        <v>1031</v>
      </c>
      <c r="E100" s="1" t="s">
        <v>8</v>
      </c>
      <c r="F100" t="str">
        <f>IF(INT(VLOOKUP($A100, Stats!$Q$8:$U$183, 2)) &gt; 0, _xlfn.CONCAT("+", VLOOKUP($A100, Stats!$Q$8:$U$183, 2), " Dex"), "")</f>
        <v/>
      </c>
      <c r="G100" t="str">
        <f>IF(INT(VLOOKUP($A100, Stats!$Q$8:$U$183, 3)) &gt; 0, _xlfn.CONCAT("+", VLOOKUP($A100, Stats!$Q$8:$U$183, 3), " Strength"), "")</f>
        <v/>
      </c>
      <c r="H100" t="str">
        <f>IF(INT(VLOOKUP($A100, Stats!$Q$8:$U$183, 4)) &gt; 0, _xlfn.CONCAT("+", VLOOKUP($A100, Stats!$Q$8:$U$183, 4), " Magic"), "")</f>
        <v>+2 Magic</v>
      </c>
      <c r="I100" t="str">
        <f>IF(INT(VLOOKUP($A100, Stats!$Q$8:$U$183, 5)) &gt; 0, _xlfn.CONCAT("+", VLOOKUP($A100, Stats!$Q$8:$U$183, 5), " Will"), "")</f>
        <v/>
      </c>
      <c r="J100">
        <v>153</v>
      </c>
      <c r="K100" t="s">
        <v>502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Y100" t="str">
        <f>IF(INT(VLOOKUP($A100, Stats!$Q$8:$U$183, 2)) &gt; 0, _xlfn.CONCAT("+", VLOOKUP($A100, Stats!$Q$8:$U$183, 2), " Dex"), "")</f>
        <v/>
      </c>
      <c r="Z100" t="str">
        <f>IF(INT(VLOOKUP($A100, Stats!$Q$8:$U$183, 3)) &gt; 0, _xlfn.CONCAT("+", VLOOKUP($A100, Stats!$Q$8:$U$183, 3), " Strength"), "")</f>
        <v/>
      </c>
      <c r="AA100" t="str">
        <f>IF(INT(VLOOKUP($A100, Stats!$Q$8:$U$183, 4)) &gt; 0, _xlfn.CONCAT("+", VLOOKUP($A100, Stats!$Q$8:$U$183, 4), " Magic"), "")</f>
        <v>+2 Magic</v>
      </c>
      <c r="AB100" t="str">
        <f>IF(INT(VLOOKUP($A100, Stats!$Q$8:$U$183, 5)) &gt; 0, _xlfn.CONCAT("+", VLOOKUP($A100, Stats!$Q$8:$U$183, 5), " Will"), "")</f>
        <v/>
      </c>
      <c r="AD100" t="str">
        <f t="shared" si="13"/>
        <v/>
      </c>
      <c r="AE100" t="str">
        <f t="shared" si="14"/>
        <v/>
      </c>
      <c r="AF100" t="str">
        <f t="shared" si="15"/>
        <v># 053 - Magic Racket</v>
      </c>
      <c r="AG100" t="str">
        <f t="shared" si="16"/>
        <v/>
      </c>
      <c r="AH100" t="str">
        <f t="shared" si="17"/>
        <v/>
      </c>
      <c r="AI100" t="str">
        <f t="shared" si="18"/>
        <v/>
      </c>
      <c r="AJ100" t="str">
        <f t="shared" si="19"/>
        <v># 053 - Magic Racket</v>
      </c>
      <c r="AK100" t="str">
        <f t="shared" si="20"/>
        <v/>
      </c>
      <c r="AL100" t="str">
        <f t="shared" si="21"/>
        <v/>
      </c>
      <c r="AM100" t="str">
        <f t="shared" si="22"/>
        <v/>
      </c>
      <c r="AN100" t="str">
        <f t="shared" si="23"/>
        <v/>
      </c>
      <c r="AO100" t="str">
        <f t="shared" si="24"/>
        <v/>
      </c>
    </row>
    <row r="101" spans="1:41" x14ac:dyDescent="0.25">
      <c r="A101" s="4">
        <v>154</v>
      </c>
      <c r="B101" s="3" t="s">
        <v>8</v>
      </c>
      <c r="C101" s="3" t="s">
        <v>8</v>
      </c>
      <c r="D101" s="3" t="s">
        <v>8</v>
      </c>
      <c r="E101" s="3" t="s">
        <v>1032</v>
      </c>
      <c r="F101" t="str">
        <f>IF(INT(VLOOKUP($A101, Stats!$Q$8:$U$183, 2)) &gt; 0, _xlfn.CONCAT("+", VLOOKUP($A101, Stats!$Q$8:$U$183, 2), " Dex"), "")</f>
        <v/>
      </c>
      <c r="G101" t="str">
        <f>IF(INT(VLOOKUP($A101, Stats!$Q$8:$U$183, 3)) &gt; 0, _xlfn.CONCAT("+", VLOOKUP($A101, Stats!$Q$8:$U$183, 3), " Strength"), "")</f>
        <v/>
      </c>
      <c r="H101" t="str">
        <f>IF(INT(VLOOKUP($A101, Stats!$Q$8:$U$183, 4)) &gt; 0, _xlfn.CONCAT("+", VLOOKUP($A101, Stats!$Q$8:$U$183, 4), " Magic"), "")</f>
        <v/>
      </c>
      <c r="I101" t="str">
        <f>IF(INT(VLOOKUP($A101, Stats!$Q$8:$U$183, 5)) &gt; 0, _xlfn.CONCAT("+", VLOOKUP($A101, Stats!$Q$8:$U$183, 5), " Will"), "")</f>
        <v>+2 Will</v>
      </c>
      <c r="J101">
        <v>154</v>
      </c>
      <c r="K101" t="s">
        <v>523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 t="str">
        <f>IF(INT(VLOOKUP($A101, Stats!$Q$8:$U$183, 2)) &gt; 0, _xlfn.CONCAT("+", VLOOKUP($A101, Stats!$Q$8:$U$183, 2), " Dex"), "")</f>
        <v/>
      </c>
      <c r="Z101" t="str">
        <f>IF(INT(VLOOKUP($A101, Stats!$Q$8:$U$183, 3)) &gt; 0, _xlfn.CONCAT("+", VLOOKUP($A101, Stats!$Q$8:$U$183, 3), " Strength"), "")</f>
        <v/>
      </c>
      <c r="AA101" t="str">
        <f>IF(INT(VLOOKUP($A101, Stats!$Q$8:$U$183, 4)) &gt; 0, _xlfn.CONCAT("+", VLOOKUP($A101, Stats!$Q$8:$U$183, 4), " Magic"), "")</f>
        <v/>
      </c>
      <c r="AB101" t="str">
        <f>IF(INT(VLOOKUP($A101, Stats!$Q$8:$U$183, 5)) &gt; 0, _xlfn.CONCAT("+", VLOOKUP($A101, Stats!$Q$8:$U$183, 5), " Will"), "")</f>
        <v>+2 Will</v>
      </c>
      <c r="AD101" t="str">
        <f t="shared" si="13"/>
        <v/>
      </c>
      <c r="AE101" t="str">
        <f t="shared" si="14"/>
        <v/>
      </c>
      <c r="AF101" t="str">
        <f t="shared" si="15"/>
        <v># 059 - Stardust Rod</v>
      </c>
      <c r="AG101" t="str">
        <f t="shared" si="16"/>
        <v/>
      </c>
      <c r="AH101" t="str">
        <f t="shared" si="17"/>
        <v/>
      </c>
      <c r="AI101" t="str">
        <f t="shared" si="18"/>
        <v/>
      </c>
      <c r="AJ101" t="str">
        <f t="shared" si="19"/>
        <v/>
      </c>
      <c r="AK101" t="str">
        <f t="shared" si="20"/>
        <v/>
      </c>
      <c r="AL101" t="str">
        <f t="shared" si="21"/>
        <v/>
      </c>
      <c r="AM101" t="str">
        <f t="shared" si="22"/>
        <v/>
      </c>
      <c r="AN101" t="str">
        <f t="shared" si="23"/>
        <v/>
      </c>
      <c r="AO101" t="str">
        <f t="shared" si="24"/>
        <v/>
      </c>
    </row>
    <row r="102" spans="1:41" x14ac:dyDescent="0.25">
      <c r="A102" s="2">
        <v>156</v>
      </c>
      <c r="B102" s="1" t="s">
        <v>8</v>
      </c>
      <c r="C102" s="1" t="s">
        <v>1215</v>
      </c>
      <c r="D102" s="1" t="s">
        <v>1031</v>
      </c>
      <c r="E102" s="1" t="s">
        <v>8</v>
      </c>
      <c r="F102" t="str">
        <f>IF(INT(VLOOKUP($A102, Stats!$Q$8:$U$183, 2)) &gt; 0, _xlfn.CONCAT("+", VLOOKUP($A102, Stats!$Q$8:$U$183, 2), " Dex"), "")</f>
        <v/>
      </c>
      <c r="G102" t="str">
        <f>IF(INT(VLOOKUP($A102, Stats!$Q$8:$U$183, 3)) &gt; 0, _xlfn.CONCAT("+", VLOOKUP($A102, Stats!$Q$8:$U$183, 3), " Strength"), "")</f>
        <v>+3 Strength</v>
      </c>
      <c r="H102" t="str">
        <f>IF(INT(VLOOKUP($A102, Stats!$Q$8:$U$183, 4)) &gt; 0, _xlfn.CONCAT("+", VLOOKUP($A102, Stats!$Q$8:$U$183, 4), " Magic"), "")</f>
        <v>+2 Magic</v>
      </c>
      <c r="I102" t="str">
        <f>IF(INT(VLOOKUP($A102, Stats!$Q$8:$U$183, 5)) &gt; 0, _xlfn.CONCAT("+", VLOOKUP($A102, Stats!$Q$8:$U$183, 5), " Will"), "")</f>
        <v/>
      </c>
      <c r="J102">
        <v>156</v>
      </c>
      <c r="K102" t="s">
        <v>987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Y102" t="str">
        <f>IF(INT(VLOOKUP($A102, Stats!$Q$8:$U$183, 2)) &gt; 0, _xlfn.CONCAT("+", VLOOKUP($A102, Stats!$Q$8:$U$183, 2), " Dex"), "")</f>
        <v/>
      </c>
      <c r="Z102" t="str">
        <f>IF(INT(VLOOKUP($A102, Stats!$Q$8:$U$183, 3)) &gt; 0, _xlfn.CONCAT("+", VLOOKUP($A102, Stats!$Q$8:$U$183, 3), " Strength"), "")</f>
        <v>+3 Strength</v>
      </c>
      <c r="AA102" t="str">
        <f>IF(INT(VLOOKUP($A102, Stats!$Q$8:$U$183, 4)) &gt; 0, _xlfn.CONCAT("+", VLOOKUP($A102, Stats!$Q$8:$U$183, 4), " Magic"), "")</f>
        <v>+2 Magic</v>
      </c>
      <c r="AB102" t="str">
        <f>IF(INT(VLOOKUP($A102, Stats!$Q$8:$U$183, 5)) &gt; 0, _xlfn.CONCAT("+", VLOOKUP($A102, Stats!$Q$8:$U$183, 5), " Will"), "")</f>
        <v/>
      </c>
      <c r="AD102" t="str">
        <f t="shared" si="13"/>
        <v># 250 - Dark Matter</v>
      </c>
      <c r="AE102" t="str">
        <f t="shared" si="14"/>
        <v># 250 - Dark Matter</v>
      </c>
      <c r="AF102" t="str">
        <f t="shared" si="15"/>
        <v># 250 - Dark Matter</v>
      </c>
      <c r="AG102" t="str">
        <f t="shared" si="16"/>
        <v># 250 - Dark Matter</v>
      </c>
      <c r="AH102" t="str">
        <f t="shared" si="17"/>
        <v># 250 - Dark Matter</v>
      </c>
      <c r="AI102" t="str">
        <f t="shared" si="18"/>
        <v># 250 - Dark Matter</v>
      </c>
      <c r="AJ102" t="str">
        <f t="shared" si="19"/>
        <v># 250 - Dark Matter</v>
      </c>
      <c r="AK102" t="str">
        <f t="shared" si="20"/>
        <v># 250 - Dark Matter</v>
      </c>
      <c r="AL102" t="str">
        <f t="shared" si="21"/>
        <v/>
      </c>
      <c r="AM102" t="str">
        <f t="shared" si="22"/>
        <v/>
      </c>
      <c r="AN102" t="str">
        <f t="shared" si="23"/>
        <v/>
      </c>
      <c r="AO102" t="str">
        <f t="shared" si="24"/>
        <v># 250 - Dark Matter</v>
      </c>
    </row>
  </sheetData>
  <autoFilter ref="L1:L102" xr:uid="{5F15FDCD-63A9-4ADF-A2E3-6836944D874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0 Z B P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D R k E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Z B P V w P 5 J E a q A Q A A H w w A A B M A H A B G b 3 J t d W x h c y 9 T Z W N 0 a W 9 u M S 5 t I K I Y A C i g F A A A A A A A A A A A A A A A A A A A A A A A A A A A A O 2 W T W v j M B C G 7 4 H 8 B + F e E v C G S G 3 S p M W X O l 3 o Z a F 1 6 K X q w X U m i a g t F c + 4 b L b 0 v 1 c b b 7 + g Q 8 J S T K H x w R + v h G Y e z z t C C B k Z Z 0 V S P + V x u 9 V u 4 T I t Y S a S l a U l o E E R i R y o 3 R L + S l x V Z u C V G O 9 7 E 5 d V B V j q / D Q 5 9 G J n y X 9 g J 5 g c 6 Y U h P S k r W l Z 5 p R M y O f 2 5 N R Z / n K Q L X a Z 2 N o Z S X w C u V 0 M d J 5 e o z w g K 1 C 9 R e x n e B 9 3 w a g K 5 K Q x B G Q X H Q S h i l 1 e F x e g w F K c 2 c z N j F 5 F U A x W K 8 8 o R J L T K I X p 9 7 f 1 y F q 6 7 Y Z 3 9 X h A v U 7 v w c N P V H Q Q e Y 5 r e + E l T n x L O X V n U q / 8 d x E 6 N G j 4 8 B L U q f X T y I 4 L g N z 2 G 4 l l X j L 7 P 6 A e M P m D 0 I a M f v t M f u + 2 W s R 9 i v i 3 q + i c 3 W t D 1 f U M x 1 e h N N Y e D f l 9 + 9 3 K + 6 i N G H z O 6 7 H M D H L H k k C X H L D l o y V F L D l t y 3 J I D l x y 5 4 s g V W 2 u O X H H k i i N X H L n i y B V H r k b / 2 9 m n 8 7 n f y J v v 7 3 9 x N 3 S 5 V L s 9 + 6 s 0 + Z a m S i h t 2 E 7 r i J u M J H d G a t h I W / r l J E V o 0 j M + k T L N v E F Q v 4 T e H R w / 7 e D 4 B F B L A Q I t A B Q A A g A I A N G Q T 1 f n O B d G o w A A A P Y A A A A S A A A A A A A A A A A A A A A A A A A A A A B D b 2 5 m a W c v U G F j a 2 F n Z S 5 4 b W x Q S w E C L Q A U A A I A C A D R k E 9 X D 8 r p q 6 Q A A A D p A A A A E w A A A A A A A A A A A A A A A A D v A A A A W 0 N v b n R l b n R f V H l w Z X N d L n h t b F B L A Q I t A B Q A A g A I A N G Q T 1 c D + S R G q g E A A B 8 M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1 C A A A A A A A A u 0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0 a G V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5 0 a G V z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j A 6 M j U 6 M T M u N j A 4 M T k 0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b n R o Z X N p c y 9 B d X R v U m V t b 3 Z l Z E N v b H V t b n M x L n t D b 2 x 1 b W 4 x L D B 9 J n F 1 b 3 Q 7 L C Z x d W 9 0 O 1 N l Y 3 R p b 2 4 x L 1 N 5 b n R o Z X N p c y 9 B d X R v U m V t b 3 Z l Z E N v b H V t b n M x L n t D b 2 x 1 b W 4 y L D F 9 J n F 1 b 3 Q 7 L C Z x d W 9 0 O 1 N l Y 3 R p b 2 4 x L 1 N 5 b n R o Z X N p c y 9 B d X R v U m V t b 3 Z l Z E N v b H V t b n M x L n t D b 2 x 1 b W 4 z L D J 9 J n F 1 b 3 Q 7 L C Z x d W 9 0 O 1 N l Y 3 R p b 2 4 x L 1 N 5 b n R o Z X N p c y 9 B d X R v U m V t b 3 Z l Z E N v b H V t b n M x L n t D b 2 x 1 b W 4 0 L D N 9 J n F 1 b 3 Q 7 L C Z x d W 9 0 O 1 N l Y 3 R p b 2 4 x L 1 N 5 b n R o Z X N p c y 9 B d X R v U m V t b 3 Z l Z E N v b H V t b n M x L n t D b 2 x 1 b W 4 1 L D R 9 J n F 1 b 3 Q 7 L C Z x d W 9 0 O 1 N l Y 3 R p b 2 4 x L 1 N 5 b n R o Z X N p c y 9 B d X R v U m V t b 3 Z l Z E N v b H V t b n M x L n t D b 2 x 1 b W 4 2 L D V 9 J n F 1 b 3 Q 7 L C Z x d W 9 0 O 1 N l Y 3 R p b 2 4 x L 1 N 5 b n R o Z X N p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5 b n R o Z X N p c y 9 B d X R v U m V t b 3 Z l Z E N v b H V t b n M x L n t D b 2 x 1 b W 4 x L D B 9 J n F 1 b 3 Q 7 L C Z x d W 9 0 O 1 N l Y 3 R p b 2 4 x L 1 N 5 b n R o Z X N p c y 9 B d X R v U m V t b 3 Z l Z E N v b H V t b n M x L n t D b 2 x 1 b W 4 y L D F 9 J n F 1 b 3 Q 7 L C Z x d W 9 0 O 1 N l Y 3 R p b 2 4 x L 1 N 5 b n R o Z X N p c y 9 B d X R v U m V t b 3 Z l Z E N v b H V t b n M x L n t D b 2 x 1 b W 4 z L D J 9 J n F 1 b 3 Q 7 L C Z x d W 9 0 O 1 N l Y 3 R p b 2 4 x L 1 N 5 b n R o Z X N p c y 9 B d X R v U m V t b 3 Z l Z E N v b H V t b n M x L n t D b 2 x 1 b W 4 0 L D N 9 J n F 1 b 3 Q 7 L C Z x d W 9 0 O 1 N l Y 3 R p b 2 4 x L 1 N 5 b n R o Z X N p c y 9 B d X R v U m V t b 3 Z l Z E N v b H V t b n M x L n t D b 2 x 1 b W 4 1 L D R 9 J n F 1 b 3 Q 7 L C Z x d W 9 0 O 1 N l Y 3 R p b 2 4 x L 1 N 5 b n R o Z X N p c y 9 B d X R v U m V t b 3 Z l Z E N v b H V t b n M x L n t D b 2 x 1 b W 4 2 L D V 9 J n F 1 b 3 Q 7 L C Z x d W 9 0 O 1 N l Y 3 R p b 2 4 x L 1 N 5 b n R o Z X N p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5 0 a G V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d G h l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G V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j A 6 N D Q 6 M j Q u O T Q 0 N z c x M l o i I C 8 + P E V u d H J 5 I F R 5 c G U 9 I k Z p b G x D b 2 x 1 b W 5 U e X B l c y I g V m F s d W U 9 I n N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1 z L 0 F 1 d G 9 S Z W 1 v d m V k Q 2 9 s d W 1 u c z E u e 0 N v b H V t b j E s M H 0 m c X V v d D s s J n F 1 b 3 Q 7 U 2 V j d G l v b j E v S X R l b X M v Q X V 0 b 1 J l b W 9 2 Z W R D b 2 x 1 b W 5 z M S 5 7 Q 2 9 s d W 1 u M i w x f S Z x d W 9 0 O y w m c X V v d D t T Z W N 0 a W 9 u M S 9 J d G V t c y 9 B d X R v U m V t b 3 Z l Z E N v b H V t b n M x L n t D b 2 x 1 b W 4 z L D J 9 J n F 1 b 3 Q 7 L C Z x d W 9 0 O 1 N l Y 3 R p b 2 4 x L 0 l 0 Z W 1 z L 0 F 1 d G 9 S Z W 1 v d m V k Q 2 9 s d W 1 u c z E u e 0 N v b H V t b j Q s M 3 0 m c X V v d D s s J n F 1 b 3 Q 7 U 2 V j d G l v b j E v S X R l b X M v Q X V 0 b 1 J l b W 9 2 Z W R D b 2 x 1 b W 5 z M S 5 7 Q 2 9 s d W 1 u N S w 0 f S Z x d W 9 0 O y w m c X V v d D t T Z W N 0 a W 9 u M S 9 J d G V t c y 9 B d X R v U m V t b 3 Z l Z E N v b H V t b n M x L n t D b 2 x 1 b W 4 2 L D V 9 J n F 1 b 3 Q 7 L C Z x d W 9 0 O 1 N l Y 3 R p b 2 4 x L 0 l 0 Z W 1 z L 0 F 1 d G 9 S Z W 1 v d m V k Q 2 9 s d W 1 u c z E u e 0 N v b H V t b j c s N n 0 m c X V v d D s s J n F 1 b 3 Q 7 U 2 V j d G l v b j E v S X R l b X M v Q X V 0 b 1 J l b W 9 2 Z W R D b 2 x 1 b W 5 z M S 5 7 Q 2 9 s d W 1 u O C w 3 f S Z x d W 9 0 O y w m c X V v d D t T Z W N 0 a W 9 u M S 9 J d G V t c y 9 B d X R v U m V t b 3 Z l Z E N v b H V t b n M x L n t D b 2 x 1 b W 4 5 L D h 9 J n F 1 b 3 Q 7 L C Z x d W 9 0 O 1 N l Y 3 R p b 2 4 x L 0 l 0 Z W 1 z L 0 F 1 d G 9 S Z W 1 v d m V k Q 2 9 s d W 1 u c z E u e 0 N v b H V t b j E w L D l 9 J n F 1 b 3 Q 7 L C Z x d W 9 0 O 1 N l Y 3 R p b 2 4 x L 0 l 0 Z W 1 z L 0 F 1 d G 9 S Z W 1 v d m V k Q 2 9 s d W 1 u c z E u e 0 N v b H V t b j E x L D E w f S Z x d W 9 0 O y w m c X V v d D t T Z W N 0 a W 9 u M S 9 J d G V t c y 9 B d X R v U m V t b 3 Z l Z E N v b H V t b n M x L n t D b 2 x 1 b W 4 x M i w x M X 0 m c X V v d D s s J n F 1 b 3 Q 7 U 2 V j d G l v b j E v S X R l b X M v Q X V 0 b 1 J l b W 9 2 Z W R D b 2 x 1 b W 5 z M S 5 7 Q 2 9 s d W 1 u M T M s M T J 9 J n F 1 b 3 Q 7 L C Z x d W 9 0 O 1 N l Y 3 R p b 2 4 x L 0 l 0 Z W 1 z L 0 F 1 d G 9 S Z W 1 v d m V k Q 2 9 s d W 1 u c z E u e 0 N v b H V t b j E 0 L D E z f S Z x d W 9 0 O y w m c X V v d D t T Z W N 0 a W 9 u M S 9 J d G V t c y 9 B d X R v U m V t b 3 Z l Z E N v b H V t b n M x L n t D b 2 x 1 b W 4 x N S w x N H 0 m c X V v d D s s J n F 1 b 3 Q 7 U 2 V j d G l v b j E v S X R l b X M v Q X V 0 b 1 J l b W 9 2 Z W R D b 2 x 1 b W 5 z M S 5 7 Q 2 9 s d W 1 u M T Y s M T V 9 J n F 1 b 3 Q 7 L C Z x d W 9 0 O 1 N l Y 3 R p b 2 4 x L 0 l 0 Z W 1 z L 0 F 1 d G 9 S Z W 1 v d m V k Q 2 9 s d W 1 u c z E u e 0 N v b H V t b j E 3 L D E 2 f S Z x d W 9 0 O y w m c X V v d D t T Z W N 0 a W 9 u M S 9 J d G V t c y 9 B d X R v U m V t b 3 Z l Z E N v b H V t b n M x L n t D b 2 x 1 b W 4 x O C w x N 3 0 m c X V v d D s s J n F 1 b 3 Q 7 U 2 V j d G l v b j E v S X R l b X M v Q X V 0 b 1 J l b W 9 2 Z W R D b 2 x 1 b W 5 z M S 5 7 Q 2 9 s d W 1 u M T k s M T h 9 J n F 1 b 3 Q 7 L C Z x d W 9 0 O 1 N l Y 3 R p b 2 4 x L 0 l 0 Z W 1 z L 0 F 1 d G 9 S Z W 1 v d m V k Q 2 9 s d W 1 u c z E u e 0 N v b H V t b j I w L D E 5 f S Z x d W 9 0 O y w m c X V v d D t T Z W N 0 a W 9 u M S 9 J d G V t c y 9 B d X R v U m V t b 3 Z l Z E N v b H V t b n M x L n t D b 2 x 1 b W 4 y M S w y M H 0 m c X V v d D s s J n F 1 b 3 Q 7 U 2 V j d G l v b j E v S X R l b X M v Q X V 0 b 1 J l b W 9 2 Z W R D b 2 x 1 b W 5 z M S 5 7 Q 2 9 s d W 1 u M j I s M j F 9 J n F 1 b 3 Q 7 L C Z x d W 9 0 O 1 N l Y 3 R p b 2 4 x L 0 l 0 Z W 1 z L 0 F 1 d G 9 S Z W 1 v d m V k Q 2 9 s d W 1 u c z E u e 0 N v b H V t b j I z L D I y f S Z x d W 9 0 O y w m c X V v d D t T Z W N 0 a W 9 u M S 9 J d G V t c y 9 B d X R v U m V t b 3 Z l Z E N v b H V t b n M x L n t D b 2 x 1 b W 4 y N C w y M 3 0 m c X V v d D s s J n F 1 b 3 Q 7 U 2 V j d G l v b j E v S X R l b X M v Q X V 0 b 1 J l b W 9 2 Z W R D b 2 x 1 b W 5 z M S 5 7 Q 2 9 s d W 1 u M j U s M j R 9 J n F 1 b 3 Q 7 L C Z x d W 9 0 O 1 N l Y 3 R p b 2 4 x L 0 l 0 Z W 1 z L 0 F 1 d G 9 S Z W 1 v d m V k Q 2 9 s d W 1 u c z E u e 0 N v b H V t b j I 2 L D I 1 f S Z x d W 9 0 O y w m c X V v d D t T Z W N 0 a W 9 u M S 9 J d G V t c y 9 B d X R v U m V t b 3 Z l Z E N v b H V t b n M x L n t D b 2 x 1 b W 4 y N y w y N n 0 m c X V v d D s s J n F 1 b 3 Q 7 U 2 V j d G l v b j E v S X R l b X M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d G V t c y 9 B d X R v U m V t b 3 Z l Z E N v b H V t b n M x L n t D b 2 x 1 b W 4 x L D B 9 J n F 1 b 3 Q 7 L C Z x d W 9 0 O 1 N l Y 3 R p b 2 4 x L 0 l 0 Z W 1 z L 0 F 1 d G 9 S Z W 1 v d m V k Q 2 9 s d W 1 u c z E u e 0 N v b H V t b j I s M X 0 m c X V v d D s s J n F 1 b 3 Q 7 U 2 V j d G l v b j E v S X R l b X M v Q X V 0 b 1 J l b W 9 2 Z W R D b 2 x 1 b W 5 z M S 5 7 Q 2 9 s d W 1 u M y w y f S Z x d W 9 0 O y w m c X V v d D t T Z W N 0 a W 9 u M S 9 J d G V t c y 9 B d X R v U m V t b 3 Z l Z E N v b H V t b n M x L n t D b 2 x 1 b W 4 0 L D N 9 J n F 1 b 3 Q 7 L C Z x d W 9 0 O 1 N l Y 3 R p b 2 4 x L 0 l 0 Z W 1 z L 0 F 1 d G 9 S Z W 1 v d m V k Q 2 9 s d W 1 u c z E u e 0 N v b H V t b j U s N H 0 m c X V v d D s s J n F 1 b 3 Q 7 U 2 V j d G l v b j E v S X R l b X M v Q X V 0 b 1 J l b W 9 2 Z W R D b 2 x 1 b W 5 z M S 5 7 Q 2 9 s d W 1 u N i w 1 f S Z x d W 9 0 O y w m c X V v d D t T Z W N 0 a W 9 u M S 9 J d G V t c y 9 B d X R v U m V t b 3 Z l Z E N v b H V t b n M x L n t D b 2 x 1 b W 4 3 L D Z 9 J n F 1 b 3 Q 7 L C Z x d W 9 0 O 1 N l Y 3 R p b 2 4 x L 0 l 0 Z W 1 z L 0 F 1 d G 9 S Z W 1 v d m V k Q 2 9 s d W 1 u c z E u e 0 N v b H V t b j g s N 3 0 m c X V v d D s s J n F 1 b 3 Q 7 U 2 V j d G l v b j E v S X R l b X M v Q X V 0 b 1 J l b W 9 2 Z W R D b 2 x 1 b W 5 z M S 5 7 Q 2 9 s d W 1 u O S w 4 f S Z x d W 9 0 O y w m c X V v d D t T Z W N 0 a W 9 u M S 9 J d G V t c y 9 B d X R v U m V t b 3 Z l Z E N v b H V t b n M x L n t D b 2 x 1 b W 4 x M C w 5 f S Z x d W 9 0 O y w m c X V v d D t T Z W N 0 a W 9 u M S 9 J d G V t c y 9 B d X R v U m V t b 3 Z l Z E N v b H V t b n M x L n t D b 2 x 1 b W 4 x M S w x M H 0 m c X V v d D s s J n F 1 b 3 Q 7 U 2 V j d G l v b j E v S X R l b X M v Q X V 0 b 1 J l b W 9 2 Z W R D b 2 x 1 b W 5 z M S 5 7 Q 2 9 s d W 1 u M T I s M T F 9 J n F 1 b 3 Q 7 L C Z x d W 9 0 O 1 N l Y 3 R p b 2 4 x L 0 l 0 Z W 1 z L 0 F 1 d G 9 S Z W 1 v d m V k Q 2 9 s d W 1 u c z E u e 0 N v b H V t b j E z L D E y f S Z x d W 9 0 O y w m c X V v d D t T Z W N 0 a W 9 u M S 9 J d G V t c y 9 B d X R v U m V t b 3 Z l Z E N v b H V t b n M x L n t D b 2 x 1 b W 4 x N C w x M 3 0 m c X V v d D s s J n F 1 b 3 Q 7 U 2 V j d G l v b j E v S X R l b X M v Q X V 0 b 1 J l b W 9 2 Z W R D b 2 x 1 b W 5 z M S 5 7 Q 2 9 s d W 1 u M T U s M T R 9 J n F 1 b 3 Q 7 L C Z x d W 9 0 O 1 N l Y 3 R p b 2 4 x L 0 l 0 Z W 1 z L 0 F 1 d G 9 S Z W 1 v d m V k Q 2 9 s d W 1 u c z E u e 0 N v b H V t b j E 2 L D E 1 f S Z x d W 9 0 O y w m c X V v d D t T Z W N 0 a W 9 u M S 9 J d G V t c y 9 B d X R v U m V t b 3 Z l Z E N v b H V t b n M x L n t D b 2 x 1 b W 4 x N y w x N n 0 m c X V v d D s s J n F 1 b 3 Q 7 U 2 V j d G l v b j E v S X R l b X M v Q X V 0 b 1 J l b W 9 2 Z W R D b 2 x 1 b W 5 z M S 5 7 Q 2 9 s d W 1 u M T g s M T d 9 J n F 1 b 3 Q 7 L C Z x d W 9 0 O 1 N l Y 3 R p b 2 4 x L 0 l 0 Z W 1 z L 0 F 1 d G 9 S Z W 1 v d m V k Q 2 9 s d W 1 u c z E u e 0 N v b H V t b j E 5 L D E 4 f S Z x d W 9 0 O y w m c X V v d D t T Z W N 0 a W 9 u M S 9 J d G V t c y 9 B d X R v U m V t b 3 Z l Z E N v b H V t b n M x L n t D b 2 x 1 b W 4 y M C w x O X 0 m c X V v d D s s J n F 1 b 3 Q 7 U 2 V j d G l v b j E v S X R l b X M v Q X V 0 b 1 J l b W 9 2 Z W R D b 2 x 1 b W 5 z M S 5 7 Q 2 9 s d W 1 u M j E s M j B 9 J n F 1 b 3 Q 7 L C Z x d W 9 0 O 1 N l Y 3 R p b 2 4 x L 0 l 0 Z W 1 z L 0 F 1 d G 9 S Z W 1 v d m V k Q 2 9 s d W 1 u c z E u e 0 N v b H V t b j I y L D I x f S Z x d W 9 0 O y w m c X V v d D t T Z W N 0 a W 9 u M S 9 J d G V t c y 9 B d X R v U m V t b 3 Z l Z E N v b H V t b n M x L n t D b 2 x 1 b W 4 y M y w y M n 0 m c X V v d D s s J n F 1 b 3 Q 7 U 2 V j d G l v b j E v S X R l b X M v Q X V 0 b 1 J l b W 9 2 Z W R D b 2 x 1 b W 5 z M S 5 7 Q 2 9 s d W 1 u M j Q s M j N 9 J n F 1 b 3 Q 7 L C Z x d W 9 0 O 1 N l Y 3 R p b 2 4 x L 0 l 0 Z W 1 z L 0 F 1 d G 9 S Z W 1 v d m V k Q 2 9 s d W 1 u c z E u e 0 N v b H V t b j I 1 L D I 0 f S Z x d W 9 0 O y w m c X V v d D t T Z W N 0 a W 9 u M S 9 J d G V t c y 9 B d X R v U m V t b 3 Z l Z E N v b H V t b n M x L n t D b 2 x 1 b W 4 y N i w y N X 0 m c X V v d D s s J n F 1 b 3 Q 7 U 2 V j d G l v b j E v S X R l b X M v Q X V 0 b 1 J l b W 9 2 Z W R D b 2 x 1 b W 5 z M S 5 7 Q 2 9 s d W 1 u M j c s M j Z 9 J n F 1 b 3 Q 7 L C Z x d W 9 0 O 1 N l Y 3 R p b 2 4 x L 0 l 0 Z W 1 z L 0 F 1 d G 9 S Z W 1 v d m V k Q 2 9 s d W 1 u c z E u e 0 N v b H V t b j I 4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R W Z m Z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0 Z W 1 F Z m Z l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0 V D I x O j Q z O j E 5 L j A 4 N D Y 4 O D Z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t R W Z m Z W N 0 c y 9 B d X R v U m V t b 3 Z l Z E N v b H V t b n M x L n t D b 2 x 1 b W 4 x L D B 9 J n F 1 b 3 Q 7 L C Z x d W 9 0 O 1 N l Y 3 R p b 2 4 x L 0 l 0 Z W 1 F Z m Z l Y 3 R z L 0 F 1 d G 9 S Z W 1 v d m V k Q 2 9 s d W 1 u c z E u e 0 N v b H V t b j I s M X 0 m c X V v d D s s J n F 1 b 3 Q 7 U 2 V j d G l v b j E v S X R l b U V m Z m V j d H M v Q X V 0 b 1 J l b W 9 2 Z W R D b 2 x 1 b W 5 z M S 5 7 Q 2 9 s d W 1 u M y w y f S Z x d W 9 0 O y w m c X V v d D t T Z W N 0 a W 9 u M S 9 J d G V t R W Z m Z W N 0 c y 9 B d X R v U m V t b 3 Z l Z E N v b H V t b n M x L n t D b 2 x 1 b W 4 0 L D N 9 J n F 1 b 3 Q 7 L C Z x d W 9 0 O 1 N l Y 3 R p b 2 4 x L 0 l 0 Z W 1 F Z m Z l Y 3 R z L 0 F 1 d G 9 S Z W 1 v d m V k Q 2 9 s d W 1 u c z E u e 0 N v b H V t b j U s N H 0 m c X V v d D s s J n F 1 b 3 Q 7 U 2 V j d G l v b j E v S X R l b U V m Z m V j d H M v Q X V 0 b 1 J l b W 9 2 Z W R D b 2 x 1 b W 5 z M S 5 7 Q 2 9 s d W 1 u N i w 1 f S Z x d W 9 0 O y w m c X V v d D t T Z W N 0 a W 9 u M S 9 J d G V t R W Z m Z W N 0 c y 9 B d X R v U m V t b 3 Z l Z E N v b H V t b n M x L n t D b 2 x 1 b W 4 3 L D Z 9 J n F 1 b 3 Q 7 L C Z x d W 9 0 O 1 N l Y 3 R p b 2 4 x L 0 l 0 Z W 1 F Z m Z l Y 3 R z L 0 F 1 d G 9 S Z W 1 v d m V k Q 2 9 s d W 1 u c z E u e 0 N v b H V t b j g s N 3 0 m c X V v d D s s J n F 1 b 3 Q 7 U 2 V j d G l v b j E v S X R l b U V m Z m V j d H M v Q X V 0 b 1 J l b W 9 2 Z W R D b 2 x 1 b W 5 z M S 5 7 Q 2 9 s d W 1 u O S w 4 f S Z x d W 9 0 O y w m c X V v d D t T Z W N 0 a W 9 u M S 9 J d G V t R W Z m Z W N 0 c y 9 B d X R v U m V t b 3 Z l Z E N v b H V t b n M x L n t D b 2 x 1 b W 4 x M C w 5 f S Z x d W 9 0 O y w m c X V v d D t T Z W N 0 a W 9 u M S 9 J d G V t R W Z m Z W N 0 c y 9 B d X R v U m V t b 3 Z l Z E N v b H V t b n M x L n t D b 2 x 1 b W 4 x M S w x M H 0 m c X V v d D s s J n F 1 b 3 Q 7 U 2 V j d G l v b j E v S X R l b U V m Z m V j d H M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d G V t R W Z m Z W N 0 c y 9 B d X R v U m V t b 3 Z l Z E N v b H V t b n M x L n t D b 2 x 1 b W 4 x L D B 9 J n F 1 b 3 Q 7 L C Z x d W 9 0 O 1 N l Y 3 R p b 2 4 x L 0 l 0 Z W 1 F Z m Z l Y 3 R z L 0 F 1 d G 9 S Z W 1 v d m V k Q 2 9 s d W 1 u c z E u e 0 N v b H V t b j I s M X 0 m c X V v d D s s J n F 1 b 3 Q 7 U 2 V j d G l v b j E v S X R l b U V m Z m V j d H M v Q X V 0 b 1 J l b W 9 2 Z W R D b 2 x 1 b W 5 z M S 5 7 Q 2 9 s d W 1 u M y w y f S Z x d W 9 0 O y w m c X V v d D t T Z W N 0 a W 9 u M S 9 J d G V t R W Z m Z W N 0 c y 9 B d X R v U m V t b 3 Z l Z E N v b H V t b n M x L n t D b 2 x 1 b W 4 0 L D N 9 J n F 1 b 3 Q 7 L C Z x d W 9 0 O 1 N l Y 3 R p b 2 4 x L 0 l 0 Z W 1 F Z m Z l Y 3 R z L 0 F 1 d G 9 S Z W 1 v d m V k Q 2 9 s d W 1 u c z E u e 0 N v b H V t b j U s N H 0 m c X V v d D s s J n F 1 b 3 Q 7 U 2 V j d G l v b j E v S X R l b U V m Z m V j d H M v Q X V 0 b 1 J l b W 9 2 Z W R D b 2 x 1 b W 5 z M S 5 7 Q 2 9 s d W 1 u N i w 1 f S Z x d W 9 0 O y w m c X V v d D t T Z W N 0 a W 9 u M S 9 J d G V t R W Z m Z W N 0 c y 9 B d X R v U m V t b 3 Z l Z E N v b H V t b n M x L n t D b 2 x 1 b W 4 3 L D Z 9 J n F 1 b 3 Q 7 L C Z x d W 9 0 O 1 N l Y 3 R p b 2 4 x L 0 l 0 Z W 1 F Z m Z l Y 3 R z L 0 F 1 d G 9 S Z W 1 v d m V k Q 2 9 s d W 1 u c z E u e 0 N v b H V t b j g s N 3 0 m c X V v d D s s J n F 1 b 3 Q 7 U 2 V j d G l v b j E v S X R l b U V m Z m V j d H M v Q X V 0 b 1 J l b W 9 2 Z W R D b 2 x 1 b W 5 z M S 5 7 Q 2 9 s d W 1 u O S w 4 f S Z x d W 9 0 O y w m c X V v d D t T Z W N 0 a W 9 u M S 9 J d G V t R W Z m Z W N 0 c y 9 B d X R v U m V t b 3 Z l Z E N v b H V t b n M x L n t D b 2 x 1 b W 4 x M C w 5 f S Z x d W 9 0 O y w m c X V v d D t T Z W N 0 a W 9 u M S 9 J d G V t R W Z m Z W N 0 c y 9 B d X R v U m V t b 3 Z l Z E N v b H V t b n M x L n t D b 2 x 1 b W 4 x M S w x M H 0 m c X V v d D s s J n F 1 b 3 Q 7 U 2 V j d G l v b j E v S X R l b U V m Z m V j d H M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t R W Z m Z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R W Z m Z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0 V D I x O j U 4 O j I z L j E 2 M z I 2 N z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9 B d X R v U m V t b 3 Z l Z E N v b H V t b n M x L n t D b 2 x 1 b W 4 x L D B 9 J n F 1 b 3 Q 7 L C Z x d W 9 0 O 1 N l Y 3 R p b 2 4 x L 1 N 0 Y X R z L 0 F 1 d G 9 S Z W 1 v d m V k Q 2 9 s d W 1 u c z E u e 0 N v b H V t b j I s M X 0 m c X V v d D s s J n F 1 b 3 Q 7 U 2 V j d G l v b j E v U 3 R h d H M v Q X V 0 b 1 J l b W 9 2 Z W R D b 2 x 1 b W 5 z M S 5 7 Q 2 9 s d W 1 u M y w y f S Z x d W 9 0 O y w m c X V v d D t T Z W N 0 a W 9 u M S 9 T d G F 0 c y 9 B d X R v U m V t b 3 Z l Z E N v b H V t b n M x L n t D b 2 x 1 b W 4 0 L D N 9 J n F 1 b 3 Q 7 L C Z x d W 9 0 O 1 N l Y 3 R p b 2 4 x L 1 N 0 Y X R z L 0 F 1 d G 9 S Z W 1 v d m V k Q 2 9 s d W 1 u c z E u e 0 N v b H V t b j U s N H 0 m c X V v d D s s J n F 1 b 3 Q 7 U 2 V j d G l v b j E v U 3 R h d H M v Q X V 0 b 1 J l b W 9 2 Z W R D b 2 x 1 b W 5 z M S 5 7 Q 2 9 s d W 1 u N i w 1 f S Z x d W 9 0 O y w m c X V v d D t T Z W N 0 a W 9 u M S 9 T d G F 0 c y 9 B d X R v U m V t b 3 Z l Z E N v b H V t b n M x L n t D b 2 x 1 b W 4 3 L D Z 9 J n F 1 b 3 Q 7 L C Z x d W 9 0 O 1 N l Y 3 R p b 2 4 x L 1 N 0 Y X R z L 0 F 1 d G 9 S Z W 1 v d m V k Q 2 9 s d W 1 u c z E u e 0 N v b H V t b j g s N 3 0 m c X V v d D s s J n F 1 b 3 Q 7 U 2 V j d G l v b j E v U 3 R h d H M v Q X V 0 b 1 J l b W 9 2 Z W R D b 2 x 1 b W 5 z M S 5 7 Q 2 9 s d W 1 u O S w 4 f S Z x d W 9 0 O y w m c X V v d D t T Z W N 0 a W 9 u M S 9 T d G F 0 c y 9 B d X R v U m V t b 3 Z l Z E N v b H V t b n M x L n t D b 2 x 1 b W 4 x M C w 5 f S Z x d W 9 0 O y w m c X V v d D t T Z W N 0 a W 9 u M S 9 T d G F 0 c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0 Y X R z L 0 F 1 d G 9 S Z W 1 v d m V k Q 2 9 s d W 1 u c z E u e 0 N v b H V t b j E s M H 0 m c X V v d D s s J n F 1 b 3 Q 7 U 2 V j d G l v b j E v U 3 R h d H M v Q X V 0 b 1 J l b W 9 2 Z W R D b 2 x 1 b W 5 z M S 5 7 Q 2 9 s d W 1 u M i w x f S Z x d W 9 0 O y w m c X V v d D t T Z W N 0 a W 9 u M S 9 T d G F 0 c y 9 B d X R v U m V t b 3 Z l Z E N v b H V t b n M x L n t D b 2 x 1 b W 4 z L D J 9 J n F 1 b 3 Q 7 L C Z x d W 9 0 O 1 N l Y 3 R p b 2 4 x L 1 N 0 Y X R z L 0 F 1 d G 9 S Z W 1 v d m V k Q 2 9 s d W 1 u c z E u e 0 N v b H V t b j Q s M 3 0 m c X V v d D s s J n F 1 b 3 Q 7 U 2 V j d G l v b j E v U 3 R h d H M v Q X V 0 b 1 J l b W 9 2 Z W R D b 2 x 1 b W 5 z M S 5 7 Q 2 9 s d W 1 u N S w 0 f S Z x d W 9 0 O y w m c X V v d D t T Z W N 0 a W 9 u M S 9 T d G F 0 c y 9 B d X R v U m V t b 3 Z l Z E N v b H V t b n M x L n t D b 2 x 1 b W 4 2 L D V 9 J n F 1 b 3 Q 7 L C Z x d W 9 0 O 1 N l Y 3 R p b 2 4 x L 1 N 0 Y X R z L 0 F 1 d G 9 S Z W 1 v d m V k Q 2 9 s d W 1 u c z E u e 0 N v b H V t b j c s N n 0 m c X V v d D s s J n F 1 b 3 Q 7 U 2 V j d G l v b j E v U 3 R h d H M v Q X V 0 b 1 J l b W 9 2 Z W R D b 2 x 1 b W 5 z M S 5 7 Q 2 9 s d W 1 u O C w 3 f S Z x d W 9 0 O y w m c X V v d D t T Z W N 0 a W 9 u M S 9 T d G F 0 c y 9 B d X R v U m V t b 3 Z l Z E N v b H V t b n M x L n t D b 2 x 1 b W 4 5 L D h 9 J n F 1 b 3 Q 7 L C Z x d W 9 0 O 1 N l Y 3 R p b 2 4 x L 1 N 0 Y X R z L 0 F 1 d G 9 S Z W 1 v d m V k Q 2 9 s d W 1 u c z E u e 0 N v b H V t b j E w L D l 9 J n F 1 b 3 Q 7 L C Z x d W 9 0 O 1 N l Y 3 R p b 2 4 x L 1 N 0 Y X R z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X N l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A 6 M D Y 6 M z U u N D M 5 M j Q x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T d G F 0 c y 9 D a G F u Z 2 V k I F R 5 c G U u e 0 N v b H V t b j E s M H 0 m c X V v d D s s J n F 1 b 3 Q 7 U 2 V j d G l v b j E v Q m F z Z V N 0 Y X R z L 0 N o Y W 5 n Z W Q g V H l w Z S 5 7 Q 2 9 s d W 1 u M i w x f S Z x d W 9 0 O y w m c X V v d D t T Z W N 0 a W 9 u M S 9 C Y X N l U 3 R h d H M v Q 2 h h b m d l Z C B U e X B l L n t D b 2 x 1 b W 4 z L D J 9 J n F 1 b 3 Q 7 L C Z x d W 9 0 O 1 N l Y 3 R p b 2 4 x L 0 J h c 2 V T d G F 0 c y 9 D a G F u Z 2 V k I F R 5 c G U u e 0 N v b H V t b j Q s M 3 0 m c X V v d D s s J n F 1 b 3 Q 7 U 2 V j d G l v b j E v Q m F z Z V N 0 Y X R z L 0 N o Y W 5 n Z W Q g V H l w Z S 5 7 Q 2 9 s d W 1 u N S w 0 f S Z x d W 9 0 O y w m c X V v d D t T Z W N 0 a W 9 u M S 9 C Y X N l U 3 R h d H M v Q 2 h h b m d l Z C B U e X B l L n t D b 2 x 1 b W 4 2 L D V 9 J n F 1 b 3 Q 7 L C Z x d W 9 0 O 1 N l Y 3 R p b 2 4 x L 0 J h c 2 V T d G F 0 c y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F z Z V N 0 Y X R z L 0 N o Y W 5 n Z W Q g V H l w Z S 5 7 Q 2 9 s d W 1 u M S w w f S Z x d W 9 0 O y w m c X V v d D t T Z W N 0 a W 9 u M S 9 C Y X N l U 3 R h d H M v Q 2 h h b m d l Z C B U e X B l L n t D b 2 x 1 b W 4 y L D F 9 J n F 1 b 3 Q 7 L C Z x d W 9 0 O 1 N l Y 3 R p b 2 4 x L 0 J h c 2 V T d G F 0 c y 9 D a G F u Z 2 V k I F R 5 c G U u e 0 N v b H V t b j M s M n 0 m c X V v d D s s J n F 1 b 3 Q 7 U 2 V j d G l v b j E v Q m F z Z V N 0 Y X R z L 0 N o Y W 5 n Z W Q g V H l w Z S 5 7 Q 2 9 s d W 1 u N C w z f S Z x d W 9 0 O y w m c X V v d D t T Z W N 0 a W 9 u M S 9 C Y X N l U 3 R h d H M v Q 2 h h b m d l Z C B U e X B l L n t D b 2 x 1 b W 4 1 L D R 9 J n F 1 b 3 Q 7 L C Z x d W 9 0 O 1 N l Y 3 R p b 2 4 x L 0 J h c 2 V T d G F 0 c y 9 D a G F u Z 2 V k I F R 5 c G U u e 0 N v b H V t b j Y s N X 0 m c X V v d D s s J n F 1 b 3 Q 7 U 2 V j d G l v b j E v Q m F z Z V N 0 Y X R z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z Z V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T d G F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n l S b U K E 4 Q I T n 7 z U P 7 X b s A A A A A A I A A A A A A B B m A A A A A Q A A I A A A A K L B 1 M Q H n v P 6 j E n e m c f 0 6 Q k e t D + E i D 5 b A T 1 f s Z F B 8 M g B A A A A A A 6 A A A A A A g A A I A A A A J + 4 3 C U 1 X b j 6 G l R a p m t s M n K t o K B R K N y K k Y 5 v 1 o h i t W z f U A A A A H A j R R 0 z K k f u b o x F u T r U t E u a g M 0 H 4 i k T j / a Q 8 q C B Y 9 U z 9 n J E C b z 1 D V P W 9 x c v 8 G V d a I f 2 v C y 5 8 K S g c K 1 J 0 s i s 9 d n F u B l j K L f 6 T w O s / 5 c t H + p s Q A A A A D / 1 r 1 2 p U P m K j E c 0 + M D P u L K G O 9 T d Y d U M u t D 1 1 o 7 5 z X B V B W 3 j s u E 5 F p c H H r 8 4 7 6 M m X D u b k T 0 + x J + F W Y t U i L x Y C l c = < / D a t a M a s h u p > 
</file>

<file path=customXml/itemProps1.xml><?xml version="1.0" encoding="utf-8"?>
<ds:datastoreItem xmlns:ds="http://schemas.openxmlformats.org/officeDocument/2006/customXml" ds:itemID="{BAA217F6-7BBD-407C-9ADA-4AF2A7D4A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LEVEL UP BONUS</vt:lpstr>
      <vt:lpstr>Synthesis</vt:lpstr>
      <vt:lpstr>Items</vt:lpstr>
      <vt:lpstr>ItemEffects</vt:lpstr>
      <vt:lpstr>Stats</vt:lpstr>
      <vt:lpstr>ItemsBonus</vt:lpstr>
      <vt:lpstr>calc</vt:lpstr>
      <vt:lpstr>Character best items to lvl</vt:lpstr>
      <vt:lpstr>Char2</vt:lpstr>
      <vt:lpstr>Item Loot Progression</vt:lpstr>
      <vt:lpstr>BaseStats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Drew Tschu</cp:lastModifiedBy>
  <dcterms:created xsi:type="dcterms:W3CDTF">2023-09-24T20:25:02Z</dcterms:created>
  <dcterms:modified xsi:type="dcterms:W3CDTF">2023-10-16T01:09:06Z</dcterms:modified>
</cp:coreProperties>
</file>